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/>
  <bookViews>
    <workbookView xWindow="0" yWindow="0" windowWidth="23040" windowHeight="9648" activeTab="0"/>
  </bookViews>
  <sheets>
    <sheet name="Rekapitulace" sheetId="1" r:id="rId1"/>
    <sheet name="000_000.1_000.1.a" sheetId="2" r:id="rId2"/>
    <sheet name="000_000.1_000.1.b" sheetId="3" r:id="rId3"/>
    <sheet name="000_000.1_000.1.b_1" sheetId="4" r:id="rId4"/>
    <sheet name="000_000.2" sheetId="5" r:id="rId5"/>
    <sheet name="000_000.2_1" sheetId="6" r:id="rId6"/>
    <sheet name="SO 001_SO 001.1_SO 001.1a" sheetId="7" r:id="rId7"/>
    <sheet name="SO 001_SO 001.1_SO 001.1b" sheetId="8" r:id="rId8"/>
    <sheet name="SO 001_SO 001.2" sheetId="9" r:id="rId9"/>
    <sheet name="SO 101.2-01_SO 101.2-01.1" sheetId="10" r:id="rId10"/>
    <sheet name="SO 101.2-01_SO 101.2-01.2" sheetId="11" r:id="rId11"/>
    <sheet name="SO 101.2-02_SO 101.2-03.1" sheetId="12" r:id="rId12"/>
    <sheet name="SO 101.2-02_SO 101.2-03.2" sheetId="13" r:id="rId13"/>
    <sheet name="3_SO 101.2-03.1_SO 101.2-03.1.a" sheetId="14" r:id="rId14"/>
    <sheet name="3_SO 101.2-03.1_SO 101.2-03.1.b" sheetId="15" r:id="rId15"/>
    <sheet name="SO 101.2-03.1_SO 101.2-03.1.b_1" sheetId="16" r:id="rId16"/>
    <sheet name="SO 101.2-03_SO 101.2-03.2" sheetId="17" r:id="rId17"/>
    <sheet name="SO 101.2-03_SO 101.2-03.2_1" sheetId="18" r:id="rId18"/>
    <sheet name="SO 101.2-04" sheetId="19" r:id="rId19"/>
    <sheet name="SO 401.2-01" sheetId="20" r:id="rId20"/>
    <sheet name="Rekapitulace SO   401" sheetId="21" r:id="rId21"/>
    <sheet name="A - úsek č.1 - SB A-345a ..." sheetId="22" r:id="rId22"/>
    <sheet name="B - úsek č.2 - RVO 8 - SB..." sheetId="23" r:id="rId23"/>
    <sheet name="C - úsek č.3 - RVO 8 - SB..." sheetId="24" r:id="rId24"/>
    <sheet name="Pokyny pro vyplnění" sheetId="25" r:id="rId25"/>
  </sheets>
  <definedNames/>
  <calcPr calcId="191029"/>
</workbook>
</file>

<file path=xl/sharedStrings.xml><?xml version="1.0" encoding="utf-8"?>
<sst xmlns="http://schemas.openxmlformats.org/spreadsheetml/2006/main" count="13675" uniqueCount="1632">
  <si>
    <t>Firma: HOR - invest s.r.o</t>
  </si>
  <si>
    <t>Rekapitulace ceny</t>
  </si>
  <si>
    <t>Stavba: 001 - II/366 Konice, ul. Zádvoří - investor Konice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</si>
  <si>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</si>
  <si>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</si>
  <si>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</si>
  <si>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</si>
  <si>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</si>
  <si>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</si>
  <si>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</si>
  <si>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</si>
  <si>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</si>
  <si>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</si>
  <si>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</si>
  <si>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</si>
  <si>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001</t>
  </si>
  <si>
    <t>II/366 Konice, ul. Zádvoří - investor Konice</t>
  </si>
  <si>
    <t>O</t>
  </si>
  <si>
    <t>Objekt:</t>
  </si>
  <si>
    <t>000</t>
  </si>
  <si>
    <t>Vedlejší a ostatní rozpočtové náklady stavby</t>
  </si>
  <si>
    <t>O1</t>
  </si>
  <si>
    <t>000.1</t>
  </si>
  <si>
    <t>O2</t>
  </si>
  <si>
    <t>Rozpočet:</t>
  </si>
  <si>
    <t>0,00</t>
  </si>
  <si>
    <t>15,00</t>
  </si>
  <si>
    <t>21,00</t>
  </si>
  <si>
    <t>3</t>
  </si>
  <si>
    <t>2</t>
  </si>
  <si>
    <t>000.1.a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</si>
  <si>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</si>
  <si>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</si>
  <si>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</si>
  <si>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</si>
  <si>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</si>
  <si>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</si>
  <si>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</si>
  <si>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</si>
  <si>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</si>
  <si>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</si>
  <si>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</si>
  <si>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</si>
  <si>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</si>
  <si>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</si>
  <si>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</si>
  <si>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</si>
  <si>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</si>
  <si>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</si>
  <si>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</si>
  <si>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000.1</t>
  </si>
  <si>
    <t xml:space="preserve">    000.1.a</t>
  </si>
  <si>
    <t>SD</t>
  </si>
  <si>
    <t>Všeobecné konstrukce a práce</t>
  </si>
  <si>
    <t>P</t>
  </si>
  <si>
    <t>01211</t>
  </si>
  <si>
    <t/>
  </si>
  <si>
    <t>POJIŠTĚNÍ PROVEDENÝCH PRACÍ DLE USTANOVENÍ VDP</t>
  </si>
  <si>
    <t>KPL</t>
  </si>
  <si>
    <t>2021_OTSKP</t>
  </si>
  <si>
    <t>PP</t>
  </si>
  <si>
    <t>Bankovní záruka - náklady spojené se zajištěním bankovní záruky po dobu provádění 
díla v rozsahu obchodních podmínek</t>
  </si>
  <si>
    <t>VV</t>
  </si>
  <si>
    <t>TS</t>
  </si>
  <si>
    <t>zahrnuje veškeré poplatky za pojištění související s výstavbou</t>
  </si>
  <si>
    <t>02510</t>
  </si>
  <si>
    <t>a</t>
  </si>
  <si>
    <t>ZKOUŠENÍ MATERIÁLŮ ZKUŠEBNOU ZHOTOVITELE</t>
  </si>
  <si>
    <t>KUS</t>
  </si>
  <si>
    <t>zkoušky únosnosti pláně-zatěžovací 
3 zkoušky na 100 m 
3*1=3 
3x tištěné a 3x CD</t>
  </si>
  <si>
    <t>zahrnuje veškeré náklady spojené s objednatelem požadovanými zkouškami</t>
  </si>
  <si>
    <t>b</t>
  </si>
  <si>
    <t>zkoušky konstrukčních vrstev vozovky, zkoušky dodávaných materiálů, dle platných 
ČSN pro jednotlivé SO 
3x tištěné a 3x CD</t>
  </si>
  <si>
    <t>c</t>
  </si>
  <si>
    <t>ostatní zkoušky: 
analýza ověření kvalitativních vlastností odpadu - dle MŽP Vyhláška č. 294/2005 Sb., 
příl. č.2 - výluh - nebezpečný odpad - jednotka 1 vzorek (asfalty z komunikací) 
1 ks zkoušky na MK na ul. 9. května</t>
  </si>
  <si>
    <t>02730</t>
  </si>
  <si>
    <t>POMOC PRÁCE ZŘÍZ NEBO ZAJIŠŤ OCHRANU INŽENÝRSKÝCH SÍTÍ</t>
  </si>
  <si>
    <t>- průzkum a vytyčení průběhu stávajících inž. sítí vč. úhrady za vytyčení správci sítí 
- případná ochrana sítí při stavbě a odpovědnost za jejich porušení během výstavby 
- součástí je rovněž případná obnova propadlých vyjádření</t>
  </si>
  <si>
    <t>zahrnuje veškeré náklady spojené s objednatelem požadovanými zařízeními</t>
  </si>
  <si>
    <t>02911</t>
  </si>
  <si>
    <t>OSTATNÍ POŽADAVKY - GEODETICKÉ ZAMĚŘENÍ</t>
  </si>
  <si>
    <t>BOD</t>
  </si>
  <si>
    <t>Geodetické práce při provádění stavby: 
- vytyčení objektů stavby a pevných, vytyčovacích bodů vč. fixace a obnovení 
zhotovitelem 
3x tištěné + 3x CD</t>
  </si>
  <si>
    <t>vytyčení ostatních bodů komunikace 
120/2=60,000 [A]</t>
  </si>
  <si>
    <t>zahrnuje veškeré náklady spojené s objednatelem požadovanými pracemi</t>
  </si>
  <si>
    <t>7</t>
  </si>
  <si>
    <t>Geodetické práce po výstavbě 
- vyhotovení zaměření skutečného stavu, vč. ověření autorizovanou osobou dle platné 
legislativy 
6x tištěné + 6x na CD</t>
  </si>
  <si>
    <t>8</t>
  </si>
  <si>
    <t>02940</t>
  </si>
  <si>
    <t>OSTATNÍ POŽADAVKY - VYPRACOVÁNÍ DOKUMENTACE</t>
  </si>
  <si>
    <t>DSPS (Součástí dokladů při předání dokončeného díla budou rovněž veškeré atesty, 
prohlášení o shodě, certifikáty na použité materiály a výrobky a protokoly o výsledcích 
provedených kontrolních zkoušek). 
4x tištěné + 4x CD.</t>
  </si>
  <si>
    <t>PD pro stanovení trvalého dopravního značení + projednání a zajištění stanovení 
trvalého dopravního značení.</t>
  </si>
  <si>
    <t>d</t>
  </si>
  <si>
    <t>PD pro stanovení přechodné úpravy provozu + projednání a zajištění stanovení 
přechodné úpravy provozu</t>
  </si>
  <si>
    <t>02945</t>
  </si>
  <si>
    <t>OSTAT POŽADAVKY - GEOMETRICKÝ PLÁN</t>
  </si>
  <si>
    <t>HM</t>
  </si>
  <si>
    <t>- vypracování oddělovací GP vč. ověření na příslušném KÚ 
- vypracování oddělovací GP pro VB, vč. tabulek výměr a ověření na příslušném KÚ + 
vč. tabulky výměr pro věcná břemena 
10x tištěné + 10x CD - vše</t>
  </si>
  <si>
    <t>položka zahrnuje:                                                                                                                           
- přípravu podkladů 
- polní práce spojené s vyhotovením geometrického plánu 
- výpočetní a grafické kancelářské práce 
- úřední ověření výsledného elaborátu 
- schválení návrhu GP příslušným katastrálním úřadem</t>
  </si>
  <si>
    <t>12</t>
  </si>
  <si>
    <t>02946</t>
  </si>
  <si>
    <t>OSTAT POŽADAVKY - FOTODOKUMENTACE</t>
  </si>
  <si>
    <t>Fotografie pořízené před zahájením stavby, v průběhu stavby a po stavbě. 
(Dodavatel zajistí zpracování fotodokumentace průběhu prací na stavbě, kterou 
následně předá investorovi. Fotodokumentace bude dokladovat postup prací po 
jednotlivých dnech a fakturovaných stavebních objektech a nasazení stavebních 
mechanismů i prováděných zkoušek). 
Snímky budou předány na CD ve složkách pojmenovaných dle jednotl. časových celků 
(např. měsíc). 
Součástí odevzdané fotodokumentace bude srovnávací fotodokumentace úseků silnice 
před a po výstavbě. 
3x tištěné + 3x CD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</si>
  <si>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</si>
  <si>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13</t>
  </si>
  <si>
    <t>02991</t>
  </si>
  <si>
    <t>OSTATNÍ POŽADAVKY - INFORMAČNÍ TABULE</t>
  </si>
  <si>
    <t>informační tabule 1500 x 1000 mm o stavbě dle požadavku objednatele 
- výroba, instalace, odstranění po ukončení stavby 
umístění v ZÚ a KÚ konkrétní etapy, s přesunem do další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</si>
  <si>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</si>
  <si>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14</t>
  </si>
  <si>
    <t>03100</t>
  </si>
  <si>
    <t>ZAŘÍZENÍ STAVENIŠTĚ - ZŘÍZENÍ</t>
  </si>
  <si>
    <t>Součástí je i projednání a povolení dle ZOV 
Zřízení 
- náklady spojené s případným vypracováním PD ZS 
- zřízení přípojek energií k objektům ZS 
- vybudování měřících odběrných míst ZS 
- příprava území pro ZS 
- vlastní vybudování objektů ZS 
- oplocení zařízení staveniště ZS po celou dobu stavby</t>
  </si>
  <si>
    <t>zahrnuje objednatelem povolené náklady na pořízení (event. pronájem), provozování, udržování a likvidaci zhotovitelova zařízení</t>
  </si>
  <si>
    <t>15</t>
  </si>
  <si>
    <t>ZAŘÍZENÍ STAVENIŠTĚ - PROVOZ</t>
  </si>
  <si>
    <t>Provoz: 
- náklady na vybavení ZS 
- náklady na energie spotřebované dodavatelem v rámci provozu ZS 
- náklady na úklid prostor ZS 
- náklady na nutnou údržbu a opravy na objektech ZS a přípojkách energií</t>
  </si>
  <si>
    <t>16</t>
  </si>
  <si>
    <t>ZAŘÍZENÍ STAVENIŠTĚ - DEMONTÁŽ</t>
  </si>
  <si>
    <t>Demontáž: 
- odstranění ZS vč. přípojek energií a jejich odvoz 
- náklady na úpravu povrchů po odstranění ZS 
- úklid ploch po ZS</t>
  </si>
  <si>
    <t>17</t>
  </si>
  <si>
    <t>03720</t>
  </si>
  <si>
    <t>POMOC PRÁCE ZAJIŠŤ NEBO ZŘÍZ REGULACI A OCHRANU DOPRAVY</t>
  </si>
  <si>
    <t>Zajištění a značení náhradní trasy pro pěší - v rozsahu viz úkony: 
- dočasné značení pěších cest 
- zajištění přístupu k nemovitostem (lávky, rampy) 
- zabezpečení výkopů olem. páskem 
- zajištění trvalého přístupu vozidlům záchranné služby a hasičské techniky 
- zajištění informování obyvatel dotčeného území v předstihu o realizaci rozsahu 
stavby 
- zajištění sběru popelnic 
- zajištění čištění přístupových komunikací na stavbu</t>
  </si>
  <si>
    <t>zahrnuje objednatelem povolené náklady na požadovaná zařízení zhotovitele</t>
  </si>
  <si>
    <t>000.1.b</t>
  </si>
  <si>
    <t xml:space="preserve">    000.1.b</t>
  </si>
  <si>
    <t>zkoušky únosnosti pláně-zatěžovací 
3 zkoušky na 100 m 
3*3=9 
3x tištěné a 3x CD</t>
  </si>
  <si>
    <t>ostatní zkoušky: 
analýza ověření kvalitativních vlastností odpadu - dle MŽP Vyhláška č. 294/2005 Sb., 
příl. č.2 - výluh - nebezpečný odpad - jednotka 1 vzorek (asfalty z komunikací) 
1 ks zkoušky na MK na ulici Nad Šafranicí</t>
  </si>
  <si>
    <t>vytyčení ostatních bodů komunikace 
120/2=60,000 [A] 
odpočet bodů pro chodníky se sklonem větším než 8,33%: 
A-33=27,000 [B]</t>
  </si>
  <si>
    <t>VRN pro chodníky - se sklon. větším než 8,33%, staničení 1,163 – 1,292 km a 1,375 – 1,406 km</t>
  </si>
  <si>
    <t>zkoušky konstrukčních vrstev chodníků, zkoušky dodávaných materiálů, dle platných 
ČSN pro jednotlivé SO 
3x tištěné a 3x CD</t>
  </si>
  <si>
    <t>vytyčení ostatních bodů komunikace 
120/2=60,000 [A] 
viz Souřadnice HB - vytyč. výkres - část 1 
33=33,000 [B]</t>
  </si>
  <si>
    <t>000.2</t>
  </si>
  <si>
    <t>VRN pro chodníky - se sklon. větším než 8,33%, staničení 1,747 – 1,875 km a 2,049 – 2,072 km</t>
  </si>
  <si>
    <t xml:space="preserve">  000.2</t>
  </si>
  <si>
    <t>vytyčení ostatních bodů komunikace 
viz Souřadnice HB - vytyč. výkres - část 2: 
26=26,000 [A]</t>
  </si>
  <si>
    <t>zkoušky únosnosti pláně-zatěžovací 
3 zkoušky na 100 m 
3*6=18 
3x tištěné a 3x CD</t>
  </si>
  <si>
    <t>vytyčení ostatních bodů komunikace 
34=34,000 [A] 
odpočet bodů pro chodníky se sklonem větším než 8,33%: 
A-26=8,000 [B]</t>
  </si>
  <si>
    <t>Ostatní konstrukce a práce</t>
  </si>
  <si>
    <t>914139</t>
  </si>
  <si>
    <t>DOPRAV ZNAČKY ZÁKLAD VEL OCEL FÓLIE TŘ 2 - NÁJEMNÉ</t>
  </si>
  <si>
    <t>KSDEN</t>
  </si>
  <si>
    <t>12*120=1 440,000 [A]</t>
  </si>
  <si>
    <t>položka zahrnuje sazbu za pronájem dopravních značek a zařízení, počet jednotek je určen jako součin počtu značek a počtu dní použití</t>
  </si>
  <si>
    <t>916159</t>
  </si>
  <si>
    <t>SEMAFOROVÁ PŘENOSNÁ SOUPRAVA - NÁJEMNÉ</t>
  </si>
  <si>
    <t>2*60=120,000 [A]</t>
  </si>
  <si>
    <t>položka zahrnuje sazbu za pronájem zařízení. Počet měrných jednotek se určí jako součin počtu zařízení a počtu dní použití.</t>
  </si>
  <si>
    <t>SO 001</t>
  </si>
  <si>
    <t>Příprava území</t>
  </si>
  <si>
    <t>SO 001.1</t>
  </si>
  <si>
    <t>SO 001.1a</t>
  </si>
  <si>
    <t xml:space="preserve">  SO 001.1</t>
  </si>
  <si>
    <t xml:space="preserve">    SO 001.1a</t>
  </si>
  <si>
    <t>014102</t>
  </si>
  <si>
    <t>POPLATKY ZA SKLÁDKU - meziskládka ornice</t>
  </si>
  <si>
    <t>T</t>
  </si>
  <si>
    <t>Objemová hmotnost 1,85 t/m3.</t>
  </si>
  <si>
    <t>Viz položka 121108 SEJMUTÍ ORNICE NEBO LESNÍ PŮDY S ODVOZEM DO 3KM 
přepočet na tuny: 
36,8*1,85=68,080 [A] 
použitelné množství: 
36,8*2/3=24,533 [B] 
celkem potřeba zpět na rekultivaci: 38,207 m3 
38,207-24,533=13,674 [C] -&gt; potřebné množství nové ornice</t>
  </si>
  <si>
    <t>zahrnuje veškeré poplatky provozovateli skládky související s uložením odpadu na skládce.</t>
  </si>
  <si>
    <t>POPLATKY ZA SKLÁDKU</t>
  </si>
  <si>
    <t>vybouraný materiál vjezdů a starých zpevněnýh ploch, odtěžené podkladní vrstvy a zemina, zámková dlažba</t>
  </si>
  <si>
    <t>viz položka č. 113438 - 1,65 m3 
viz položka č. 113478 - 10,8 m3 
viz položka č. 113488 - 38 m3 
Průměrná objemová hmotnost 2,2 t/m3 
(1,65+10,8+38)*2,2=110,990 [A] 
Staré podkladní vrstvy, zbytek zeminy  
viz položka č. 113328 - 7,9 m3 
Objemová hmotnost 1,8 t/m3 
7,9*1,8=14,220 [B] 
odvoz přebytečné ornice z mezisládky na trvalou skládku 
použitelné množství: 
36,8*2/3=24,533 [B] 
celkem potřeba zpět na rekultivaci: 38,207 m3 
38,207-24,533=13,674 [C] -&gt; potřebné množství nové ornice 
36,8-24,533=12,267 [C] 
C*0,96=11,776 [D] 
odstranění silničních obrub: 
přepočet na tuny: 
180*0,15*0,25=6,750 [E] 
C*2,2=26,987 [F] 
Celkem: A+B+D+F=163,973 [G]</t>
  </si>
  <si>
    <t>Zemní práce</t>
  </si>
  <si>
    <t>111208</t>
  </si>
  <si>
    <t>ODSTRANĚNÍ KŘOVIN S ODVOZEM DO 20KM</t>
  </si>
  <si>
    <t>M2</t>
  </si>
  <si>
    <t>plocha odhadem</t>
  </si>
  <si>
    <t>viz Situace přípravy území - část 1 
20=20,000 [A]</t>
  </si>
  <si>
    <t>odstranění křovin a stromů do průměru 100 mm 
doprava dřevin na předepsanou vzdálenost 
spálení na hromadách nebo štěpkování</t>
  </si>
  <si>
    <t>112218</t>
  </si>
  <si>
    <t>ODSTRANĚNÍ PAŘEZŮ D DO 0,5M, ODVOZ DO 20KM</t>
  </si>
  <si>
    <t>odhadem</t>
  </si>
  <si>
    <t>viz Situace přípravy území - část 1 
2=2,000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</si>
  <si>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 
Položka zahrnuje zejména: 
- vytrhání nebo vykopání pařezů 
- veškeré zemní práce spojené s odstraněním pařezů 
- dopravu a uložení pařezů, případně další práce s nimi dle pokynů zadávací dokumentace 
- zásyp jam po pařezech.</t>
  </si>
  <si>
    <t>113328</t>
  </si>
  <si>
    <t>ODSTRAN PODKL ZPEVNĚNÝCH PLOCH Z KAMENIVA NESTMEL, ODVOZ DO 20KM</t>
  </si>
  <si>
    <t>M3</t>
  </si>
  <si>
    <t>Štěrkové cesty a vjezdy.</t>
  </si>
  <si>
    <t>viz Situace přípravy území - část 1 
158=158,000 [A] 
A*0,05=7,900 [B]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</si>
  <si>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</si>
  <si>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113438</t>
  </si>
  <si>
    <t>ODSTRAN KRYTU ZPEVNĚNÝCH PLOCH S ASFALT POJIVEM VČET PODKLADU, ODVOZ DO 20KM</t>
  </si>
  <si>
    <t>Bourání asfaltového betonu.</t>
  </si>
  <si>
    <t>viz Situace přípravy území - část 1 
33=33,000 [A] 
A*0,05=1,650 [B]</t>
  </si>
  <si>
    <t>113478</t>
  </si>
  <si>
    <t>ODSTRAN KRYTU ZPEVNĚNÝCH PLOCH Z DLAŽEB KOSTEK VČET PODKL, ODVOZ DO 20KM</t>
  </si>
  <si>
    <t>Rozebrání žulových kostek</t>
  </si>
  <si>
    <t>viz Situace přípravy území - část 1 
8+23+19+4=54,000 [A] 
A*0,2=10,800 [B]</t>
  </si>
  <si>
    <t>113488</t>
  </si>
  <si>
    <t>ODSTRANĚNÍ KRYTU ZPEVNĚNÝCH PLOCH Z DLAŽDIC VČETNĚ PODKLADU, ODVOZ DO 20KM</t>
  </si>
  <si>
    <t>Odstranění zámkové dlažby a betonové plošné dlažby, dlažby z cihel, betonových dílců.</t>
  </si>
  <si>
    <t>viz Situace přípravy území - část 1 
74+37+51+26+2=190,000 [A] 
A*0,2=38,000 [B]</t>
  </si>
  <si>
    <t>11354</t>
  </si>
  <si>
    <t>ODSTRANĚNÍ OBRUB Z KRAJNÍKŮ</t>
  </si>
  <si>
    <t>M</t>
  </si>
  <si>
    <t>Odstranění silničních obrub, včetně odvozu.</t>
  </si>
  <si>
    <t>viz Situace přípravy území - část 1 - Konice 
7+9+9+17+22+13+9+6+2+5+12=111,000 [A] 
viz Situace přípravy území - část 1 - SSOK 
13+32+24=69,000 [B] 
Celkem: A+B=180,000 [C]</t>
  </si>
  <si>
    <t>11372A</t>
  </si>
  <si>
    <t>FRÉZOVÁNÍ ZPEVNĚNÝCH PLOCH ASFALTOVÝCH - BEZ DOPRAVY</t>
  </si>
  <si>
    <t>Pouze frézování bez dopravy.</t>
  </si>
  <si>
    <t>viz Situace přípravy území - část 1 
50,41=50,410 [A] 
A*0,1=5,041 [B]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</si>
  <si>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</si>
  <si>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11372R</t>
  </si>
  <si>
    <t>ODKUP FRÉZOVANÉHO MATERIÁLU</t>
  </si>
  <si>
    <t>Min. za cenu 50 Kč/t s odběrem v místě frézování, s odvozem.</t>
  </si>
  <si>
    <t>viz Situace přípravy území - část 2 
5,041=5,041 [A] 
Přepočet na tuny 
A*2,2=11,090 [B]</t>
  </si>
  <si>
    <t>121103</t>
  </si>
  <si>
    <t>SEJMUTÍ ORNICE NEBO LESNÍ PŮDY S ODVOZEM DO 3KM</t>
  </si>
  <si>
    <t>včetně uložení na meziskládku</t>
  </si>
  <si>
    <t>viz Situace přípravy území - část 1 
14+10+21+7+213+103=368,000 [A] 
A*0,1=36,800 [B]</t>
  </si>
  <si>
    <t>položka zahrnuje sejmutí ornice bez ohledu na tloušťku vrstvy a její vodorovnou dopravu 
nezahrnuje uložení na trvalou skládku</t>
  </si>
  <si>
    <t>12273B</t>
  </si>
  <si>
    <t>ODKOPÁVKY A PROKOPÁVKY OBECNÉ TŘ. I - DOPRAVA</t>
  </si>
  <si>
    <t>M3KM</t>
  </si>
  <si>
    <t>Doprava nad 20 km do 30 km</t>
  </si>
  <si>
    <t>položky 113328, 113438, 113478, 113488 
7,9+1,65+10,8+38=58,350 [A] 
A*10=583,500 [B] 
odvoz nepoužitelné ornice z meziskládky na trvalou skládku 
použitelné množství: 
36,8*2/3=24,533 [B] 
celkem potřeba zpět na rekultivaci: 38,207 m3 
38,207-24,533=13,674 [C] -&gt; potřebné množství nové ornice 
12,267*30=368,010 [C] 
Celkem: B+C=951,510 [D]</t>
  </si>
  <si>
    <t>Položka zahrnuje samostatnou dopravu zeminy. Množství se určí jako součin kubatutry [m3] a požadované vzdálenosti [km].</t>
  </si>
  <si>
    <t>Potrubí</t>
  </si>
  <si>
    <t>89921</t>
  </si>
  <si>
    <t>VÝŠKOVÁ ÚPRAVA POKLOPŮ</t>
  </si>
  <si>
    <t>viz Situace přípravy území - část 1 
1=1,000 [A]</t>
  </si>
  <si>
    <t>- položka výškové úpravy zahrnuje všechny nutné práce a materiály pro zvýšení nebo snížení zařízení (včetně nutné úpravy stávajícího povrchu vozovky nebo chodníku).</t>
  </si>
  <si>
    <t>SO 001.1b</t>
  </si>
  <si>
    <t xml:space="preserve">    SO 001.1b</t>
  </si>
  <si>
    <t>Viz položka 121108 SEJMUTÍ ORNICE NEBO LESNÍ PŮDY S ODVOZEM DO 3KM 
přepočet na tuny: 
38,1*1,85=70,485 [A] 
použitelné množství: 
38,1*2/3=25,400 [B] 
celkem potřeba zpět na rekultivaci: 46,306 m3 
46,306-25,4=20,906 [C] -&gt; potřebné množství nové ornice</t>
  </si>
  <si>
    <t>viz položka č. 113438 - 1,6 m3 
viz položka č. 113458 - 5,1 m3 
viz položka č. 113488 - 7,1 m3 
Průměrná objemová hmotnost 2,2 t/m3 
(1,6+5,1+7,1)*2,2=30,360 [A] 
Staré podkladní vrstvy, zbytek zeminy  
viz položka č. 113328 - 7,8 m3 
Objemová hmotnost 1,8 t/m3 
7,8*1,8=14,040 [B] 
odvoz přebytečné ornice z mezisládky na trvalou skládku 
použitelné množství: 
38,1*2/3=25,400 [B] 
celkem potřeba zpět na rekultivaci: 46,306 m3 
46,306-25,4=20,906 [C] -&gt; potřebné množství nové ornice 
38,1-25,4=12,700 [C] 
C*0,96=12,192 [D] 
Celkem: A+B+D=56,592 [E]</t>
  </si>
  <si>
    <t>viz Situace přípravy území - část 1 
5+9+15+20+10+15+12+11+14+12+9+9+15=156,000 [A] 
A*0,05=7,800 [B]</t>
  </si>
  <si>
    <t>viz Situace přípravy území - část 1 
9+23=32,000 [A] 
A*0,05=1,600 [B]</t>
  </si>
  <si>
    <t>113458</t>
  </si>
  <si>
    <t>ODSTRAN KRYTU ZPEVNĚNÝCH PLOCH Z BETONU VČET PODKLADU, ODVOZ DO 20KM</t>
  </si>
  <si>
    <t>Bourání betonových ploch.</t>
  </si>
  <si>
    <t>viz Situace přípravy území - část 1 
3+5+3+24+5+5+3+3=51,000 [A] 
A*0,1=5,100 [B]</t>
  </si>
  <si>
    <t>viz Situace přípravy území - část 1 
1,5+6+3+25=35,500 [A] 
A*0,2=7,100 [B]</t>
  </si>
  <si>
    <t>Odstranění všech druhů obrub včetně dvouřádku, včetně odvozu a poplatků za uložení.</t>
  </si>
  <si>
    <t>viz Situace přípravy území - část 1 
3+3=6,000 [A]</t>
  </si>
  <si>
    <t>viz Situace přípravy území - část 1 
73+47,5=120,500 [A] 
A*0,1=12,050 [B]</t>
  </si>
  <si>
    <t>viz Situace přípravy území - část 2 
12,05=12,050 [A] 
Přepočet na tuny 
A*2,2=26,510 [B]</t>
  </si>
  <si>
    <t>viz Situace přípravy území - část 1 
2+2+11+26+13+8+19+21+22+15+18+16+8+28+22+13+11+5+38+19+35+29=381,000 [A] 
A*0,1=38,100 [B]</t>
  </si>
  <si>
    <t>položky 113328, 113438, 113458, 113488 
7,8+1,6+5,1+7,1=21,600 [A] 
A*10=216,000 [B] 
odvoz nepoužitelné ornice z meziskládky na trvalou skládku 
použitelné množství: 
38,1*2/3=25,400 [B] 
celkem potřeba zpět na rekultivaci: 46,306 m3 
46,306-25,4=20,906 [C] -&gt; potřebné množství nové ornice 
12,7*30=381,000 [C] 
Celkem: B+C=597,000 [D]</t>
  </si>
  <si>
    <t>viz Situace přípravy území - část 1 
1+1+1+1+1=5,000 [A]</t>
  </si>
  <si>
    <t>SO 001.2</t>
  </si>
  <si>
    <t xml:space="preserve">  SO 001.2</t>
  </si>
  <si>
    <t>Viz položka 121108 SEJMUTÍ ORNICE NEBO LESNÍ PŮDY S ODVOZEM DO 3KM 
přepočet na tuny: 
121,3*1,85=224,405 [A] 
použitelné množství: 
121,3*2/3=80,867 [B] 
celkem potřeba zpět na rekultivaci: 114,043 m3 
114,043-80,867=33,176 [C] -&gt; potřebné množství nové ornice</t>
  </si>
  <si>
    <t>viz položka č. 113488 - 6 m3 
viz položka č. 12924 - 17,4 m3 
viz položka č. 122738 - 57,5 m3 
viz položka č. 966138 - 1,8 m3 
viz položka č. 966158 - 11,758 m3 
Průměrná objemová hmotnost 2,2 t/m3 
(6+17,4+57,5+1,8+11,758)*2,2=207,808 [A] 
Staré podkladní vrstvy, zbytek zeminy  
viz položka č. 113328 - 11,75 m3 
Objemová hmotnost 1,8 t/m3 
11,75*1,8=21,150 [B] 
odvoz nepoužitelné ornice z meziskládky na trvalou skládku 
použitelné množství: 
121,3*2/3=80,867 [B] 
celkem potřeba zpět na rekultivaci: 114,043 m3 
114,043-80,867=33,176 [C] -&gt; potřebné množství nové ornice 
121,3-80,867=40,433 [C] 
C*0,96=38,816 [D] 
Celkem: A+B+D=267,774 [E]</t>
  </si>
  <si>
    <t>viz Situace přípravy území - část 1 
60=60,000 [A]</t>
  </si>
  <si>
    <t>viz Situace přípravy území - část 1 
6=6,000 [A]</t>
  </si>
  <si>
    <t>viz Situace přípravy území - část 1 
4+74+21=99,000 [A] 
viz Situace přípravy území - část 2 
3+20+38+58+17=136,000 [B] 
Celkem: A+B=235,000 [C] 
C*0,05=11,750 [D]</t>
  </si>
  <si>
    <t>viz Situace přípravy území - část 2 
5+18+7=30,000 [A] 
A*0,2=6,000 [B]</t>
  </si>
  <si>
    <t>viz Situace přípravy území - část 1 
57=57,000 [A] 
viz Situace přípravy území - část 2 
183=183,000 [B] 
Celkem: A+B=240,000 [C] 
C*0,1=24,000 [D]</t>
  </si>
  <si>
    <t>viz Situace přípravy území - část 2 
24=24,000 [A] 
Přepočet na tuny 
A*2,2=52,800 [B]</t>
  </si>
  <si>
    <t>viz Situace přípravy území - část 1 
453+112+152+147=864,000 [A] 
viz Situace přípravy území - část 2 
60+14+111+18+13+2+131=349,000 [B] 
Celkem: A+B=1 213,000 [C] 
C*0,1=121,300 [D]</t>
  </si>
  <si>
    <t>122738</t>
  </si>
  <si>
    <t>ODKOPÁVKY A PROKOPÁVKY OBECNÉ TŘ. I, ODVOZ DO 20KM</t>
  </si>
  <si>
    <t>odkop pro demolici propustku a zpevněné plochy z betonu 
2,5*5*3=37,500 [A] 
20=20,000 [B] 
Celkem: A+B=57,500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</si>
  <si>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</si>
  <si>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položky 113328, 113488, 122738, 966138, 966158 
11,75+6+57,5+1,8+11,758=88,808 [A] 
A*10=888,080 [B] 
odvoz nepoužitelné ornice z meziskládky na trvalou skládku 
použitelné množství: 
121,3*2/3=80,867 [B] 
celkem potřeba zpět na rekultivaci: 114,043 m3 
114,043-80,867=33,176 [C] -&gt; potřebné množství nové ornice 
121,3-80,867=40,433 [C] 
C*30=1 212,990 [D] 
Celkem: B+D=2 101,070 [E]</t>
  </si>
  <si>
    <t>12924</t>
  </si>
  <si>
    <t>ČIŠTĚNÍ KRAJNIC OD NÁNOSU TL. DO 200MM</t>
  </si>
  <si>
    <t>viz Situace přípravy území - část 2 
87=87,000 [A] 
převod na m3: 
87*0,2=17,400 [B]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</si>
  <si>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</si>
  <si>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viz Situace přípravy území - část 2 
2+1=3,000 [A]</t>
  </si>
  <si>
    <t>966138</t>
  </si>
  <si>
    <t>BOURÁNÍ KONSTRUKCÍ Z KAMENE NA MC S ODVOZEM DO 20KM</t>
  </si>
  <si>
    <t>bourání kamenné zdi</t>
  </si>
  <si>
    <t>viz Situace přípravy území - část 1 
0,6*3*1=1,800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</si>
  <si>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</si>
  <si>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966158</t>
  </si>
  <si>
    <t>BOURÁNÍ KONSTRUKCÍ Z PROST BETONU S ODVOZEM DO 20KM</t>
  </si>
  <si>
    <t>demolice propustku a zpevněné plochy z betonu před propustkem 
4,35*0,7*3,5=10,658 [A] 
5,5*0,2=1,100 [B] 
Celkem: A+B=11,758 [C]</t>
  </si>
  <si>
    <t>SO 101.2-01</t>
  </si>
  <si>
    <t>Komunikace</t>
  </si>
  <si>
    <t>SO 101.2-01.1</t>
  </si>
  <si>
    <t xml:space="preserve">  SO 101.2-01.1</t>
  </si>
  <si>
    <t>položka 123738,132738 
5,041+14,4=19,441 [A] 
A*1,85=35,966 [B]</t>
  </si>
  <si>
    <t>položka 123738,132738 
5,041+14,4=19,441 [A] 
A*10=194,410 [B]</t>
  </si>
  <si>
    <t>123738</t>
  </si>
  <si>
    <t>ODKOP PRO SPOD STAVBU SILNIC A ŽELEZNIC TŘ. I, ODVOZ DO 20KM</t>
  </si>
  <si>
    <t>viz Situace - část 1 
50,41=50,410 [A] 
A*0,1=5,041 [B]</t>
  </si>
  <si>
    <t>132738</t>
  </si>
  <si>
    <t>HLOUBENÍ RÝH ŠÍŘ DO 2M PAŽ I NEPAŽ TŘ. I, ODVOZ DO 20KM</t>
  </si>
  <si>
    <t>Přípojky uličních vpůstí 
viz Výpis uličních vpustí 
1,2*1,5*(4+4)=14,400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</si>
  <si>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</si>
  <si>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17481</t>
  </si>
  <si>
    <t>ZÁSYP JAM A RÝH Z NAKUPOVANÝCH MATERIÁLŮ</t>
  </si>
  <si>
    <t>Zásyp rýh pro přípojky z nakupovaných materiálů, včetně dovozu 
přípopjky uličních vpůstí, uličních žlabů 
rozdíl položek 132738 a 17581 
14,4-4,8=9,600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</si>
  <si>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</si>
  <si>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</si>
  <si>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</si>
  <si>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Drcené kamenivo frakce 0,8 mm se zhutněním, včetně dovozu.</t>
  </si>
  <si>
    <t>Přípojky uličních vpůstí 
viz Výpis uličních vpustí 
1,2*0,5*(4+4)=4,800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</si>
  <si>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</si>
  <si>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574A34</t>
  </si>
  <si>
    <t>ASFALTOVÝ BETON PRO OBRUSNÉ VRSTVY ACO 11+, 11S TL. 40MM</t>
  </si>
  <si>
    <t>viz Situace - část 1 
50,41=50,410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</si>
  <si>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</si>
  <si>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PN</t>
  </si>
  <si>
    <t>572213</t>
  </si>
  <si>
    <t>SPOJOVACÍ POSTŘIK Z EMULZE DO 0,5KG/M2</t>
  </si>
  <si>
    <t>spojovací postřik z asfaltové emulze  PS-E min. 0,3 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</si>
  <si>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</si>
  <si>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574E66</t>
  </si>
  <si>
    <t>ASFALTOVÝ BETON PRO PODKLADNÍ VRSTVY ACP 16+, 16S TL. 70MM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</si>
  <si>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</si>
  <si>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572133</t>
  </si>
  <si>
    <t>INFILTRAČNÍ POSTŘIK Z EMULZE DO 1,5KG/M2</t>
  </si>
  <si>
    <t>infiltrační postřik z asfaltové emulze PI-E min. 0,8 kg/m2</t>
  </si>
  <si>
    <t>87433</t>
  </si>
  <si>
    <t>POTRUBÍ Z TRUB PLASTOVÝCH ODPADNÍCH DN DO 150MM</t>
  </si>
  <si>
    <t>Přípojky uličních vpůstí 
viz Výpis uličních vpustí 
4+4=8,000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</si>
  <si>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</si>
  <si>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89712</t>
  </si>
  <si>
    <t>VPUSŤ KANALIZAČNÍ ULIČNÍ KOMPLETNÍ Z BETONOVÝCH DÍLCŮ</t>
  </si>
  <si>
    <t>Včetně osazení pružné těsnící manžety.</t>
  </si>
  <si>
    <t>viz Výpis uličních vpustí 
prvky UV: 
1 Vtoková mříž 500/500 rovná D400 (se zámkem proti odcizení) 
2 Vyrovnávací prstenec TBV - Q 390/60/10a 
3 Kalový koš DIN 4052-D1 (nízký) 
4 Skruž horní TBV-Q 450/570/5d  
5 Skruž středová TBV-Q 450/195/6b 
6 Skruž středová TBV-Q 450/295/6a 
7 Skruž se sifonem pro PVC DN 150 TBV-Q 450/570/3z PVC 
8 Dno s kalovou prohlubní TBV-Q 450/290/2a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</si>
  <si>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</si>
  <si>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917224</t>
  </si>
  <si>
    <t>SILNIČNÍ A CHODNÍKOVÉ OBRUBY Z BETONOVÝCH OBRUBNÍKŮ ŠÍŘ 150MM</t>
  </si>
  <si>
    <t>Výměry byly odečteny z digitální verze výkresu. 
(1016,22*2)+30+20=2 082,440 [A] 
odečet nezpevněných krajnic: 
nezpevněná krajnice š.0,5m (R-mat) 
700,59-601,24=99,350 [B] 
1016,22-761,12=255,100 [C] 
87,42+48=135,420 [D] 
Celkem: B+C+D=489,870 [E] 
A-D=1 947,020 [F] 
Rozdělení dle etap: 
121,88+30+20=171,880 [G]</t>
  </si>
  <si>
    <t>Položka zahrnuje: 
dodání a pokládku betonových obrubníků o rozměrech předepsaných zadávací dokumentací 
betonové lože i boční betonovou opěrku.</t>
  </si>
  <si>
    <t>91773/R</t>
  </si>
  <si>
    <t>Kloubová armatura pro přípojky uličních vpustí</t>
  </si>
  <si>
    <t>KS</t>
  </si>
  <si>
    <t>2019_OTSKP</t>
  </si>
  <si>
    <t>viz počet uličních vpustí</t>
  </si>
  <si>
    <t>919111</t>
  </si>
  <si>
    <t>ŘEZÁNÍ ASFALTOVÉHO KRYTU VOZOVEK TL DO 50MM</t>
  </si>
  <si>
    <t>Proříznutí š.2cm, hl.3cm</t>
  </si>
  <si>
    <t>viz Situace - část 1 
5,62=5,620 [A]</t>
  </si>
  <si>
    <t>položka zahrnuje řezání vozovkové vrstvy v předepsané tloušťce, včetně spotřeby vody</t>
  </si>
  <si>
    <t>931315</t>
  </si>
  <si>
    <t>TĚSNĚNÍ DILATAČ SPAR ASF ZÁLIVKOU PRŮŘ DO 600MM2</t>
  </si>
  <si>
    <t>zalití asf. zálivkou</t>
  </si>
  <si>
    <t>položka zahrnuje dodávku a osazení předepsaného materiálu, očištění ploch spáry před úpravou, očištění okolí spáry po úpravě 
nezahrnuje těsnící profil</t>
  </si>
  <si>
    <t>SO 101.2-01.2</t>
  </si>
  <si>
    <t xml:space="preserve">  SO 101.2-01.2</t>
  </si>
  <si>
    <t>položka 123738,132738 
29,546+189=218,546 [A] 
A*1,85=404,310 [B]</t>
  </si>
  <si>
    <t>položka 123738,132738 
29,546+189=218,546 [A] 
A*10=2 185,460 [B]</t>
  </si>
  <si>
    <t>viz Situace - část 1 
48,08+44,37+24,86+9,77=127,080 [A] 
viz Situace - část 2 
168,38=168,380 [B] 
Celkem: A+B=295,460 [C] 
C*0,1=29,546 [D]</t>
  </si>
  <si>
    <t>Přípojky uličních vpůstí 
viz Výpis uličních vpustí 
1,2*1,5*(2+7+58+38)=189,000 [A]</t>
  </si>
  <si>
    <t>Zásyp rýh pro přípojky z nakupovaných materiálů, včetně dovozu 
přípopjky uličních vpůstí 
rozdíl položek 132738 a 17581 
189-63=126,000 [A]</t>
  </si>
  <si>
    <t>Přípojky uličních vpůstí 
viz Výpis uličních vpustí 
1,2*0,5*(2+7+58+38)=63,000 [A]</t>
  </si>
  <si>
    <t>viz Situace - část 1 
48,08+44,37+24,86+9,77=127,080 [A] 
viz Situace - část 2 
168,38=168,380 [B] 
Celkem: A+B=295,460 [C]</t>
  </si>
  <si>
    <t>Přípojky uličních vpůstí 
viz Výpis uličních vpustí 
2+7+58+38=105,000 [A]</t>
  </si>
  <si>
    <t>viz Výpis uličních vpustí 
prvky UV: 
1 Vtoková mříž 500/500 rovná D400 (se zámkem proti odcizení) 
2 Vyrovnávací prstenec TBV - Q 390/60/10a 
3 Kalový koš DIN 4052-D1 (nízký) 
4 Skruž horní TBV-Q 450/195/5c 
5 Skruž středová TBV-Q 450/195/6b 
6 Dno výtokové TBV-Q 450/330/1a PVC</t>
  </si>
  <si>
    <t>Výměry byly odečteny z digitální verze výkresu. 
(1016,22*2)+30+20=2 082,440 [A] 
odečet nezpevněných krajnic: 
nezpevněná krajnice š.0,5m (R-mat) 
700,59-601,24=99,350 [B] 
1016,22-761,12=255,100 [C] 
87,42+48=135,420 [D] 
Celkem: B+C+D=489,870 [E] 
A-D=1 947,020 [F] 
odečet první etapy: 
F-121,88-30-20=1 775,140 [G]</t>
  </si>
  <si>
    <t>viz Situace - část 1 
4+16,54+20,2=40,740 [A] 
viz Situace - část 2 
11+13+5,43+1,5+24,74+28,12+4,57+52,18+21,28+6,52+1=169,340 [B] 
Celkem: A+B=210,080 [C]</t>
  </si>
  <si>
    <t>SO 101.2-02</t>
  </si>
  <si>
    <t>Vjezdy</t>
  </si>
  <si>
    <t>SO 101.2-03.1</t>
  </si>
  <si>
    <t xml:space="preserve">  SO 101.2-03.1</t>
  </si>
  <si>
    <t>014101</t>
  </si>
  <si>
    <t>položka 123738, 132738 
55,379+12,600=67,979 [A] 
A*1,85=125,761 [B]</t>
  </si>
  <si>
    <t>položka 123738, 132738 
55,379+12,600=67,979 [A] 
A*10=679,790 [B]</t>
  </si>
  <si>
    <t>viz Situace - část 1 
87,91+14,32+8,95+6,71+2,5=120,390 [A] 
A*0,46=55,379 [B]</t>
  </si>
  <si>
    <t>Přípojky uličních žlabů 
viz Výpis uličních žlabů 
1,2*1,5*(2+2+3)=12,600 [A]</t>
  </si>
  <si>
    <t>Zásyp rýh pro přípojky z nakupovaných materiálů, včetně dovozu 
přípopjky uličních vpůstí, uličních žlabů 
rozdíl položek 132738 a 17581 
12,6-4,2=8,400 [A]</t>
  </si>
  <si>
    <t>Přípojky uličních žlabů 
viz Výpis uličních žlabů 
1,2*0,5*(2+2+3)=4,200 [A]</t>
  </si>
  <si>
    <t>18110</t>
  </si>
  <si>
    <t>ÚPRAVA PLÁNĚ SE ZHUTNĚNÍM V HORNINĚ TŘ. I</t>
  </si>
  <si>
    <t>viz Situace - část 1 
87,91+14,32+8,95+6,71+2,5=120,390 [A]</t>
  </si>
  <si>
    <t>položka zahrnuje úpravu pláně včetně vyrovnání výškových rozdílů. Míru zhutnění určuje projekt.</t>
  </si>
  <si>
    <t>Základy</t>
  </si>
  <si>
    <t>21461B</t>
  </si>
  <si>
    <t>SEPARAČNÍ GEOTEXTILIE DO 200G/M2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</si>
  <si>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</si>
  <si>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562131</t>
  </si>
  <si>
    <t>VOZOVKOVÉ VRSTVY Z MATERIÁLŮ STABIL CEMENTEM TŘ I TL DO 150MM</t>
  </si>
  <si>
    <t>Směs stmelená cementem, tl. 120 mm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</si>
  <si>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</si>
  <si>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56334</t>
  </si>
  <si>
    <t>VOZOVKOVÉ VRSTVY ZE ŠTĚRKODRTI TL. DO 200MM</t>
  </si>
  <si>
    <t>Šterkodrť frakce 0-32, tl. 200 mm, ČSN 73 6126-1.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</si>
  <si>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</si>
  <si>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582622</t>
  </si>
  <si>
    <t>KRYTY Z BETON DLAŽDIC SE ZÁMKEM ŠEDÝCH TL 80MM DO LOŽE Z MC</t>
  </si>
  <si>
    <t>betonová zámková dlažba šedá (100x200x80) + lože z cementové směsi tl. 60 mm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</si>
  <si>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</si>
  <si>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Přípojky uličních žlabů 
viz Výpis uličních žlabů 
2+2+3=7,000 [A]</t>
  </si>
  <si>
    <t>87633</t>
  </si>
  <si>
    <t>CHRÁNIČKY Z TRUB PLASTOVÝCH DN DO 150MM</t>
  </si>
  <si>
    <t>Doplnění chráničky DN150</t>
  </si>
  <si>
    <t>5=5,000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</si>
  <si>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</si>
  <si>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897543</t>
  </si>
  <si>
    <t>VPUSŤ ODVOD ŽLABŮ Z POLYMERBETONU SV. ŠÍŘKY DO 200MM</t>
  </si>
  <si>
    <t>viz Výpis uličních žlabů - polymerbeton 
3=3,000 [A]</t>
  </si>
  <si>
    <t>položka zahrnuje dodávku a osazení předepsaného dílce včetně mříže 
nezahrnuje předepsané podkladní konstrukce</t>
  </si>
  <si>
    <t>93543</t>
  </si>
  <si>
    <t>ŽLABY Z DÍLCŮ Z POLYMERBETONU SVĚTLÉ ŠÍŘKY DO 200MM VČETNĚ MŘÍŽÍ</t>
  </si>
  <si>
    <t>viz Výpis uličních žlabů - polymerbeton 
4+7+4+0,5=15,500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</si>
  <si>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</si>
  <si>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SO 101.2-03.2</t>
  </si>
  <si>
    <t xml:space="preserve">  SO 101.2-03.2</t>
  </si>
  <si>
    <t>položka 123738, 132738, 122738 
223,233+127,800+18,297=369,330 [A] 
A*1,85=683,261 [B]</t>
  </si>
  <si>
    <t>Propustek pod hosp. sjezdem 
9*2,14*0,95=18,297 [A]</t>
  </si>
  <si>
    <t>položka 123738, 132738, 122738 
223,233+127,800+18,297=369,330 [A] 
A*10=3 693,300 [B]</t>
  </si>
  <si>
    <t>viz Situace - část 1, 2 
56,96+5,18+1,48+10,26+2,7+19,54+4+13,32+10,33+13,89+9,56+3,11+3,11+8,1+1,63+9,79+10+10,92+6,6+5,76+11,37+2,4+0,82+1,6+12,94+11,85+25,62+10,38+5,96+8,89+11,68+12,83+4,2+9,51=336,290 [A] 
plochy chodníků ve vjezdu: 
6,25+5,34+6,16+4,8+3,13+3,6+3,6+8,77+4,38+3,91+4,2+4,2+5,4+4,2+3,6+6,77+4,2+3,6+4,73+4,2+4,1=99,140 [B] 
plochy chodníků ve vjezdu: 
5,4+4,74+4,54+5,4+5,44+6,1+7,42+4,72+6,1=49,860 [C] 
Celkem: A+B+C=485,290 [D] 
D*0,46=223,233 [E]</t>
  </si>
  <si>
    <t>Přípojky uličních žlabů 
viz Výpis uličních žlabů 
1,2*1,5*(18+37+16)=127,800 [A]</t>
  </si>
  <si>
    <t>Zásyp rýh pro přípojky z nakupovaných materiálů, včetně dovozu 
přípopjky uličních vpůstí 
rozdíl položek 132738 a 17581 
127,8-42,6=85,200 [A] 
viz výkres Propustek pod hosp. sjezdem 
16,41/3*0,3=1,641 [B] 
Celkem: A+B=86,841 [C]</t>
  </si>
  <si>
    <t>Přípojky uličních žlabů 
viz Výpis uličních žlabů 
1,2*0,5*(18+37+16)=42,600 [A] 
viz výkres Propustek pod hosp. sjezdem: 
obsyp štěrkopískem, tl. 250 mm 
1*5,5=5,500 [B] 
A*0,25=10,650 [C] 
Celkem: A+C=53,250 [D]</t>
  </si>
  <si>
    <t>viz Situace - část 1, 2 
56,96+5,18+1,48+10,26+2,7+19,54+4+13,32+10,33+13,89+9,56+3,11+3,11+8,1+1,63+9,79+10+10,92+6,6+5,76+11,37+2,4+0,82+1,6+12,94+11,85+25,62+10,38+5,96+8,89+11,68+12,83+4,2+9,51=336,290 [A] 
plochy chodníků ve vjezdu: 
6,25+5,34+6,16+4,8+3,13+3,6+3,6+8,77+4,38+3,91+4,2+4,2+5,4+4,2+3,6+6,77+4,2+3,6+4,73+4,2+4,1=99,140 [B] 
plochy chodníků ve vjezdu: 
5,4+4,74+4,54+5,4+5,44+6,1+7,42+4,72+6,1=49,860 [C] 
Celkem: A+B+C=485,290 [D]</t>
  </si>
  <si>
    <t>18231</t>
  </si>
  <si>
    <t>ROZPROSTŘENÍ ORNICE V ROVINĚ V TL DO 0,10M</t>
  </si>
  <si>
    <t>viz výkres Propustek pod hosp. sjezdem 
2,2+2,2=4,400 [A]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</si>
  <si>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</si>
  <si>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</si>
  <si>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</si>
  <si>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</si>
  <si>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289972</t>
  </si>
  <si>
    <t>OPLÁŠTĚNÍ (ZPEVNĚNÍ) Z GEOMŘÍŽOVIN</t>
  </si>
  <si>
    <t>Položka zahrnuje: 
- dodávku předepsané geomřížoviny 
- úpravu, očištění a ochranu podkladu 
- přichycení k podkladu, případně zatížení 
- úpravy spojů a zajištění okrajů 
- úpravy pro odvodnění 
- nutné přesahy 
- mimostaveništní a vnitrostaveništní dopravu</t>
  </si>
  <si>
    <t>451312</t>
  </si>
  <si>
    <t>PODKLADNÍ A VÝPLŇOVÉ VRSTVY Z PROSTÉHO BETONU C12/15</t>
  </si>
  <si>
    <t>lože C12/15n XF3, tl. 150 mm</t>
  </si>
  <si>
    <t>viz výkres Propustek pod hosp. sjezdem 
0,8*0,2*9=1,440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</si>
  <si>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</si>
  <si>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Přípojky uličních žlabů 
viz Výpis uličních žlabů 
18+37+16=71,000 [A]</t>
  </si>
  <si>
    <t>18</t>
  </si>
  <si>
    <t>5+5+4+2+8+5+4+3+3=39,000 [A]</t>
  </si>
  <si>
    <t>19</t>
  </si>
  <si>
    <t>viz Výpis uličních žlabů - polymerbeton 
11+11+4=26,000 [A]</t>
  </si>
  <si>
    <t>20</t>
  </si>
  <si>
    <t>899524</t>
  </si>
  <si>
    <t>OBETONOVÁNÍ POTRUBÍ Z PROSTÉHO BETONU DO C25/30</t>
  </si>
  <si>
    <t>viz výkres Propustek pod hosp. sjezdem 
2=2,000 [A]</t>
  </si>
  <si>
    <t>21</t>
  </si>
  <si>
    <t>9183A3</t>
  </si>
  <si>
    <t>PROPUSTY Z TRUB DN 300MM PLASTOVÝCH</t>
  </si>
  <si>
    <t>viz výkres Propustek pod hosp. sjezdem 
9=9,000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</si>
  <si>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</si>
  <si>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22</t>
  </si>
  <si>
    <t>9185A2</t>
  </si>
  <si>
    <t>ČELA KAMENNÁ PROPUSTU Z TRUB DN DO 300MM</t>
  </si>
  <si>
    <t>čela propustků, včetně obetonování a kamenné dlažby (lomový kámen) do betonu C16/12n, tl. 10 cm, spáry vyplněné cem. maltou</t>
  </si>
  <si>
    <t>viz výkres Propustek pod hosp. sjezdem 
1+1=2,000 [A]</t>
  </si>
  <si>
    <t>Položka zahrnuje: 
zdivo z lomového kamen na MC ve tvaru, předepsaným zadávací dokumentací 
vyspárování zdiva MC 
římsu ze železobetonu včetně výztuže, pokud je předepsaná zadávací dokumentací 
Nezahrnuje zábradlí</t>
  </si>
  <si>
    <t>23</t>
  </si>
  <si>
    <t>viz Výpis uličních žlabů - polymerbeton 
28+1,5+40+4+27+2,5=103,000 [A]</t>
  </si>
  <si>
    <t>SO 101.2-03</t>
  </si>
  <si>
    <t>Chodníky</t>
  </si>
  <si>
    <t>SO 101.2-03.1.a</t>
  </si>
  <si>
    <t xml:space="preserve">    SO 101.2-03.1.a</t>
  </si>
  <si>
    <t>položka 123738 
78,873*1,85=145,915 [A]</t>
  </si>
  <si>
    <t>Doprava před 20 km do 30 km</t>
  </si>
  <si>
    <t>položka 123738 
78,873*10=788,730 [A]</t>
  </si>
  <si>
    <t>viz Situace - část 1 
37,65+2,76+78+3,16+5,83+29,35+17,2+3,46+10,24+34,1+3,6=225,350 [A] 
A*0,35=78,873 [B]</t>
  </si>
  <si>
    <t>viz Situace - část 1 
37,65+2,76+78+3,16+5,83+29,35+17,2+3,46+10,24+34,1+3,6=225,350 [A]</t>
  </si>
  <si>
    <t>18214</t>
  </si>
  <si>
    <t>ÚPRAVA POVRCHŮ SROVNÁNÍM ÚZEMÍ V TL DO 0,25M</t>
  </si>
  <si>
    <t>zelené plochy: 
viz Situace - část 1 
26,3+17,66+22,84+83,66+21,34+69,5+140,77=382,070 [A] 
mulč: 
viz Situace - část 1 
5,83+8,52+2,47=16,820 [B] 
Celkem: A+B=398,890 [C]</t>
  </si>
  <si>
    <t>položka zahrnuje srovnání výškových rozdílů terénu</t>
  </si>
  <si>
    <t>ROZPROSTŘENÍ ORNICE V ROVINĚ V TL DO 0,10M - ornice z meziskládky</t>
  </si>
  <si>
    <t>zelené plochy: 
viz Situace - část 1 
26,3+17,66+22,84+83,66+21,34+69,5+140,77=382,070 [A] 
převod na m3: 
A*0,1=38,207 [B]</t>
  </si>
  <si>
    <t>Nákup a dodání nové ornice</t>
  </si>
  <si>
    <t>použitelné množství z meziskládky: 
36,8*2/3=24,533 [B] 
celkem potřeba zpět na rekultivaci: 38,207 m3 
38,207-24,533=13,674 [C] -&gt; potřebné množství nové ornice</t>
  </si>
  <si>
    <t>položka zahrnuje: 
nákup a dodání nové ornice</t>
  </si>
  <si>
    <t>zelené plochy: 
viz Situace - část 1 
26,3+17,66+22,84+83,66+21,34+69,5+140,77=382,070 [A]</t>
  </si>
  <si>
    <t>18461</t>
  </si>
  <si>
    <t>MULČOVÁNÍ</t>
  </si>
  <si>
    <t>mulč: 
viz Situace - část 1 
5,83+8,52+2,47=16,820 [A]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</si>
  <si>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</si>
  <si>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</si>
  <si>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Svislé konstrukce</t>
  </si>
  <si>
    <t>348172</t>
  </si>
  <si>
    <t>ZÁBRADLÍ Z DÍLCŮ KOVOVÝCH ŽÁROVĚ ZINK PONOREM</t>
  </si>
  <si>
    <t>KG</t>
  </si>
  <si>
    <t>Dvoumadlové zábradlí z žár. pozink. oceli (v.1,1m, d.2,5m)</t>
  </si>
  <si>
    <t>35kg/m: 
35*2,5=87,500 [A]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</si>
  <si>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</si>
  <si>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Vodorovné konstrukce</t>
  </si>
  <si>
    <t>43411A</t>
  </si>
  <si>
    <t>SCHODIŠŤOVÉ STUPNĚ, Z DÍLCŮ BETON DO C20/25</t>
  </si>
  <si>
    <t>Prefabrikované bet. sch. stupně (1000x350x150) - včetně betonové patky, bet. lože, vyspádované zemní pláně, podkl. vrstvy z kam. drtě (popř. recyklát)</t>
  </si>
  <si>
    <t>viz Situace - část 1 
1*0,35*0,15*9=0,473 [A] 
1*0,3*0,3=0,090 [B] 
Celkem: A+B=0,563 [C]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</si>
  <si>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</si>
  <si>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56335</t>
  </si>
  <si>
    <t>VOZOVKOVÉ VRSTVY ZE ŠTĚRKODRTI TL. DO 250MM</t>
  </si>
  <si>
    <t>Šterkodrť frakce 0-32, tl. 250 mm, ČSN 73 6126-1.</t>
  </si>
  <si>
    <t>582611</t>
  </si>
  <si>
    <t>KRYTY Z BETON DLAŽDIC SE ZÁMKEM ŠEDÝCH TL 60MM DO LOŽE Z KAM</t>
  </si>
  <si>
    <t>betonová zámková dlažba šedá (100x200x60) + lože z kamenné drti fr. 4-8, tl. 40 mm</t>
  </si>
  <si>
    <t>viz Situace - část 1 
37,65+78+29,35+17,2+3,46+10,24+34,1=210,000 [A]</t>
  </si>
  <si>
    <t>582614</t>
  </si>
  <si>
    <t>KRYTY Z BETON DLAŽDIC SE ZÁMKEM BAREV TL 60MM DO LOŽE Z KAM</t>
  </si>
  <si>
    <t>hmatná dlažba-betonová dlažba (s výstupky)-100x200mm, tl. 60 mm, červená barva + lože z kamenné drti fr. 4-8, tl. 40 mm</t>
  </si>
  <si>
    <t>viz Situace - část 1 
2,76+3,16+5,83+3,6=15,350 [A]</t>
  </si>
  <si>
    <t>917223</t>
  </si>
  <si>
    <t>SILNIČNÍ A CHODNÍKOVÉ OBRUBY Z BETONOVÝCH OBRUBNÍKŮ ŠÍŘ 100MM</t>
  </si>
  <si>
    <t>viz Situace - část 1 
6,44+5,54+6,42+1,57+0,54+0,82+11,42+0,72+3,19+0,92+5,76+2,29+0,84+2+1+3,6+1+3,7+3,57+1,25+2,05+1,33+1,28=67,250 [A]</t>
  </si>
  <si>
    <t>SO 101.2-03.1.b</t>
  </si>
  <si>
    <t xml:space="preserve">    SO 101.2-03.1.b</t>
  </si>
  <si>
    <t>viz pol. č. 123738 
100,51*1,85=185,944 [A]</t>
  </si>
  <si>
    <t>položka 123738 
100,51*10=1 005,100 [A]</t>
  </si>
  <si>
    <t>viz Situace - část 1 
3,46+6,6+8,07+7,7+3+5,34+22,1+16+3,14+6,16+32,07+3,6+15+3,6+33,11+4,23+29,83+0,52+6,23+2,87+0,52+1,67+2,43+40+1,23+4,20+6,77+38,32+4,20+22,09+5,4+7,7+3,6+41+4,2+8,2+3,6+19,11+3,33+2+28,62+4,2+34,3+15,66+2,48+2,85+19,27+1,84+3,8+1,92=547,140 [A] 
odpočet ploch chodníků ve vjezdu: 
6,25+5,34+6,16+4,8+3,13+3,6+3,6+8,77+4,38+3,91+4,2+4,2+5,4+4,2+3,6+6,77+4,2+3,6+4,73+4,2+4,1=99,140 [B] 
Celkem: A-B=448,000 [C] 
odpočet neuznatelných chodníků se sklonem větším než 8,33%: 
C-160,83=287,170 [D] 
D*0,35=100,510 [E]</t>
  </si>
  <si>
    <t>viz Situace - část 1 
3,46+6,6+8,07+7,7+3+5,34+22,1+16+3,14+6,16+32,07+3,6+15+3,6+33,11+4,23+29,83+0,52+6,23+2,87+0,52+1,67+2,43+40+1,23+4,20+6,77+38,32+4,20+22,09+5,4+7,7+3,6+41+4,2+8,2+3,6+19,11+3,33+2+28,62+4,2+34,3+15,66+2,48+2,85+19,27+1,84+3,8+1,92=547,140 [A] 
odpočet ploch chodníků ve vjezdu: 
6,25+5,34+6,16+4,8+3,13+3,6+3,6+8,77+4,38+3,91+4,2+4,2+5,4+4,2+3,6+6,77+4,2+3,6+4,73+4,2+4,1=99,140 [B] 
Celkem: A-B=448,000 [C] 
odpočet neuznatelných chodníků se sklonem větším než 8,33%: 
C-160,83=287,170 [D]</t>
  </si>
  <si>
    <t>zelené plochy: 
viz Situace - část 1 
11,65+62,35+14,63+33,57+3,36+12,95+13,05+10,53+30,35+18,66+40,17+29,72+4+5,92+24,18+14,47+31,91+10+17,45+4,6+24,63+10,92+4,75+19,87+9,37=463,060 [A] 
kačírek: 
15,39+1,31+3,1+1,12=20,920 [B] 
Celkem: A+B=483,980 [C] 
odpočet neuznatelných chodníků se sklonem větším než 8,33%: 
C-316=167,980 [D]</t>
  </si>
  <si>
    <t>zelené plochy: 
viz Situace - část 1 
11,65+62,35+14,63+33,57+3,36+12,95+13,05+10,53+30,35+18,66+40,17+29,72+4+5,92+24,18+14,47+31,91+10+17,45+4,6+24,63+10,92+4,75+19,87+9,37=463,060 [A] 
odpočet neuznatelných chodníků se sklonem větším než 8,33%: 
A-316=147,060 [B] 
převod na m3: 
B*0,1=14,706 [C]</t>
  </si>
  <si>
    <t>použitelné množství z meziskládky: 
38,1*2/3=25,400 [B] - kvůli rozdělení chodníků podle sklonu použijeme 1/2: 12,7 m3 
celkem potřeba zpět na rekultivaci: 14,706 m3 
14,706-12,7=2,006 [C] -&gt; potřebné množství nové ornice</t>
  </si>
  <si>
    <t>zelené plochy: 
viz Situace - část 1 
11,65+62,35+14,63+33,57+3,36+12,95+13,05+10,53+30,35+18,66+40,17+29,72+4+5,92+24,18+14,47+31,91+10+17,45+4,6+24,63+10,92+4,75+19,87+9,37=463,060 [A] 
odpočet neuznatelných chodníků se sklonem větším než 8,33%: 
A-316=147,060 [B]</t>
  </si>
  <si>
    <t>viz Situace - část 1 
3,46+6,6+8,07+7,7+5,34+22,1+16+3,14+6,16+32,07+3,6+15+3,6+33,11+4,23+29,83+1,67+40+4,20+6,77+38,32+4,20+22,09+5,4+7,7+3,6+41+4,2+8,2+3,6+19,11+3,33+28,62+4,2+34,3+15,66+2,85+19,27+3,8+1,92=524,020 [A] 
odpočet ploch chodníků ve vjezdu: 
6,25+5,34+6,16+4,8+3,13+3,6+3,6+8,77+4,38+3,91+4,2+4,2+5,4+4,2+3,6+6,77+4,2+3,6+4,73+4,2+4,1=99,140 [B] 
Celkem: A-B=424,880 [C] 
odpočet neuznatelných chodníků se sklonem větším než 8,33%: 
C-145,21=279,670 [D]</t>
  </si>
  <si>
    <t>viz Situace - část 1 
3+0,52+6,23+2,87+0,52+2,43+1,23+2+2,48+1,84=23,120 [A] 
odpočet neuznatelných chodníků se sklonem větším než 8,33%: 
A-15,62=7,500 [B]</t>
  </si>
  <si>
    <t>viz Situace - část 1 
4,94+0,66+3,73+6+1,2+2+5,45+4,2+13,8+1,5+1,15+9+5,38+3,6+3,6+0,44+3,5+0,34+1+20,5+3,7+8,7+18+0,5+1+12,5+1,4+4,8+6,3+2+4,4=155,290 [A] 
odpočet neuznatelných chodníků se sklonem větším než 8,33%: 
A-107,37=47,920 [B]</t>
  </si>
  <si>
    <t>966843</t>
  </si>
  <si>
    <t>ODSTRANĚNÍ OPLOCENÍ Z RÁMEČ PLETIVA</t>
  </si>
  <si>
    <t>včetně poplatku za skládku</t>
  </si>
  <si>
    <t>viz Situace - část 1 
17=17,000 [A]</t>
  </si>
  <si>
    <t>položka zahrnuje: 
-  kompletní bourací práce včetně odstranění základových konstrukcí a nezbytného rozsahu zemních prací, 
- veškerou manipulaci s vybouranou sutí a hmotami včetně uložení na skládku, 
- veškeré další práce plynoucí z technologického předpisu a z platných předpisů, 
- odstranění sloupků z jiného materiálu, odstranění vrat a vrátek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</si>
  <si>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Chodníky - se sklonem větším než 8,33% - staničení 1,163 – 1,292 km a 1,375 – 1,406 km</t>
  </si>
  <si>
    <t>viz pol. č. 123738 
56,291*1,85=104,138 [A]</t>
  </si>
  <si>
    <t>položka 123738 
56,291*10=562,910 [A]</t>
  </si>
  <si>
    <t>viz Situace - část 1 
3,05+6,59+8,07+7,67+22,1+3,13+15,93+6,19+32,07+3,6+15,03+3,6+33,11+1,67+4,2+6,5+4,23+29,83+0,52+6,23+2,43+2,87+0,52=219,140 [A] 
odpočet ploch chodníků ve vjezdu: 
6,25+5,34+3,13+6,19+4,8+3,6+3,6+3,91+4,2+8,77+4,38+4,14=58,310 [B] 
Celkem: A-B=160,830 [C] 
C*0,35=56,291 [D]</t>
  </si>
  <si>
    <t>viz Situace - část 1 
3,05+6,59+8,07+7,67+22,1+3,13+15,93+6,19+32,07+3,6+15,03+3,6+33,11+1,67+4,2+6,5+4,23+29,83+0,52+6,23+2,43+2,87+0,52=219,140 [A] 
odpočet ploch chodníků ve vjezdu: 
6,25+5,34+3,13+6,19+4,8+3,6+3,6+3,91+4,2+8,77+4,38+4,14=58,310 [B] 
Celkem: A-B=160,830 [C]</t>
  </si>
  <si>
    <t>zelené plochy: 
viz Situace - část 1 
62,35+14,63+33,57+3,36+10,53+11+13,05+30,35+40,17+29,72+18,66+4,04+14,47+5,92+24,18=316,000 [A]</t>
  </si>
  <si>
    <t>zelené plochy: 
viz Situace - část 1 
62,35+14,63+33,57+3,36+10,53+11+13,05+30,35+40,17+29,72+18,66+4,04+14,47+5,92+24,18=316,000 [A] 
převod na m3: 
A*0,1=31,600 [B]</t>
  </si>
  <si>
    <t>použitelné množství z meziskládky: 
38,1*2/3=25,400 [B] - kvůli rozdělení chodníků podle sklonu použijeme 1/2: 12,7 m3 
celkem potřeba zpět na rekultivaci: 31,6 m3 
31,6-12,7=18,900 [C] -&gt; potřebné množství nové ornice</t>
  </si>
  <si>
    <t>Bet. pref. schody (1000x300x150) - včetně betonové patky, bet. lože, vyspádované zemní pláně, podkl. vrstvy z kam. drtě (popř. recyklát)</t>
  </si>
  <si>
    <t>viz Situace - část 1 
1*0,3*0,15*2=0,090 [A] 
1*0,3*0,3=0,090 [B] 
Celkem: A+B=0,180 [C]</t>
  </si>
  <si>
    <t>viz Situace - část 1 
6,59+8,07+7,67+22,1+3,13+15,93+6,19+32,07+3,6+15,03+3,6+33,11+1,67+4,2+6,5+4,23+29,83=203,520 [A] 
odpočet ploch chodníků ve vjezdu: 
6,25+5,34+3,13+6,19+4,8+3,6+3,6+3,91+4,2+8,77+4,38+4,14=58,310 [B] 
Celkem: A-B=145,210 [C]</t>
  </si>
  <si>
    <t>viz Situace - část 1 
3,05+2,87+0,52+0,52+6,23+2,43=15,620 [A]</t>
  </si>
  <si>
    <t>916511/R</t>
  </si>
  <si>
    <t>Umělá vodící linie + nalepovací pás pro nevidomé</t>
  </si>
  <si>
    <t>umělá vodící linie 200x200 mm + nalepovací vodící pás 2x3 pásky š. 550 mm</t>
  </si>
  <si>
    <t>viz Situace - část 1 
vodící linie: 
14,5=14,500 [A] 
nal. pás: 
6=6,000 [B] 
Celkem: A+B=20,500 [C]</t>
  </si>
  <si>
    <t>viz Situace - část 1 
9+1,77+6,4+1,63+7,2+5,9+2,5+3,6+2,9+4,28+4,24+7,5+8,8+11+6,8+8+1,65+3,1+3,1+2+3+3=107,370 [A]</t>
  </si>
  <si>
    <t>Kačírek</t>
  </si>
  <si>
    <t>Kačírek říční (šedý)</t>
  </si>
  <si>
    <t>viz Situace - část 1 
kačírek: 
(15,39+1,31+3,1+1,12)*0,2=4,184 [A]</t>
  </si>
  <si>
    <t>Chodníky - se sklonem větším než 8,33% - staničení 1,747 – 1,875 km a 2,049 – 2,072 km</t>
  </si>
  <si>
    <t>položka 123738 
89,856*1,85=166,234 [A]</t>
  </si>
  <si>
    <t>položka 123738 
89,856*10=898,560 [A]</t>
  </si>
  <si>
    <t>viz Situace - část 1,2 
16,62+34,29+15,66+19,27+2,85+1,84+2,48+9,14+2,33+3,38+3,19+134+2,04+3,8+2,24+17,6=270,730 [A] 
odpočet ploch chodníků ve vjezdu: 
4,06+4,54+5,4=14,000 [B] 
Celkem: A-B=256,730 [C] 
C*0,35=89,856 [D]</t>
  </si>
  <si>
    <t>viz Situace - část 1,2 
16,62+34,29+15,66+19,27+2,85+1,84+2,48+9,14+2,33+3,38+3,19+134+2,04+3,8+2,24+17,6=270,730 [A] 
odpočet ploch chodníků ve vjezdu: 
4,06+4,54+5,4=14,000 [B] 
Celkem: A-B=256,730 [C]</t>
  </si>
  <si>
    <t>zelené plochy: 
viz Situace - část 1 a 2 
9,37+2,28+127,27+10+25+10+35=218,920 [A]</t>
  </si>
  <si>
    <t>zelené plochy: 
viz Situace - část 1 a 2 
9,37+2,28+127,27+10+25+10+35=218,920 [A] 
přepočet na m3: 
A*0,1=21,892 [B]</t>
  </si>
  <si>
    <t>viz Situace - část 1,2 
16,62+34,29+15,66+19,27+2,85+9,14+2,33+3,19+134+3,8+17,6=258,750 [A] 
odpočet ploch chodníků ve vjezdu: 
4,06+4,54+5,4=14,000 [B] 
Celkem: A-B=244,750 [C]</t>
  </si>
  <si>
    <t>viz Situace - část 1,2 
1,84+2,48+3,38+2,04+2,24=11,980 [A]</t>
  </si>
  <si>
    <t>viz Situace - část 1, 2 
10,5+2,2+2,3+1,15+1,5+13+1,8+3,2+5,43+2+1,2+9,7+0,7+3,6+3,8+8,7+6+9,2+6+5,6+3,5+4,34+1,44+10+5,4+3,64+2,1+3,4+1,35+12,33+3+27,3+34,4+39,4+1,3=250,480 [A]</t>
  </si>
  <si>
    <t>položka 123738, 132738, 133738 
(340,923+214,2+75,686)*1,85=1 166,997 [A]</t>
  </si>
  <si>
    <t>položka 123738, 132738, 133738 
(340,923+214,2+75,686)*10=6 308,090 [A]</t>
  </si>
  <si>
    <t>viz Situace - část 1,2 
2,17+273,82+1,15+1,16+169,27+2+3,34+14,14+3,38+2,33+3,19+134+2+3,8+2,24+69,54+2,22+3,82+116,03+2,44+4,28+15,3+40,1+5,22+2,84+3,33+49,33+2+2,44+4,26+116,66=1 057,800 [A] 
odpočet ploch chodníků ve vjezdu: 
5,4+4,74+4,54+5,4+5,44+6,1+7,42+4,72+6,1=49,860 [B] 
Celkem: A-B=1 007,940 [C] 
C*0,35=352,779 [D] 
osazení L stěny do terénu 
39*1*2=78,000 [E] 
Celkem: D+E=430,779 [F] 
odpočet neuznatelných chodníků se sklonem větším než 8,33%: 
F-89,856=340,923 [G]</t>
  </si>
  <si>
    <t>přípojky DN 250 revizních šachet 
1,2*1,5*119=214,200 [A]</t>
  </si>
  <si>
    <t>133738</t>
  </si>
  <si>
    <t>HLOUBENÍ ŠACHET ZAPAŽ I NEPAŽ TŘ. I, ODVOZ DO 20KM</t>
  </si>
  <si>
    <t>Výpis sestav vsakovacích šachet 
(1,2*1,2*5,84)*9=75,686 [A]</t>
  </si>
  <si>
    <t>17380</t>
  </si>
  <si>
    <t>ZEMNÍ KRAJNICE A DOSYPÁVKY Z NAKUPOVANÝCH MATERIÁLŮ</t>
  </si>
  <si>
    <t>Nezpevněná krajnice š.0,5m (R-mat) 
700,59-601,24=99,350 [A] 
1016,22-761,12=255,100 [B] 
87,42+48=135,420 [C] 
Celkem: A+B+C=489,870 [D] 
D*0,5*0,1=24,494 [E]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</si>
  <si>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</si>
  <si>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plocha řezu zásypu - 0,8 m2 
rozdíl staničení: 
délka: 
739,76-606,44=133,320 [A] 
971,2-757,96=213,240 [B] 
Celkem: A+B=346,560 [C] 
C*0,8=277,248 [D] 
Zásyp rýh pro přípojky z nakupovaných materiálů, včetně dovozu 
přípojky DN 250 revizních šachet 
rozdíl položek 132738 a 17581 
214,2-71,4=142,800 [E] 
osazení L stěny do terénu 
39*1*2=78,000 [F] 
Celkem: D+E+F=498,048 [G]</t>
  </si>
  <si>
    <t>přípojky DN 250 revizních šachet 
1,2*0,5*119=71,400 [A]</t>
  </si>
  <si>
    <t>viz Situace - část 1,2 
2,17+273,82+1,15+1,16+169,27+2+3,34+14,14+3,38+2,33+3,19+134+2+3,8+2,24+69,54+2,22+3,82+116,03+2,44+4,28+15,3+40,1+5,22+2,84+3,33+49,33+2+2,44+4,26+116,66=1 057,800 [A] 
odpočet ploch chodníků ve vjezdu: 
5,4+4,74+4,54+5,4+5,44+6,1+7,42+4,72+6,1=49,860 [B] 
Celkem: A-B=1 007,940 [C] 
odpočet neuznatelných chodníků se sklonem větším než 8,33%: 
C-256,73=751,210 [D]</t>
  </si>
  <si>
    <t>zelené plochy: 
viz Situace - část 1 a 2 
91,07+21,86+107,34+34,26+50,81+6,65+151,37+23,93+2,28+127,27+56,28+29,3+40,81+16,97+22,43+64,9+83,73+29,1+18,3+26,17+9,3+37,1+89,2=1 140,430 [A] 
odpočet neuznatelných chodníků se sklonem větším než 8,33%: 
A-218,92=921,510 [B]</t>
  </si>
  <si>
    <t>zelené plochy: 
viz Situace - část 1 a 2 
91,07+21,86+107,34+34,26+50,81+6,65+151,37+23,93+2,28+127,27+56,28+29,3+40,81+16,97+22,43+64,9+83,73+29,1+18,3+26,17+9,3+37,1+89,2=1 140,430 [A] 
odpočet neuznatelných chodníků se sklonem větším než 8,33%: 
A-218,92=921,510 [B] 
přepočet na m3: 
B*0,1=92,151 [C]</t>
  </si>
  <si>
    <t>použitelné množství z meziskládky: 
121,3*2/3=80,867 [B] - kvůli rozdělení chodníků podle sklonu: 80,867-21,892=58,975 m3 
celkem potřeba zpět na rekultivaci: 92,151 m3 
92,151-58,975=33,176 [C] -&gt; potřebné množství nové ornice</t>
  </si>
  <si>
    <t>28999</t>
  </si>
  <si>
    <t>OPLÁŠTĚNÍ (ZPEVNĚNÍ) Z FÓLIE</t>
  </si>
  <si>
    <t>nopová fólie s výškou nopu 1 cm k zajištění nepropadání násypu skrze spáry na styku stěn v. 1,1m d. 39m</t>
  </si>
  <si>
    <t>osazení L stěny do terénu 
39*1,1=42,900 [A]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</si>
  <si>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</si>
  <si>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31111</t>
  </si>
  <si>
    <t>ZDI A STĚNY PODPĚR A VOLNÉ Z DÍLCŮ BETON</t>
  </si>
  <si>
    <t>Úhlová opěrná zeď z prefabrikovaných L profilů v.0,8m, š.0,5m</t>
  </si>
  <si>
    <t>viz Situace - část 1 
((0,1*0,8)+(0,1*0,45))*23,43=2,929 [A] 
((0,1*0,8)+(0,1*0,45))*16,51=2,064 [B] 
Celkem: A+B=4,993 [C]</t>
  </si>
  <si>
    <t>- dodání dílce požadovaného 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</t>
  </si>
  <si>
    <t>Zábradlí z žár. pozin. oceli v.1,25m, d.118m a výplní tyčemi. Zábradlí osazeno vodící tyčí.</t>
  </si>
  <si>
    <t>viz Situace - část 1 
35kg/m: 
35*118=4 130,000 [A]</t>
  </si>
  <si>
    <t>viz Situace - část 1,2 
273,82+169,27+3,34+14,14+2,33+3,19+134+3,8+69,54+3,82+116,03+4,28+15,3+40,1+5,22+2,84+3,33+49,33+4,26+116,66=1 034,600 [A] 
odpočet ploch chodníků ve vjezdu: 
5,4+4,74+4,54+5,4+5,44+6,1+7,42+4,72+6,1=49,860 [B] 
Celkem: A-B=984,740 [C] 
odpočet neuznatelných chodníků se sklonem větším než 8,33%: 
C-244,75=739,990 [D]</t>
  </si>
  <si>
    <t>viz Situace - část 1,2 
2,17+1,15+1,16+2+3,38+2+2,24+2,22+2,44+2+2,44=23,200 [A] 
odpočet neuznatelných chodníků se sklonem větším než 8,33%: 
A-11,98=11,220 [B]</t>
  </si>
  <si>
    <t>87144</t>
  </si>
  <si>
    <t>POTRUBÍ Z TRUB PLASTOVÝCH TLAKOVÝCH HRDLOVÝCH DN DO 250MM</t>
  </si>
  <si>
    <t>přípojky DN 250 revizních šachet 
119=119,000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</si>
  <si>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</si>
  <si>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87527</t>
  </si>
  <si>
    <t>POTRUBÍ DREN Z TRUB PLAST (I FLEXIBIL) DN DO 100MM</t>
  </si>
  <si>
    <t>osazení L stěny do terénu 
drenáž PVC vyvedena na terén 
20=20,000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</si>
  <si>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</si>
  <si>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894171</t>
  </si>
  <si>
    <t>ŠACHTY KANALIZAČ Z BETON DÍLCŮ NA POTRUBÍ DN DO 1000MM</t>
  </si>
  <si>
    <t>viz Výpis prvků odvodnění 
Výpis sestav vsakovacích šachet 
9=9,000 [A]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</si>
  <si>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</si>
  <si>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24</t>
  </si>
  <si>
    <t>894846</t>
  </si>
  <si>
    <t>ŠACHTY KANALIZAČNÍ PLASTOVÉ D 400MM</t>
  </si>
  <si>
    <t>viz Výpis prvků odvodnění 
Výpis revizních šachet 
5=5,000 [A]</t>
  </si>
  <si>
    <t>položka zahrnuje: 
- poklopy s rámem z předepsaného materiálu a tvaru 
- předepsané plastové skruže, dno a není-li uvedeno jinak i podkladní vrstvu (z kameniva nebo betonu). 
- výplň, těsnění a tmelení spár a spojů, 
- očištění a ošetření úložných ploch, 
- předepsané podkladní konstrukce</t>
  </si>
  <si>
    <t>25</t>
  </si>
  <si>
    <t>9113B1</t>
  </si>
  <si>
    <t>SVODIDLO OCEL SILNIČ JEDNOSTR, ÚROVEŇ ZADRŽ H1 -DODÁVKA A MONTÁŽ</t>
  </si>
  <si>
    <t>Nové svodidlo JSNH4-H1 d.100m</t>
  </si>
  <si>
    <t>viz Situace - část 1 
100=100,000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</si>
  <si>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</si>
  <si>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26</t>
  </si>
  <si>
    <t>9113D3</t>
  </si>
  <si>
    <t>SVODIDLO OCEL SILNIČ JEDNOSTR, ÚROVEŇ ZADRŽ H3 - DEMONTÁŽ S PŘESUNEM</t>
  </si>
  <si>
    <t>Demontáž stáv. svodidla v d.105m</t>
  </si>
  <si>
    <t>viz Situace - část 1 
105=105,000 [A]</t>
  </si>
  <si>
    <t>položka zahrnuje: 
- demontáž a odstranění zařízení 
- jeho odvoz na předepsané místo</t>
  </si>
  <si>
    <t>27</t>
  </si>
  <si>
    <t>91710</t>
  </si>
  <si>
    <t>OBRUBY Z BETONOVÝCH PALISÁD</t>
  </si>
  <si>
    <t>Bet. pref. palisáda d.44m (800x120x160)</t>
  </si>
  <si>
    <t>viz Situace - část 1 
(0,8*0,12*0,16)*44=0,676 [A]</t>
  </si>
  <si>
    <t>Položka zahrnuje: 
dodání a pokládku betonových palisád o rozměrech předepsaných zadávací dokumentací 
betonové lože i boční betonovou opěrku.</t>
  </si>
  <si>
    <t>28</t>
  </si>
  <si>
    <t>viz Situace - část 1 
12,8+3+13+7+14+3+1,8+1,6+6,8+5+3,6+4,6+1+1,7+6,4+1,6+13,2+2,5+3,6+7,3+16+18,8+16+8+13,4+2,2+2,3+11,8+4,35+2,1+7,7+1,4+11,5+6+17,8+1,7+9,7+17,5+9,8+3,8+8,7+6+6+1,6+3,6+10,1+9,2+1,7+7,7+37,3+17+5,2+26,7+3,7+11,7+3,4+20+4,7+3,8+3,5+3,6+7,7+24,4+12,6+23,8+19=578,050 [A] 
viz Situace - část 2 
7,4+10,84+3,64+2,1+3,4+1,35+1,35+39,4+34,4+27,3+1,5+1,5+12,3+26,9+2,4+10,4+2+2,24+3,3+17,41+3+63,2+5+7,8+3,85+4,5+9,8+3,1+18,68+2,2+8,9+2+1,5+22,8+4,2+8,86+49,13+21,3+3+5,34=459,290 [B] 
Celkem: A+B=1 037,340 [C] 
odpočet neuznatelných chodníků se sklonem větším než 8,33%: 
C-250,48=786,860 [D]</t>
  </si>
  <si>
    <t>SO 101.2-04</t>
  </si>
  <si>
    <t>Propustek</t>
  </si>
  <si>
    <t>viz pol. 122738 
37,802*1,85=69,934 [A]</t>
  </si>
  <si>
    <t>Výměry byly odečteny z digitální verze výkresu. 
viz výkresy propustku 
výkopové kubatury: 
2,33*1,73*6,635=26,745 [A] 
1,62*2,73*2,5=11,057 [B] 
Celkem: A+B=37,802 [C]</t>
  </si>
  <si>
    <t>Doprava od 20 do 30 km.</t>
  </si>
  <si>
    <t>viz pol. 122738 
37,802*10=378,020 [A]</t>
  </si>
  <si>
    <t>Zásyp základu v kvalitě těsnící vrstvy se provede dle ČSN 73 6244 + vrstvy štěrkodrtě</t>
  </si>
  <si>
    <t>Výměry byly odečteny z digitální verze výkresu. 
viz výkresy propustku 
Vrstva štěrkodrtě fr.0-63 se zhutněním po dvou vrstvách: 
0,76*0,334*2,5=0,635 [A] 
Vrstva štěrkodrtě fr.0-63 se zhutněním: 
0,52*0,25*2,5=0,325 [B] 
Zásyp základu v kvalitě těsnící vrstvy se provede dle ČSN 73 6244: 
1,05*3,1*4=13,020 [C] 
0,8*1,1*2,5=2,200 [D] 
Celkem: A+B+C+D=16,180 [E]</t>
  </si>
  <si>
    <t>Obsyp potrubí štěrkodrtí fr.0-63 se zhutněním po dvou vrstvách</t>
  </si>
  <si>
    <t>Výměry byly odečteny z digitální verze výkresu. 
viz výkresy propustku 
2,41*0,372*2,5=2,241 [A]</t>
  </si>
  <si>
    <t>Výměry byly odečteny z digitální verze výkresu. 
viz výkresy propustku 
(1,9*3)*2=11,400 [A]</t>
  </si>
  <si>
    <t>lože C12/15n XF3, tl. 100 mm</t>
  </si>
  <si>
    <t>Výměry byly odečteny z digitální verze výkresu. 
viz výkresy propustku 
(2+2,5+3,4)*2,7*0,1=2,133 [A]</t>
  </si>
  <si>
    <t>56342</t>
  </si>
  <si>
    <t>VOZOVKOVÉ VRSTVY ZE ŠTĚRKOPÍSKU TL. DO 100MM</t>
  </si>
  <si>
    <t>Výměry byly odečteny z digitální verze výkresu. 
viz výkresy propustku 
2,6*3,36=8,736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</si>
  <si>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</si>
  <si>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Beton C25/30 XF3</t>
  </si>
  <si>
    <t>Výměry byly odečteny z digitální verze výkresu. 
viz výkresy propustku 
kubatury: 
0,47*0,53*2,1=0,523 [A] 
2,62*1,28*2,1=7,043 [B] 
1,91*0,25*1,2=0,573 [C] 
Celkem: A+B+C=8,139 [D]</t>
  </si>
  <si>
    <t>9111A3</t>
  </si>
  <si>
    <t>ZÁBRADLÍ SILNIČNÍ S VODOR MADLY - DEMONTÁŽ S PŘESUNEM</t>
  </si>
  <si>
    <t>demontáž starého zábradlí 
5=5,000 [A]</t>
  </si>
  <si>
    <t>911313/R</t>
  </si>
  <si>
    <t>Výkup kovových prvků</t>
  </si>
  <si>
    <t>položka demontáž starého zábradlí 
převod na kg: 
5*35=175,000 [A]</t>
  </si>
  <si>
    <t>9183E1</t>
  </si>
  <si>
    <t>PROPUSTY Z TRUB DN 800MM BETONOVÝCH</t>
  </si>
  <si>
    <t>Betonová prefabrikovaná trouba DN800 s tl. stěny 15cm a délkou 2,5m. Uložení na bet. podkladky a bet. lože</t>
  </si>
  <si>
    <t>viz výkresy propustku 
2,5=2,500 [A]</t>
  </si>
  <si>
    <t>9185E2</t>
  </si>
  <si>
    <t>ČELA KAMENNÁ PROPUSTU Z TRUB DN DO 800MM</t>
  </si>
  <si>
    <t>2 čela 
2=2,000 [A]</t>
  </si>
  <si>
    <t>918911/R</t>
  </si>
  <si>
    <t>Oříznutí stávající trouby a začištění řezané hrany pro napojení nové trouby</t>
  </si>
  <si>
    <t>spoj osadit na těsnící tmel a vnitřní spoj vytmelit</t>
  </si>
  <si>
    <t>SO 401.2-01</t>
  </si>
  <si>
    <t>Veřejné osvětlení + místní rozhlas</t>
  </si>
  <si>
    <t>01</t>
  </si>
  <si>
    <t>SO 401 - Veřejné osvětlení + místní rozhlas</t>
  </si>
  <si>
    <t>A</t>
  </si>
  <si>
    <t>úsek č. 1 - Veřejné osvětlení + místní rozhlas</t>
  </si>
  <si>
    <t>KOMPLET</t>
  </si>
  <si>
    <t>Zpracováno v příloze dle CS ÚRS.</t>
  </si>
  <si>
    <t>B</t>
  </si>
  <si>
    <t>úsek č. 2 - Veřejné osvětlení + místní rozhlas</t>
  </si>
  <si>
    <t>C</t>
  </si>
  <si>
    <t>úsek č. 3 - Veřejné osvětlení + místní rozhlas</t>
  </si>
  <si>
    <t>Export Komplet</t>
  </si>
  <si>
    <t>VZ</t>
  </si>
  <si>
    <t>2.0</t>
  </si>
  <si>
    <t>ZAMOK</t>
  </si>
  <si>
    <t>False</t>
  </si>
  <si>
    <t>True</t>
  </si>
  <si>
    <t>{a1278377-b34d-401f-b45c-9de069f79334}</t>
  </si>
  <si>
    <t>0,01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</si>
  <si>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</si>
  <si>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</si>
  <si>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</si>
  <si>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</si>
  <si>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</si>
  <si>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VK-PD-23-21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</si>
  <si>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</si>
  <si>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</si>
  <si>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II/366 Konice, ul. Zádvoří - projektová dokumentace</t>
  </si>
  <si>
    <t>KSO:</t>
  </si>
  <si>
    <t>CC-CZ:</t>
  </si>
  <si>
    <t>Místo:</t>
  </si>
  <si>
    <t>Konice</t>
  </si>
  <si>
    <t>Datum:</t>
  </si>
  <si>
    <t>25. 4. 2022</t>
  </si>
  <si>
    <t>Zadavatel:</t>
  </si>
  <si>
    <t>IČ:</t>
  </si>
  <si>
    <t>SSOK a Město Konice</t>
  </si>
  <si>
    <t>DIČ:</t>
  </si>
  <si>
    <t>Uchazeč:</t>
  </si>
  <si>
    <t>Vyplň údaj</t>
  </si>
  <si>
    <t>Projektant:</t>
  </si>
  <si>
    <t>66909431</t>
  </si>
  <si>
    <t>Viktor Králík</t>
  </si>
  <si>
    <t>CZ7107075371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</si>
  <si>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</si>
  <si>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</si>
  <si>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</si>
  <si>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</si>
  <si>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Sazba daně</t>
  </si>
  <si>
    <t>Základ daně</t>
  </si>
  <si>
    <t>Výše daně</t>
  </si>
  <si>
    <t>základní</t>
  </si>
  <si>
    <t>snížená</t>
  </si>
  <si>
    <t>zákl. přenesená</t>
  </si>
  <si>
    <t>sníž. přenesená</t>
  </si>
  <si>
    <t>nulová</t>
  </si>
  <si>
    <t>v</t>
  </si>
  <si>
    <t>CZK</t>
  </si>
  <si>
    <t>REKAPITULACE OBJEKTŮ STAVBY A SOUPISŮ PRACÍ</t>
  </si>
  <si>
    <t>Informatívní údaje z listů zakázek</t>
  </si>
  <si>
    <t>Kód</t>
  </si>
  <si>
    <t>Cena bez DPH [CZK]</t>
  </si>
  <si>
    <t>Cena s DPH [CZK]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</si>
  <si>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</si>
  <si>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</si>
  <si>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</si>
  <si>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</si>
  <si>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</si>
  <si>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</si>
  <si>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</si>
  <si>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</si>
  <si>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</si>
  <si>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</si>
  <si>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</si>
  <si>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</si>
  <si>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</si>
  <si>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</si>
  <si>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</si>
  <si>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</si>
  <si>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###NOIMPORT###</t>
  </si>
  <si>
    <t>IMPORT</t>
  </si>
  <si>
    <t>{00000000-0000-0000-0000-000000000000}</t>
  </si>
  <si>
    <t>SO 401 - veřejné osvětlení + místní rozhlas, D.1.4 - zařízení silnoproudé elektrotechniky</t>
  </si>
  <si>
    <t>STA</t>
  </si>
  <si>
    <t>{157c3605-0283-4075-a4ea-2bdddfbdcd4f}</t>
  </si>
  <si>
    <t>/</t>
  </si>
  <si>
    <t>úsek č.1 - SB A/345a - SB A/348</t>
  </si>
  <si>
    <t>Soupis</t>
  </si>
  <si>
    <t>{afafbc60-73ab-4d5a-8414-0736d2113901}</t>
  </si>
  <si>
    <t>úsek č.2 - RVO 8 - SB A/348</t>
  </si>
  <si>
    <t>{603c9ad9-05e7-4d13-8991-4f8203303cb7}</t>
  </si>
  <si>
    <t>úsek č.3 - RVO 8 - SB A/373</t>
  </si>
  <si>
    <t>{19eade94-a1da-4a59-99d8-babb9045e552}</t>
  </si>
  <si>
    <t>KRYCÍ LIST SOUPISU PRACÍ</t>
  </si>
  <si>
    <t>01 - SO 401 - veřejné osvětlení + místní rozhlas, D.1.4 - zařízení silnoproudé elektrotechniky</t>
  </si>
  <si>
    <t>Soupis:</t>
  </si>
  <si>
    <t>A - úsek č.1 - SB A/345a - SB A/348</t>
  </si>
  <si>
    <t>Soupis prací neobsahuje rozebrání povrchů (chodníky, cesty, atd.) a jejich uvedení do původního stavu. Toto je dodávka zhotovitele komunikace.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</si>
  <si>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</si>
  <si>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</si>
  <si>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</si>
  <si>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</si>
  <si>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</si>
  <si>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</si>
  <si>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</si>
  <si>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</si>
  <si>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</si>
  <si>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</si>
  <si>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</si>
  <si>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740 - Elektromontáže - zkoušky a revize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</si>
  <si>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</si>
  <si>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</si>
  <si>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</si>
  <si>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</si>
  <si>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</si>
  <si>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</si>
  <si>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</si>
  <si>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VRN6 - Územní vlivy</t>
  </si>
  <si>
    <t xml:space="preserve">    VRN7 - Provozní vlivy</t>
  </si>
  <si>
    <t xml:space="preserve">    VRN9 - Ostatní náklady</t>
  </si>
  <si>
    <t>VRNT - Texty</t>
  </si>
  <si>
    <t>VRNT01 - Činnosti vyžádané po zhotoviteli projektové dokumentace</t>
  </si>
  <si>
    <t>SOUPIS PRACÍ</t>
  </si>
  <si>
    <t>PČ</t>
  </si>
  <si>
    <t>J. materiál [CZK]</t>
  </si>
  <si>
    <t>J. montáž [CZK]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</si>
  <si>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</si>
  <si>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</si>
  <si>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</si>
  <si>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</si>
  <si>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</si>
  <si>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</si>
  <si>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</si>
  <si>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</si>
  <si>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</si>
  <si>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</si>
  <si>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</si>
  <si>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</si>
  <si>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</si>
  <si>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Ostatní konstrukce a práce, bourání</t>
  </si>
  <si>
    <t>K</t>
  </si>
  <si>
    <t>945421110</t>
  </si>
  <si>
    <t>Hydraulická zvedací plošina včetně obsluhy instalovaná na automobilovém podvozku, výšky zdvihu do 18 m</t>
  </si>
  <si>
    <t>hod</t>
  </si>
  <si>
    <t>CS ÚRS 2022 01</t>
  </si>
  <si>
    <t>1809745343</t>
  </si>
  <si>
    <t>Online PSC</t>
  </si>
  <si>
    <t>https://podminky.urs.cz/item/CS_URS_2022_01/945421110</t>
  </si>
  <si>
    <t>montáž</t>
  </si>
  <si>
    <t>4*2+2</t>
  </si>
  <si>
    <t>demontáž</t>
  </si>
  <si>
    <t>Součet</t>
  </si>
  <si>
    <t>PSV</t>
  </si>
  <si>
    <t>Práce a dodávky PSV</t>
  </si>
  <si>
    <t>740</t>
  </si>
  <si>
    <t>Elektromontáže - zkoušky a revize</t>
  </si>
  <si>
    <t>741810002</t>
  </si>
  <si>
    <t>Zkoušky a prohlídky elektrických rozvodů a zařízení celková prohlídka a vyhotovení revizní zprávy pro objem montážních prací přes 100 do 500 tis. Kč</t>
  </si>
  <si>
    <t>kus</t>
  </si>
  <si>
    <t>-532747065</t>
  </si>
  <si>
    <t>https://podminky.urs.cz/item/CS_URS_2022_01/741810002</t>
  </si>
  <si>
    <t>741</t>
  </si>
  <si>
    <t>Elektroinstalace - silnoproud</t>
  </si>
  <si>
    <t>741110312</t>
  </si>
  <si>
    <t>Montáž trubek ochranných s nasunutím nebo našroubováním do krabic plastových tuhých, uložených volně, vnitřního Ø přes 40 do 90 mm</t>
  </si>
  <si>
    <t>m</t>
  </si>
  <si>
    <t>923520925</t>
  </si>
  <si>
    <t>https://podminky.urs.cz/item/CS_URS_2022_01/741110312</t>
  </si>
  <si>
    <t>141+54+10*4</t>
  </si>
  <si>
    <t>34571364</t>
  </si>
  <si>
    <t>trubka elektroinstalační HDPE tuhá dvouplášťová korugovaná D 75/90mm</t>
  </si>
  <si>
    <t>32</t>
  </si>
  <si>
    <t>-606178395</t>
  </si>
  <si>
    <t>235*1,05 'Přepočtené koeficientem množství</t>
  </si>
  <si>
    <t>741110334</t>
  </si>
  <si>
    <t>Montáž trubek ochranných s nasunutím nebo našroubováním do krabic ocelových závitových, uložených pevně, Ø přes 50 do 80 mm</t>
  </si>
  <si>
    <t>1010944091</t>
  </si>
  <si>
    <t>https://podminky.urs.cz/item/CS_URS_2022_01/741110334</t>
  </si>
  <si>
    <t>34571128</t>
  </si>
  <si>
    <t>trubka elektroinstalační ocelová lakovaná závitová P42 D 51,0/54,0mm</t>
  </si>
  <si>
    <t>-755731254</t>
  </si>
  <si>
    <t>3*1,05 'Přepočtené koeficientem množství</t>
  </si>
  <si>
    <t>741122122</t>
  </si>
  <si>
    <t>Montáž kabelů měděných bez ukončení uložených v trubkách zatažených plných kulatých nebo bezhalogenových (např. CYKY) počtu a průřezu žil 3x1,5 až 6 mm2</t>
  </si>
  <si>
    <t>-114329025</t>
  </si>
  <si>
    <t>https://podminky.urs.cz/item/CS_URS_2022_01/741122122</t>
  </si>
  <si>
    <t>4*8</t>
  </si>
  <si>
    <t>34111036</t>
  </si>
  <si>
    <t>kabel instalační jádro Cu plné izolace PVC plášť PVC 450/750V (CYKY) 3x2,5mm2</t>
  </si>
  <si>
    <t>-1020296503</t>
  </si>
  <si>
    <t>32*1,15 'Přepočtené koeficientem množství</t>
  </si>
  <si>
    <t>741122134</t>
  </si>
  <si>
    <t>Montáž kabelů měděných bez ukončení uložených v trubkách zatažených plných kulatých nebo bezhalogenových (např. CYKY) počtu a průřezu žil 4x16 až 25 mm2</t>
  </si>
  <si>
    <t>-1162373002</t>
  </si>
  <si>
    <t>https://podminky.urs.cz/item/CS_URS_2022_01/741122134</t>
  </si>
  <si>
    <t>141+54+10*5+3</t>
  </si>
  <si>
    <t>34111080</t>
  </si>
  <si>
    <t>kabel instalační jádro Cu plné izolace PVC plášť PVC 450/750V (CYKY) 4x16mm2</t>
  </si>
  <si>
    <t>1195686806</t>
  </si>
  <si>
    <t>248*1,15 'Přepočtené koeficientem množství</t>
  </si>
  <si>
    <t>741132103</t>
  </si>
  <si>
    <t>Ukončení kabelů smršťovací záklopkou nebo páskou se zapojením bez letování, počtu a průřezu žil 3x1,5 až 4 mm2</t>
  </si>
  <si>
    <t>959316649</t>
  </si>
  <si>
    <t>https://podminky.urs.cz/item/CS_URS_2022_01/741132103</t>
  </si>
  <si>
    <t>4*2</t>
  </si>
  <si>
    <t>741132133</t>
  </si>
  <si>
    <t>Ukončení kabelů smršťovací záklopkou nebo páskou se zapojením bez letování, počtu a průřezu žil 4x16 mm2</t>
  </si>
  <si>
    <t>-78212820</t>
  </si>
  <si>
    <t>https://podminky.urs.cz/item/CS_URS_2022_01/741132133</t>
  </si>
  <si>
    <t>2+8</t>
  </si>
  <si>
    <t>741210124</t>
  </si>
  <si>
    <t>Montáž rozváděčů litinových, hliníkových nebo plastových bez zapojení vodičů skříněk hmotnosti do 50 kg</t>
  </si>
  <si>
    <t>1375978848</t>
  </si>
  <si>
    <t>https://podminky.urs.cz/item/CS_URS_2022_01/741210124</t>
  </si>
  <si>
    <t>35711808</t>
  </si>
  <si>
    <t>769383128</t>
  </si>
  <si>
    <t>741320041</t>
  </si>
  <si>
    <t>Montáž pojistek se zapojením vodičů pojistkových částí patron do 60 A se styčným kroužkem</t>
  </si>
  <si>
    <t>-773485609</t>
  </si>
  <si>
    <t>https://podminky.urs.cz/item/CS_URS_2022_01/741320041</t>
  </si>
  <si>
    <t>1201912</t>
  </si>
  <si>
    <t>-1648895098</t>
  </si>
  <si>
    <t>741_MTZ-R</t>
  </si>
  <si>
    <t>-902457992</t>
  </si>
  <si>
    <t>741410021</t>
  </si>
  <si>
    <t>Montáž uzemňovacího vedení s upevněním, propojením a připojením pomocí svorek v zemi s izolací spojů pásku průřezu do 120 mm2 v městské zástavbě</t>
  </si>
  <si>
    <t>-181611623</t>
  </si>
  <si>
    <t>https://podminky.urs.cz/item/CS_URS_2022_01/741410021</t>
  </si>
  <si>
    <t>141+54</t>
  </si>
  <si>
    <t>35442062</t>
  </si>
  <si>
    <t>pás zemnící 30x4mm FeZn</t>
  </si>
  <si>
    <t>kg</t>
  </si>
  <si>
    <t>-1547614571</t>
  </si>
  <si>
    <t>195*0,95</t>
  </si>
  <si>
    <t>741410041</t>
  </si>
  <si>
    <t>Montáž uzemňovacího vedení s upevněním, propojením a připojením pomocí svorek v zemi s izolací spojů drátu nebo lana Ø do 10 mm v městské zástavbě</t>
  </si>
  <si>
    <t>803441046</t>
  </si>
  <si>
    <t>https://podminky.urs.cz/item/CS_URS_2022_01/741410041</t>
  </si>
  <si>
    <t>6*5</t>
  </si>
  <si>
    <t>35442137</t>
  </si>
  <si>
    <t>drát D 10 mm nerez</t>
  </si>
  <si>
    <t>615596739</t>
  </si>
  <si>
    <t>30*0,62</t>
  </si>
  <si>
    <t>741420022</t>
  </si>
  <si>
    <t>Montáž hromosvodného vedení svorek se 3 a více šrouby</t>
  </si>
  <si>
    <t>-410695725</t>
  </si>
  <si>
    <t>https://podminky.urs.cz/item/CS_URS_2022_01/741420022</t>
  </si>
  <si>
    <t>6+7+6</t>
  </si>
  <si>
    <t>35442040</t>
  </si>
  <si>
    <t>svorka uzemnění nerez pro zemnící pásku a drát</t>
  </si>
  <si>
    <t>492804708</t>
  </si>
  <si>
    <t>35442039</t>
  </si>
  <si>
    <t>svorka uzemnění nerez pro zemnící pásku</t>
  </si>
  <si>
    <t>-463667481</t>
  </si>
  <si>
    <t>35442034</t>
  </si>
  <si>
    <t>svorka uzemnění nerez zkušební, 81mm</t>
  </si>
  <si>
    <t>495938951</t>
  </si>
  <si>
    <t>741420054</t>
  </si>
  <si>
    <t>Montáž hromosvodného vedení ochranných prvků tvarování prvků</t>
  </si>
  <si>
    <t>-267719737</t>
  </si>
  <si>
    <t>https://podminky.urs.cz/item/CS_URS_2022_01/741420054</t>
  </si>
  <si>
    <t>2*6</t>
  </si>
  <si>
    <t>741420083</t>
  </si>
  <si>
    <t>Montáž hromosvodného vedení doplňků štítků k označení svodů</t>
  </si>
  <si>
    <t>628878428</t>
  </si>
  <si>
    <t>https://podminky.urs.cz/item/CS_URS_2022_01/741420083</t>
  </si>
  <si>
    <t>35442115</t>
  </si>
  <si>
    <t>štítek plastový - uzemnění</t>
  </si>
  <si>
    <t>801611272</t>
  </si>
  <si>
    <t>29</t>
  </si>
  <si>
    <t>741420085-R</t>
  </si>
  <si>
    <t>Montáž hromosvodného vedení doplňků ochrana zemního spoje proti korozi, páskou/emulzí</t>
  </si>
  <si>
    <t>-334648904</t>
  </si>
  <si>
    <t>6+7</t>
  </si>
  <si>
    <t>30</t>
  </si>
  <si>
    <t>1030037340</t>
  </si>
  <si>
    <t>Protikorozní páska, B 100mm L 10m 0</t>
  </si>
  <si>
    <t>1443676071</t>
  </si>
  <si>
    <t>31</t>
  </si>
  <si>
    <t>998741201</t>
  </si>
  <si>
    <t>Přesun hmot pro silnoproud stanovený procentní sazbou (%) z ceny vodorovná dopravní vzdálenost do 50 m v objektech výšky do 6 m</t>
  </si>
  <si>
    <t>%</t>
  </si>
  <si>
    <t>-844548723</t>
  </si>
  <si>
    <t>https://podminky.urs.cz/item/CS_URS_2022_01/998741201</t>
  </si>
  <si>
    <t>998741294</t>
  </si>
  <si>
    <t>Přesun hmot pro silnoproud stanovený procentní sazbou (%) z ceny Příplatek k cenám za zvětšený přesun přes vymezenou největší dopravní vzdálenost do 1000 m</t>
  </si>
  <si>
    <t>1687982171</t>
  </si>
  <si>
    <t>https://podminky.urs.cz/item/CS_URS_2022_01/998741294</t>
  </si>
  <si>
    <t>33</t>
  </si>
  <si>
    <t>998741300</t>
  </si>
  <si>
    <t>Podružný materiál</t>
  </si>
  <si>
    <t>1220081402</t>
  </si>
  <si>
    <t>Práce a dodávky M</t>
  </si>
  <si>
    <t>21-M</t>
  </si>
  <si>
    <t>Elektromontáže</t>
  </si>
  <si>
    <t>34</t>
  </si>
  <si>
    <t>210050841</t>
  </si>
  <si>
    <t>Ostatní práce na vzdušném vedení číslování sloupů nebo stožárů barvou</t>
  </si>
  <si>
    <t>64</t>
  </si>
  <si>
    <t>-1881791454</t>
  </si>
  <si>
    <t>https://podminky.urs.cz/item/CS_URS_2022_01/210050841</t>
  </si>
  <si>
    <t>35</t>
  </si>
  <si>
    <t>210120101</t>
  </si>
  <si>
    <t>Montáž pojistek se zapojením vodičů závitových pojistkových částí pojistkových patron do 60 A se styčným kroužkem</t>
  </si>
  <si>
    <t>1903608859</t>
  </si>
  <si>
    <t>https://podminky.urs.cz/item/CS_URS_2022_01/210120101</t>
  </si>
  <si>
    <t>36</t>
  </si>
  <si>
    <t>1218176</t>
  </si>
  <si>
    <t>128</t>
  </si>
  <si>
    <t>291951298</t>
  </si>
  <si>
    <t>37</t>
  </si>
  <si>
    <t>10.919.358</t>
  </si>
  <si>
    <t>1124051582</t>
  </si>
  <si>
    <t>38</t>
  </si>
  <si>
    <t>210202013</t>
  </si>
  <si>
    <t>Montáž svítidel výbojkových se zapojením vodičů průmyslových nebo venkovních na výložník</t>
  </si>
  <si>
    <t>-636312419</t>
  </si>
  <si>
    <t>https://podminky.urs.cz/item/CS_URS_2022_01/210202013</t>
  </si>
  <si>
    <t>39</t>
  </si>
  <si>
    <t>sv. A</t>
  </si>
  <si>
    <t>-191950115</t>
  </si>
  <si>
    <t>40</t>
  </si>
  <si>
    <t>210204011</t>
  </si>
  <si>
    <t>Montáž stožárů osvětlení ocelových samostatně stojících, délky do 12 m</t>
  </si>
  <si>
    <t>571538205</t>
  </si>
  <si>
    <t>https://podminky.urs.cz/item/CS_URS_2022_01/210204011</t>
  </si>
  <si>
    <t>41</t>
  </si>
  <si>
    <t>1308013376</t>
  </si>
  <si>
    <t>-1169572199</t>
  </si>
  <si>
    <t>42</t>
  </si>
  <si>
    <t>1330100029</t>
  </si>
  <si>
    <t>301434523</t>
  </si>
  <si>
    <t>43</t>
  </si>
  <si>
    <t>210204103</t>
  </si>
  <si>
    <t>Montáž výložníků osvětlení jednoramenných sloupových, hmotnosti do 35 kg</t>
  </si>
  <si>
    <t>807895011</t>
  </si>
  <si>
    <t>https://podminky.urs.cz/item/CS_URS_2022_01/210204103</t>
  </si>
  <si>
    <t>44</t>
  </si>
  <si>
    <t>0511500076</t>
  </si>
  <si>
    <t>1652489055</t>
  </si>
  <si>
    <t>45</t>
  </si>
  <si>
    <t>210204201</t>
  </si>
  <si>
    <t>Montáž elektrovýzbroje stožárů osvětlení 1 okruh</t>
  </si>
  <si>
    <t>80479795</t>
  </si>
  <si>
    <t>https://podminky.urs.cz/item/CS_URS_2022_01/210204201</t>
  </si>
  <si>
    <t>46</t>
  </si>
  <si>
    <t>1010043824</t>
  </si>
  <si>
    <t>-1896390870</t>
  </si>
  <si>
    <t>47</t>
  </si>
  <si>
    <t>PM</t>
  </si>
  <si>
    <t>Přidružený materiál</t>
  </si>
  <si>
    <t>-966842278</t>
  </si>
  <si>
    <t>48</t>
  </si>
  <si>
    <t>PPV</t>
  </si>
  <si>
    <t>Podíl přidružených výkonů</t>
  </si>
  <si>
    <t>-18256635</t>
  </si>
  <si>
    <t>49</t>
  </si>
  <si>
    <t>ZV</t>
  </si>
  <si>
    <t>Zednické výpomoci</t>
  </si>
  <si>
    <t>2047313988</t>
  </si>
  <si>
    <t>46-M</t>
  </si>
  <si>
    <t>Zemní práce při extr.mont.pracích</t>
  </si>
  <si>
    <t>50</t>
  </si>
  <si>
    <t>450000002-R</t>
  </si>
  <si>
    <t>Stožárové pouzdro - stožár silniční do 12m - komplet, vč. zabetonování</t>
  </si>
  <si>
    <t>-495295493</t>
  </si>
  <si>
    <t>51</t>
  </si>
  <si>
    <t>460010024</t>
  </si>
  <si>
    <t>Vytyčení trasy vedení kabelového (podzemního) v zastavěném prostoru</t>
  </si>
  <si>
    <t>km</t>
  </si>
  <si>
    <t>1316348662</t>
  </si>
  <si>
    <t>https://podminky.urs.cz/item/CS_URS_2022_01/460010024</t>
  </si>
  <si>
    <t>52</t>
  </si>
  <si>
    <t>460010025</t>
  </si>
  <si>
    <t>Vytyčení trasy inženýrských sítí v zastavěném prostoru</t>
  </si>
  <si>
    <t>-1187277698</t>
  </si>
  <si>
    <t>https://podminky.urs.cz/item/CS_URS_2022_01/460010025</t>
  </si>
  <si>
    <t>53</t>
  </si>
  <si>
    <t>460161682</t>
  </si>
  <si>
    <t>Hloubení zapažených i nezapažených kabelových rýh ručně včetně urovnání dna s přemístěním výkopku do vzdálenosti 3 m od okraje jámy nebo s naložením na dopravní prostředek šířky 80 cm hloubky 120 cm v hornině třídy těžitelnosti I skupiny 3</t>
  </si>
  <si>
    <t>-1263712099</t>
  </si>
  <si>
    <t>https://podminky.urs.cz/item/CS_URS_2022_01/460161682</t>
  </si>
  <si>
    <t>141+54-(10,5+9)</t>
  </si>
  <si>
    <t>54</t>
  </si>
  <si>
    <t>460241111</t>
  </si>
  <si>
    <t>Příplatek k cenám vykopávek v blízkosti podzemního vedení pro jakoukoliv třídu horniny</t>
  </si>
  <si>
    <t>m3</t>
  </si>
  <si>
    <t>-1272336236</t>
  </si>
  <si>
    <t>https://podminky.urs.cz/item/CS_URS_2022_01/460241111</t>
  </si>
  <si>
    <t>55</t>
  </si>
  <si>
    <t>460242111</t>
  </si>
  <si>
    <t>Provizorní zajištění inženýrských sítí ve výkopech potrubí při křížení s kabelem</t>
  </si>
  <si>
    <t>-1039004745</t>
  </si>
  <si>
    <t>https://podminky.urs.cz/item/CS_URS_2022_01/460242111</t>
  </si>
  <si>
    <t>56</t>
  </si>
  <si>
    <t>460242121</t>
  </si>
  <si>
    <t>Provizorní zajištění inženýrských sítí ve výkopech potrubí při souběhu s kabelem</t>
  </si>
  <si>
    <t>2076352875</t>
  </si>
  <si>
    <t>https://podminky.urs.cz/item/CS_URS_2022_01/460242121</t>
  </si>
  <si>
    <t>57</t>
  </si>
  <si>
    <t>460242211</t>
  </si>
  <si>
    <t>Provizorní zajištění inženýrských sítí ve výkopech kabelů při křížení</t>
  </si>
  <si>
    <t>-1321866759</t>
  </si>
  <si>
    <t>https://podminky.urs.cz/item/CS_URS_2022_01/460242211</t>
  </si>
  <si>
    <t>58</t>
  </si>
  <si>
    <t>460242221</t>
  </si>
  <si>
    <t>Provizorní zajištění inženýrských sítí ve výkopech kabelů při souběhu</t>
  </si>
  <si>
    <t>-43485718</t>
  </si>
  <si>
    <t>https://podminky.urs.cz/item/CS_URS_2022_01/460242221</t>
  </si>
  <si>
    <t>59</t>
  </si>
  <si>
    <t>460451712</t>
  </si>
  <si>
    <t>Zásyp kabelových rýh strojně s přemístěním sypaniny ze vzdálenosti do 10 m, s uložením výkopku ve vrstvách včetně zhutnění a urovnání povrchu šířky 80 cm hloubky 120 cm z horniny třídy těžitelnosti I skupiny 3</t>
  </si>
  <si>
    <t>622120386</t>
  </si>
  <si>
    <t>https://podminky.urs.cz/item/CS_URS_2022_01/460451712</t>
  </si>
  <si>
    <t>60</t>
  </si>
  <si>
    <t>460481122</t>
  </si>
  <si>
    <t>Úprava pláně ručně v hornině třídy těžitelnosti I skupiny 3 se zhutněním</t>
  </si>
  <si>
    <t>m2</t>
  </si>
  <si>
    <t>1061306649</t>
  </si>
  <si>
    <t>https://podminky.urs.cz/item/CS_URS_2022_01/460481122</t>
  </si>
  <si>
    <t>61</t>
  </si>
  <si>
    <t>460581131</t>
  </si>
  <si>
    <t>Úprava terénu uvedení nezpevněného terénu do původního stavu v místě dočasného uložení výkopku s vyhrabáním, srovnáním a částečným dosetím trávy</t>
  </si>
  <si>
    <t>-571189143</t>
  </si>
  <si>
    <t>https://podminky.urs.cz/item/CS_URS_2022_01/460581131</t>
  </si>
  <si>
    <t>62</t>
  </si>
  <si>
    <t>460631212</t>
  </si>
  <si>
    <t>Zemní protlaky řízené horizontální vrtání v hornině třídy těžitelnosti I a II skupiny 1 až 4 včetně protlačení trub v hloubce do 6 m vnějšího průměru vrtu přes 90 do 110 mm</t>
  </si>
  <si>
    <t>680211342</t>
  </si>
  <si>
    <t>https://podminky.urs.cz/item/CS_URS_2022_01/460631212</t>
  </si>
  <si>
    <t>10,5+9</t>
  </si>
  <si>
    <t>63</t>
  </si>
  <si>
    <t>55283916</t>
  </si>
  <si>
    <t>trubka ocelová bezešvá hladká jakost 11 353 108x5,0mm</t>
  </si>
  <si>
    <t>-1624366870</t>
  </si>
  <si>
    <t>19,5*1,03 'Přepočtené koeficientem množství</t>
  </si>
  <si>
    <t>460632113</t>
  </si>
  <si>
    <t>Zemní protlaky zemní práce nutné k provedení protlaku výkop včetně zásypu ručně startovací jáma v hornině třídy těžitelnosti I skupiny 3</t>
  </si>
  <si>
    <t>-2116437318</t>
  </si>
  <si>
    <t>https://podminky.urs.cz/item/CS_URS_2022_01/460632113</t>
  </si>
  <si>
    <t>65</t>
  </si>
  <si>
    <t>460632213</t>
  </si>
  <si>
    <t>Zemní protlaky zemní práce nutné k provedení protlaku výkop včetně zásypu ručně koncová jáma v hornině třídy těžitelnosti I skupiny 3</t>
  </si>
  <si>
    <t>1348254411</t>
  </si>
  <si>
    <t>https://podminky.urs.cz/item/CS_URS_2022_01/460632213</t>
  </si>
  <si>
    <t>66</t>
  </si>
  <si>
    <t>460641124</t>
  </si>
  <si>
    <t>Základové konstrukce základ bez bednění do rostlé zeminy z monolitického železobetonu bez výztuže bez zvláštních nároků na prostředí tř. C 20/25</t>
  </si>
  <si>
    <t>-982027097</t>
  </si>
  <si>
    <t>https://podminky.urs.cz/item/CS_URS_2022_01/460641124</t>
  </si>
  <si>
    <t>Poznámka k položce:
napojení typ B - dobetonování stávajícího SB</t>
  </si>
  <si>
    <t>67</t>
  </si>
  <si>
    <t>460661114</t>
  </si>
  <si>
    <t>Kabelové lože z písku včetně podsypu, zhutnění a urovnání povrchu pro kabely nn bez zakrytí, šířky přes 65 do 80 cm</t>
  </si>
  <si>
    <t>398146108</t>
  </si>
  <si>
    <t>https://podminky.urs.cz/item/CS_URS_2022_01/460661114</t>
  </si>
  <si>
    <t>68</t>
  </si>
  <si>
    <t>460671113</t>
  </si>
  <si>
    <t>Výstražná fólie z PVC pro krytí kabelů včetně vyrovnání povrchu rýhy, rozvinutí a uložení fólie šířky do 34 cm</t>
  </si>
  <si>
    <t>-667664602</t>
  </si>
  <si>
    <t>https://podminky.urs.cz/item/CS_URS_2022_01/460671113</t>
  </si>
  <si>
    <t>175,500*2</t>
  </si>
  <si>
    <t>69</t>
  </si>
  <si>
    <t>468051121</t>
  </si>
  <si>
    <t>Bourání základu betonového</t>
  </si>
  <si>
    <t>718262811</t>
  </si>
  <si>
    <t>https://podminky.urs.cz/item/CS_URS_2022_01/468051121</t>
  </si>
  <si>
    <t>Poznámka k položce:
bourání základu stávajícího SB pro napojení typu B</t>
  </si>
  <si>
    <t>70</t>
  </si>
  <si>
    <t>469972111</t>
  </si>
  <si>
    <t>Odvoz suti a vybouraných hmot odvoz suti a vybouraných hmot do 1 km</t>
  </si>
  <si>
    <t>t</t>
  </si>
  <si>
    <t>-511690295</t>
  </si>
  <si>
    <t>https://podminky.urs.cz/item/CS_URS_2022_01/469972111</t>
  </si>
  <si>
    <t>71</t>
  </si>
  <si>
    <t>469972121</t>
  </si>
  <si>
    <t>Odvoz suti a vybouraných hmot odvoz suti a vybouraných hmot Příplatek k ceně za každý další i započatý 1 km</t>
  </si>
  <si>
    <t>-1141237861</t>
  </si>
  <si>
    <t>https://podminky.urs.cz/item/CS_URS_2022_01/469972121</t>
  </si>
  <si>
    <t>3,3*25 'Přepočtené koeficientem množství</t>
  </si>
  <si>
    <t>72</t>
  </si>
  <si>
    <t>469973116</t>
  </si>
  <si>
    <t>Poplatek za uložení stavebního odpadu (skládkovné) na skládce směsného stavebního a demoličního zatříděného do Katalogu odpadů pod kódem 17 09 04</t>
  </si>
  <si>
    <t>-1500534889</t>
  </si>
  <si>
    <t>https://podminky.urs.cz/item/CS_URS_2022_01/469973116</t>
  </si>
  <si>
    <t>73</t>
  </si>
  <si>
    <t>469981111</t>
  </si>
  <si>
    <t>Přesun hmot pro pomocné stavební práce při elektromontážích dopravní vzdálenost do 1 000 m</t>
  </si>
  <si>
    <t>1316393235</t>
  </si>
  <si>
    <t>https://podminky.urs.cz/item/CS_URS_2022_01/469981111</t>
  </si>
  <si>
    <t>74</t>
  </si>
  <si>
    <t>2032592887</t>
  </si>
  <si>
    <t>75</t>
  </si>
  <si>
    <t>611052424</t>
  </si>
  <si>
    <t>76</t>
  </si>
  <si>
    <t>-1651216833</t>
  </si>
  <si>
    <t>HZS</t>
  </si>
  <si>
    <t>Hodinové zúčtovací sazby</t>
  </si>
  <si>
    <t>77</t>
  </si>
  <si>
    <t>HZS1211</t>
  </si>
  <si>
    <t>Hodinové zúčtovací sazby profesí HSV zemní a pomocné práce kopáč nekvalifikovaný</t>
  </si>
  <si>
    <t>512</t>
  </si>
  <si>
    <t>-355481352</t>
  </si>
  <si>
    <t>https://podminky.urs.cz/item/CS_URS_2022_01/HZS1211</t>
  </si>
  <si>
    <t>Poznámka k položce:
pomocné práce, začišťování výkopů, atd.</t>
  </si>
  <si>
    <t>78</t>
  </si>
  <si>
    <t>HZS2231</t>
  </si>
  <si>
    <t>Hodinové zúčtovací sazby profesí PSV provádění stavebních instalací elektrikář</t>
  </si>
  <si>
    <t>-589214964</t>
  </si>
  <si>
    <t>https://podminky.urs.cz/item/CS_URS_2022_01/HZS2231</t>
  </si>
  <si>
    <t>Poznámka k položce:
demontáže stávajícího VO</t>
  </si>
  <si>
    <t>79</t>
  </si>
  <si>
    <t>-197522263</t>
  </si>
  <si>
    <t>Poznámka k položce:
stavební přípomoci</t>
  </si>
  <si>
    <t>80</t>
  </si>
  <si>
    <t>260303217</t>
  </si>
  <si>
    <t>Poznámka k položce:
úklid pracoviště</t>
  </si>
  <si>
    <t>81</t>
  </si>
  <si>
    <t>HZS2232</t>
  </si>
  <si>
    <t>Hodinové zúčtovací sazby profesí PSV provádění stavebních instalací elektrikář odborný</t>
  </si>
  <si>
    <t>-252716928</t>
  </si>
  <si>
    <t>https://podminky.urs.cz/item/CS_URS_2022_01/HZS2232</t>
  </si>
  <si>
    <t>Poznámka k položce:
napojení na stávající rozvody VO</t>
  </si>
  <si>
    <t>82</t>
  </si>
  <si>
    <t>208549180</t>
  </si>
  <si>
    <t>Poznámka k položce:
spolupráce s RT při revizi</t>
  </si>
  <si>
    <t>83</t>
  </si>
  <si>
    <t>997650789</t>
  </si>
  <si>
    <t>Poznámka k položce:
spolupráce s ostataními profesemi na stavbě, koordinace na stavbě</t>
  </si>
  <si>
    <t>84</t>
  </si>
  <si>
    <t>-350013818</t>
  </si>
  <si>
    <t>Poznámka k položce:
práce nespecifikované ceníkem</t>
  </si>
  <si>
    <t>85</t>
  </si>
  <si>
    <t>-99219458</t>
  </si>
  <si>
    <t>Poznámka k položce:
koordinace s EG.D</t>
  </si>
  <si>
    <t>VRN</t>
  </si>
  <si>
    <t>Vedlejší rozpočtové náklady</t>
  </si>
  <si>
    <t>VRN1</t>
  </si>
  <si>
    <t>Průzkumné, geodetické a projektové práce</t>
  </si>
  <si>
    <t>86</t>
  </si>
  <si>
    <t>011464000</t>
  </si>
  <si>
    <t>Měření (monitoring) úrovně osvětlení</t>
  </si>
  <si>
    <t>soub</t>
  </si>
  <si>
    <t>1024</t>
  </si>
  <si>
    <t>301763620</t>
  </si>
  <si>
    <t>https://podminky.urs.cz/item/CS_URS_2022_01/011464000</t>
  </si>
  <si>
    <t>87</t>
  </si>
  <si>
    <t>012103000</t>
  </si>
  <si>
    <t>Geodetické práce před výstavbou</t>
  </si>
  <si>
    <t>-566572121</t>
  </si>
  <si>
    <t>https://podminky.urs.cz/item/CS_URS_2022_01/012103000</t>
  </si>
  <si>
    <t>88</t>
  </si>
  <si>
    <t>012303000</t>
  </si>
  <si>
    <t>Geodetické práce po výstavbě</t>
  </si>
  <si>
    <t>-1714563050</t>
  </si>
  <si>
    <t>https://podminky.urs.cz/item/CS_URS_2022_01/012303000</t>
  </si>
  <si>
    <t>89</t>
  </si>
  <si>
    <t>013254000</t>
  </si>
  <si>
    <t>Dokumentace skutečného provedení stavby</t>
  </si>
  <si>
    <t>-1740907643</t>
  </si>
  <si>
    <t>https://podminky.urs.cz/item/CS_URS_2022_01/013254000</t>
  </si>
  <si>
    <t>VRN6</t>
  </si>
  <si>
    <t>Územní vlivy</t>
  </si>
  <si>
    <t>90</t>
  </si>
  <si>
    <t>065002000</t>
  </si>
  <si>
    <t>Mimostaveništní doprava materiálů</t>
  </si>
  <si>
    <t>915758691</t>
  </si>
  <si>
    <t>https://podminky.urs.cz/item/CS_URS_2022_01/065002000</t>
  </si>
  <si>
    <t>VRN7</t>
  </si>
  <si>
    <t>Provozní vlivy</t>
  </si>
  <si>
    <t>91</t>
  </si>
  <si>
    <t>075002000</t>
  </si>
  <si>
    <t>Ochranná pásma</t>
  </si>
  <si>
    <t>629999941</t>
  </si>
  <si>
    <t>https://podminky.urs.cz/item/CS_URS_2022_01/075002000</t>
  </si>
  <si>
    <t>VRN9</t>
  </si>
  <si>
    <t>Ostatní náklady</t>
  </si>
  <si>
    <t>92</t>
  </si>
  <si>
    <t>091704003</t>
  </si>
  <si>
    <t>Ostatní náklady související s objektem Ekologická likvidace odpadu (doprava + poplatky za uskladnění)</t>
  </si>
  <si>
    <t>1067427489</t>
  </si>
  <si>
    <t>93</t>
  </si>
  <si>
    <t>092103001</t>
  </si>
  <si>
    <t>Náklady na zkušební provoz</t>
  </si>
  <si>
    <t>1592770352</t>
  </si>
  <si>
    <t>https://podminky.urs.cz/item/CS_URS_2022_01/092103001</t>
  </si>
  <si>
    <t>94</t>
  </si>
  <si>
    <t>092203000</t>
  </si>
  <si>
    <t>Náklady na zaškolení</t>
  </si>
  <si>
    <t>-1300722291</t>
  </si>
  <si>
    <t>https://podminky.urs.cz/item/CS_URS_2022_01/092203000</t>
  </si>
  <si>
    <t>VRNT</t>
  </si>
  <si>
    <t>Texty</t>
  </si>
  <si>
    <t>95</t>
  </si>
  <si>
    <t>094000001</t>
  </si>
  <si>
    <t>Zhotovitel provede kontrolu tohoto seznamu prací a dle své odbornosti provede jeho doplnění, popř. jeho úpravu tak, aby byl kompletní a obsahoval všechny položky pro kompletní realizaci díla</t>
  </si>
  <si>
    <t>text</t>
  </si>
  <si>
    <t>-1533720223</t>
  </si>
  <si>
    <t>96</t>
  </si>
  <si>
    <t>094000001a</t>
  </si>
  <si>
    <t xml:space="preserve">Dle sdělení stavebníka nebudou při realizaci zohledněny žádné vícepráce, které nebudou vyvolány požadavkem stavebníka. </t>
  </si>
  <si>
    <t>1417146422</t>
  </si>
  <si>
    <t>97</t>
  </si>
  <si>
    <t>094000001b</t>
  </si>
  <si>
    <t xml:space="preserve">Potenciální zhotovitel proto provede před podáním nabídky prohlídku stavby a na základě své odbornosti přesně specifikuje cenovou nabídku prací a dodávek tak, aby obsahovala všechny náklady potřebné k realizaci stavby !!! </t>
  </si>
  <si>
    <t>-694533425</t>
  </si>
  <si>
    <t>98</t>
  </si>
  <si>
    <t>094000001c</t>
  </si>
  <si>
    <t>Na pozdější připomínky ze strany uchazeče nebude brán zřetel !!!</t>
  </si>
  <si>
    <t>-339461481</t>
  </si>
  <si>
    <t>99</t>
  </si>
  <si>
    <t>094000001d</t>
  </si>
  <si>
    <t xml:space="preserve">Z titulu povinnosti odborné péče se u zhotovitele očekává znalost a splnění všech požadavků zde jmenovaných legislativních předpisů a technických norem ČSN a ČSN EN, byť by v této dokumentaci jejich jednotlivé požadavky nebyly přímo vypsány. </t>
  </si>
  <si>
    <t>698870644</t>
  </si>
  <si>
    <t>Poznámka k položce:
Srov. § 5 odst. 1 a § 2912 odst. 2 zákona č. 89/2012 Sb., občanský zákoník, ve znění pozdějších předpisů.</t>
  </si>
  <si>
    <t>100</t>
  </si>
  <si>
    <t>094000001e</t>
  </si>
  <si>
    <t>Za jakékoli případné chybějící položky v cenové nabídce, které budou potřebné pro realizaci díla, plně odpovídá uchazeč. Souhlas s výše uvedeným vyjadřuje každý uchazeč případným podáním cenové nabídky.</t>
  </si>
  <si>
    <t>1247080555</t>
  </si>
  <si>
    <t>101</t>
  </si>
  <si>
    <t>094000002</t>
  </si>
  <si>
    <t>Doporučuji zejména délkové míry fakturovat dle skutečného provedení stavby. V tomto seznamu prací jsou délkové míry uvedeny jako orientační, dle výpisu nástavby AutoCad.</t>
  </si>
  <si>
    <t>-87013099</t>
  </si>
  <si>
    <t>102</t>
  </si>
  <si>
    <t>094000003</t>
  </si>
  <si>
    <t>Veškerá svítidla budou oceněna včetně světelných zdrojů a poplatků za recyklaci</t>
  </si>
  <si>
    <t>-736881768</t>
  </si>
  <si>
    <t>103</t>
  </si>
  <si>
    <t>094000003a</t>
  </si>
  <si>
    <t xml:space="preserve">Návrhy osvětlení byly provedeny na základě výpočtů s konkrétními typy svítidel. </t>
  </si>
  <si>
    <t>-1625565078</t>
  </si>
  <si>
    <t>104</t>
  </si>
  <si>
    <t>094000003b</t>
  </si>
  <si>
    <t>Jelikož výpočty osvětlení nejsou univerzálně zaměnitelné a platí vždy a pouze s konkrétními použitými svítidly, musí být v rámci realizace buďto dodána svítidla, se kterými byly zpracovány přiložené výpočty osvětlení</t>
  </si>
  <si>
    <t>-1029413373</t>
  </si>
  <si>
    <t>105</t>
  </si>
  <si>
    <t>094000003c</t>
  </si>
  <si>
    <t>anebo musí být předloženy k odsouhlasení výpočty osvětlení nové, aktualizované se zamýšlenými svítidly, přičemž výpočtové parametry řešených prostor musí být stejné, jako v původním výpočtu.</t>
  </si>
  <si>
    <t>907810874</t>
  </si>
  <si>
    <t>106</t>
  </si>
  <si>
    <t>094000004</t>
  </si>
  <si>
    <t xml:space="preserve">KONKRÉTNÍ MATERIÁLY A VÝROBKY UVEDNÉ V PROJEKTOVÉ DOKUMENTACI URČUJÍ SPECIFIKACI POŽADOVANÝCH FYZIKÁLNÍCH, TECHNICKÝCH, ESTETICKÝCH A KVALITATIVNÍCH VLASTNOSTÍ (VIZ. TECHNICKÉ LISTY VÝROBKŮ), 
JEŽ MUSÍ SPLŇOVAT I PŘÍPADNÉ ALTERNATIVY. </t>
  </si>
  <si>
    <t>-331702225</t>
  </si>
  <si>
    <t>107</t>
  </si>
  <si>
    <t>094000005</t>
  </si>
  <si>
    <t xml:space="preserve">ZÁMĚNY MATERIÁLŮ A VÝROBKŮ JSOU AKCEPTOVATELNÉ ZA PŘEDPOKLADU, ŽE BUDOU TYTO VLASTNOSTI DODRŽENY BEZ VYVOLÁNÍ ZÁSADNÍ ZMĚNY V PROJEKTOVANÉM ŘEŠENÍ </t>
  </si>
  <si>
    <t>-18903414</t>
  </si>
  <si>
    <t>108</t>
  </si>
  <si>
    <t>094000006</t>
  </si>
  <si>
    <t xml:space="preserve">PŘIPOUŠTÍ SE POUŽITÍ I JINÝCH, KVALITATIVNĚ A TECHNICKY OBDOBNÝCH ŘEŠENÍ.
ZÁMĚNY JE NUTNÉ KONZULTOVAT S PROJEKTANTEM A AUTOREM ARCHITEKTONICKÉHO NÁVRHU A INVESTOREM.
</t>
  </si>
  <si>
    <t>528399119</t>
  </si>
  <si>
    <t>109</t>
  </si>
  <si>
    <t>094000006.1</t>
  </si>
  <si>
    <t>Obchodní názvy uvedené u položek v rozpočtu, jsou výrobky na trhu běžné a slouží pouze k upřesnění požadovaného standardu.</t>
  </si>
  <si>
    <t>1638220792</t>
  </si>
  <si>
    <t>110</t>
  </si>
  <si>
    <t>094000010</t>
  </si>
  <si>
    <t>Použité zkratky a popisy:</t>
  </si>
  <si>
    <t>-1333353504</t>
  </si>
  <si>
    <t>Poznámka k položce:
xxxxxxx-R : R položka (mimo ceník ÚRS)
MZT : montáž
DMTZ (xxxxxx-D) : demontáž
D+M : dodávka + montáž</t>
  </si>
  <si>
    <t>VRNT01</t>
  </si>
  <si>
    <t>Činnosti vyžádané po zhotoviteli projektové dokumentace</t>
  </si>
  <si>
    <t>111</t>
  </si>
  <si>
    <t>094000090</t>
  </si>
  <si>
    <t>Účast na kontrolních dnech stavby (KD) - pokud nebude smluvně stanoveno jinak:</t>
  </si>
  <si>
    <t>2039947258</t>
  </si>
  <si>
    <t>Poznámka k položce:
650,- Kč bez DPH zakaždou započatou hodinu. K této HZS bude připočten čas strávený dopravou na místo konání KD a náklady za dopravu.</t>
  </si>
  <si>
    <t>112</t>
  </si>
  <si>
    <t>094000091</t>
  </si>
  <si>
    <t>Koordinace postupu prací s ostatními profesemi a s požadavky investora:</t>
  </si>
  <si>
    <t>-687618680</t>
  </si>
  <si>
    <t>113</t>
  </si>
  <si>
    <t>094000092</t>
  </si>
  <si>
    <t>Případná poradenská a konzultační činnost projektanta:</t>
  </si>
  <si>
    <t>-521137558</t>
  </si>
  <si>
    <t>114</t>
  </si>
  <si>
    <t>094000093</t>
  </si>
  <si>
    <t>Zajištění dokumentace skutečného provedení (stupeň dokumentace DSPS), část elektro:</t>
  </si>
  <si>
    <t>345468306</t>
  </si>
  <si>
    <t>Poznámka k položce:
V případě požadavku na provedení dokumentace stupně DSPS po autorovi dokumentace, bude účtována částka min.: 12.000,- Kč, bez DPH.
Částka obsahuje provedení dokumentace stupně DSPS + 3x vydání dokumentace tiskem + elektronicky.
K dokumentaci stupně DSPS je nutná plná součinnost se zhotovitelem díla, která bude vyžadována.
Dokumentaci stupně DSPS odsouhlasí zhotovitel díla.</t>
  </si>
  <si>
    <t>B - úsek č.2 - RVO 8 - SB A/348</t>
  </si>
  <si>
    <t>10*2+2</t>
  </si>
  <si>
    <t>741810003</t>
  </si>
  <si>
    <t>Zkoušky a prohlídky elektrických rozvodů a zařízení celková prohlídka a vyhotovení revizní zprávy pro objem montážních prací přes 500 do 1000 tis. Kč</t>
  </si>
  <si>
    <t>-14815244</t>
  </si>
  <si>
    <t>https://podminky.urs.cz/item/CS_URS_2022_01/741810003</t>
  </si>
  <si>
    <t>(333+44+53+33+14)+26*4</t>
  </si>
  <si>
    <t>581*1,05 'Přepočtené koeficientem množství</t>
  </si>
  <si>
    <t>741120501</t>
  </si>
  <si>
    <t>Montáž šňůr měděných bez ukončení uložených volně lehkých a středních (např. CGSG), počtu žil do 7</t>
  </si>
  <si>
    <t>1820612532</t>
  </si>
  <si>
    <t>https://podminky.urs.cz/item/CS_URS_2022_01/741120501</t>
  </si>
  <si>
    <t>2000001495</t>
  </si>
  <si>
    <t>-2118268831</t>
  </si>
  <si>
    <t>8*1,15 'Přepočtené koeficientem množství</t>
  </si>
  <si>
    <t>10*8</t>
  </si>
  <si>
    <t>80*1,15 'Přepočtené koeficientem množství</t>
  </si>
  <si>
    <t>(333+44+53+33+14)+28*5</t>
  </si>
  <si>
    <t>617*1,15 'Přepočtené koeficientem množství</t>
  </si>
  <si>
    <t>741130115</t>
  </si>
  <si>
    <t>Ukončení šnůř se zapojením počtu a průřezu žil 3x0,35 až 4 mm2</t>
  </si>
  <si>
    <t>-1601668774</t>
  </si>
  <si>
    <t>https://podminky.urs.cz/item/CS_URS_2022_01/741130115</t>
  </si>
  <si>
    <t>10*2</t>
  </si>
  <si>
    <t>333+44+53+33+14</t>
  </si>
  <si>
    <t>477*0,95</t>
  </si>
  <si>
    <t>15*5</t>
  </si>
  <si>
    <t>75*0,62</t>
  </si>
  <si>
    <t>14*2</t>
  </si>
  <si>
    <t>16+14</t>
  </si>
  <si>
    <t>210100350</t>
  </si>
  <si>
    <t>Ukončení kabelů nebo vodičů koncovkou popř. vývodkou do 1 kV ucpávkou do 4 žil s jednoduchým nástavcem do P 16</t>
  </si>
  <si>
    <t>CS ÚRS 2017 01</t>
  </si>
  <si>
    <t>-1541513853</t>
  </si>
  <si>
    <t>99995233781</t>
  </si>
  <si>
    <t xml:space="preserve">průchodka kabelová do stožáru, IP65 </t>
  </si>
  <si>
    <t>ks</t>
  </si>
  <si>
    <t>-551905876</t>
  </si>
  <si>
    <t>Poznámka k položce:
krabice IPXX (SEZ, Spelsberg, O</t>
  </si>
  <si>
    <t>210191519</t>
  </si>
  <si>
    <t>Montáž skříní bez zapojení vodičů tenkocementových v pilíři ostatní konstrukce do základu pro uchycení skříní nebo pilířů</t>
  </si>
  <si>
    <t>1578584289</t>
  </si>
  <si>
    <t>https://podminky.urs.cz/item/CS_URS_2022_01/210191519</t>
  </si>
  <si>
    <t>210191543</t>
  </si>
  <si>
    <t xml:space="preserve">Montáž skříní bez zapojení vodičů tenkocementových v pilíři pilířů pro skříně bez základů, typ </t>
  </si>
  <si>
    <t>1157070</t>
  </si>
  <si>
    <t>https://podminky.urs.cz/item/CS_URS_2022_01/210191543</t>
  </si>
  <si>
    <t>RVO 8</t>
  </si>
  <si>
    <t>256</t>
  </si>
  <si>
    <t>-598295625</t>
  </si>
  <si>
    <t>sv. B</t>
  </si>
  <si>
    <t>2133552343</t>
  </si>
  <si>
    <t>210204202</t>
  </si>
  <si>
    <t>Montáž elektrovýzbroje stožárů osvětlení 2 okruhy</t>
  </si>
  <si>
    <t>-271768444</t>
  </si>
  <si>
    <t>https://podminky.urs.cz/item/CS_URS_2022_01/210204202</t>
  </si>
  <si>
    <t>1010043825</t>
  </si>
  <si>
    <t>41412092</t>
  </si>
  <si>
    <t>210280161</t>
  </si>
  <si>
    <t>Zkoušky a prohlídky rozvodných zařízení oživení jednoho pole rozváděče zhotoveného subdodavatelem v podmínkách externí montáže se složitou výstrojí</t>
  </si>
  <si>
    <t>566849680</t>
  </si>
  <si>
    <t>https://podminky.urs.cz/item/CS_URS_2022_01/210280161</t>
  </si>
  <si>
    <t>Poznámka k položce:
zapojení a popis RVO8</t>
  </si>
  <si>
    <t>(333+44+53+33+14)-(7,8+10,1+12,9+9,1)</t>
  </si>
  <si>
    <t>7,8+10,1+12,9+9,1</t>
  </si>
  <si>
    <t>38,8349514563107*1,03 'Přepočtené koeficientem množství</t>
  </si>
  <si>
    <t>437,1*2</t>
  </si>
  <si>
    <t>Poznámka k položce:
napojení na stávající rozvody VO, přepojování RVO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</si>
  <si>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</si>
  <si>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</si>
  <si>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</si>
  <si>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</si>
  <si>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</si>
  <si>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</si>
  <si>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</si>
  <si>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</si>
  <si>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</si>
  <si>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</si>
  <si>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</si>
  <si>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</si>
  <si>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Poznámka k položce:
V případě požadavku na provedení dokumentace stupně DSPS po autorovi dokumentace, bude účtována částka min.: 20.000,- Kč, bez DPH.
Částka obsahuje provedení dokumentace stupně DSPS + 3x vydání dokumentace tiskem + elektronicky.
K dokumentaci stupně DSPS je nutná plná součinnost se zhotovitelem díla, která bude vyžadována.
Dokumentaci stupně DSPS odsouhlasí zhotovitel díla.</t>
  </si>
  <si>
    <t>C - úsek č.3 - RVO 8 - SB A/373</t>
  </si>
  <si>
    <t>18*2+2</t>
  </si>
  <si>
    <t>(770+29+13)+38*4</t>
  </si>
  <si>
    <t>964*1,05 'Přepočtené koeficientem množství</t>
  </si>
  <si>
    <t>18*8</t>
  </si>
  <si>
    <t>144*1,15 'Přepočtené koeficientem množství</t>
  </si>
  <si>
    <t>(770+29+13)+38*5</t>
  </si>
  <si>
    <t>1002*1,15 'Přepočtené koeficientem množství</t>
  </si>
  <si>
    <t>18*2</t>
  </si>
  <si>
    <t>770+29</t>
  </si>
  <si>
    <t>779*0,95</t>
  </si>
  <si>
    <t>20*5</t>
  </si>
  <si>
    <t>100*0,62</t>
  </si>
  <si>
    <t>18+27</t>
  </si>
  <si>
    <t>sv. C</t>
  </si>
  <si>
    <t>-66850423</t>
  </si>
  <si>
    <t>(770+29)-(8,6+15,1)</t>
  </si>
  <si>
    <t>8,6+15,1</t>
  </si>
  <si>
    <t>23,3009708737864*1,03 'Přepočtené koeficientem množství</t>
  </si>
  <si>
    <t>775,3*2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</si>
  <si>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</si>
  <si>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</si>
  <si>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</si>
  <si>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</si>
  <si>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</si>
  <si>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</si>
  <si>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</si>
  <si>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</si>
  <si>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</si>
  <si>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</si>
  <si>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</si>
  <si>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</si>
  <si>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</si>
  <si>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</si>
  <si>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</si>
  <si>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</si>
  <si>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</si>
  <si>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</si>
  <si>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</si>
  <si>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</si>
  <si>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</si>
  <si>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</si>
  <si>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</si>
  <si>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</si>
  <si>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</si>
  <si>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</si>
  <si>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</si>
  <si>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</si>
  <si>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</si>
  <si>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</si>
  <si>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</si>
  <si>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</si>
  <si>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</si>
  <si>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</si>
  <si>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</si>
  <si>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</si>
  <si>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</si>
  <si>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</si>
  <si>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</si>
  <si>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</si>
  <si>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</si>
  <si>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</si>
  <si>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</si>
  <si>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</si>
  <si>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</si>
  <si>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</si>
  <si>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</si>
  <si>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</si>
  <si>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</si>
  <si>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</si>
  <si>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</si>
  <si>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</si>
  <si>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</si>
  <si>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</si>
  <si>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</si>
  <si>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</si>
  <si>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</si>
  <si>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</si>
  <si>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</si>
  <si>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</si>
  <si>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</si>
  <si>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</si>
  <si>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</si>
  <si>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</si>
  <si>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</si>
  <si>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</si>
  <si>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</si>
  <si>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</si>
  <si>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</si>
  <si>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</si>
  <si>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</si>
  <si>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</si>
  <si>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</si>
  <si>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</si>
  <si>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</si>
  <si>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</si>
  <si>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</si>
  <si>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</si>
  <si>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</si>
  <si>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</si>
  <si>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</si>
  <si>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</si>
  <si>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</si>
  <si>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</si>
  <si>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</si>
  <si>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</si>
  <si>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</si>
  <si>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</si>
  <si>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</si>
  <si>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</si>
  <si>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</si>
  <si>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</si>
  <si>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</si>
  <si>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</si>
  <si>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</si>
  <si>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</si>
  <si>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</si>
  <si>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</si>
  <si>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</si>
  <si>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</si>
  <si>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</si>
  <si>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</si>
  <si>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</si>
  <si>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</si>
  <si>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</si>
  <si>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</si>
  <si>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</si>
  <si>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</si>
  <si>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</si>
  <si>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</si>
  <si>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</si>
  <si>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</si>
  <si>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</si>
  <si>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</si>
  <si>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</si>
  <si>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</si>
  <si>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</si>
  <si>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</si>
  <si>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</si>
  <si>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</si>
  <si>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</si>
  <si>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</si>
  <si>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</si>
  <si>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</si>
  <si>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</si>
  <si>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</si>
  <si>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</si>
  <si>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</si>
  <si>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</si>
  <si>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</si>
  <si>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</si>
  <si>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</si>
  <si>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</si>
  <si>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</si>
  <si>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</si>
  <si>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</si>
  <si>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</si>
  <si>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</si>
  <si>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</si>
  <si>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</si>
  <si>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</si>
  <si>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</si>
  <si>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</si>
  <si>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</si>
  <si>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</si>
  <si>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</si>
  <si>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</si>
  <si>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</si>
  <si>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</si>
  <si>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</si>
  <si>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</si>
  <si>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</si>
  <si>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</si>
  <si>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</si>
  <si>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</si>
  <si>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</si>
  <si>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</si>
  <si>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</si>
  <si>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</si>
  <si>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</si>
  <si>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</si>
  <si>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</si>
  <si>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</si>
  <si>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</si>
  <si>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</si>
  <si>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</si>
  <si>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</si>
  <si>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</si>
  <si>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</si>
  <si>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</si>
  <si>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</si>
  <si>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</si>
  <si>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</si>
  <si>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</si>
  <si>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</si>
  <si>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</si>
  <si>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</si>
  <si>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</si>
  <si>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</si>
  <si>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</si>
  <si>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</si>
  <si>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skříň přípojková na sloup celoplastové provedení výzbroj 1x sada pojistkové odpínače válcové velikosti 14 x 51 </t>
  </si>
  <si>
    <t xml:space="preserve">POJISTKA PV14 10A GG </t>
  </si>
  <si>
    <t>skříň přípojková na sloup celoplastové provedení výzbroj 1x sada pojistkové odpínače válcové velikosti 14 x 51</t>
  </si>
  <si>
    <t>pryžový harmonizovaný kabel pro střední mechanické namáhání s pláštěm a izolací z elastomeru  3G2,5</t>
  </si>
  <si>
    <t>D+M upevnění skříně SP + ochranné trubky na sloup, montážní systém - nerezový páskový systém</t>
  </si>
  <si>
    <t>termoplastická povrchová úprava po dolní hranu dvířek (vetknutí 1 m)</t>
  </si>
  <si>
    <r>
      <t xml:space="preserve">LED116031C16 - TECEO S/5245/16 LED/31 W/600mA/WW/rovné sklo/univerzální uchycení D60/AKZO 150 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</si>
  <si>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>DO1 6A FUER E14 pojistkový dotek</t>
    </r>
    <r>
      <rPr>
        <i/>
        <sz val="9"/>
        <color rgb="FFFF0000"/>
        <rFont val="Arial CE"/>
        <family val="2"/>
      </rPr>
      <t xml:space="preserve"> 
(zadavatel připouští možnost nabídnout i  jiné rovnocenné řešení)</t>
    </r>
  </si>
  <si>
    <r>
      <t xml:space="preserve">POJISTKA E14 D01 6A gL/gG 400VAC 250VDC 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</si>
  <si>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STB 8 - B stožár silniční třístupňový žz 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</si>
  <si>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UD 1/76 - 1500, výložník rovný pro stožáry STB A, STB B 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</si>
  <si>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SR 481-14 Z/Un, IP 20 elektrovýzbroj s 1 násuvnou pojistkou E 14 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</si>
  <si>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POJISTKA E14 D01 6A gL/gG 400VAC 250VDC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</si>
  <si>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PASSHUELSEN DO1 6A FUER E14 pojistkový dotek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</si>
  <si>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rozváděč RVO 8, dle v.č. D.1.4.2.2 - kompletní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</si>
  <si>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LED116031C16 - TECEO S/5245/16 LED/31 W/600mA/WW/rovné sklo/univerzální uchycení D60/AKZO 150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</si>
  <si>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LED116037C24 - TECEO S/5245/24 LED/37 W/500mA/WW/rovné sklo/univerzální uchycení D60/AKZO 150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</si>
  <si>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STB 8 - B stožár silniční třístupňový žz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</si>
  <si>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UD 1/76 - 1500, výložník rovný pro stožáry STB A, STB B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</si>
  <si>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SR 481-14 Z/Un, IP 20 elektrovýzbroj s 1 násuvnou pojistkou E 14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</si>
  <si>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SR 482-14 Z/Un,  IP 20 elektrovýzbroj se 2-mi násuvnými pojistkami E 14, IP 20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</si>
  <si>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LED111054C24 - TECEO S/5117BL/24 LED/54 W/700mA/WW/rovné sklo/univerzální uchycení D60/AKZO 150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</si>
  <si>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UD 1/76 - 1500, výložník rovný pro stožáry STB A, STB B,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</si>
  <si>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t>VRN pro chodníky - se sklon. větším než 8,33%, staničení 0,163 – 0,292 km a 0,375 – 0,406 km</t>
  </si>
  <si>
    <t>Chodníky - se sklonem větším než 8,33% - staničení 0,163 – 0,292 km a 0,375 – 0,406 km</t>
  </si>
  <si>
    <t>Chodníky - se sklonem větším než 8,33% - staničení 0,747 – 0,875 km a 0,049 – 0,072 km</t>
  </si>
  <si>
    <t>VRN pro chodníky - se sklon. větším než 8,33%, staničení 0,747 – 0,875 km a 0,049 – 0,072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</si>
</sst>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%"/>
    <numFmt numFmtId="166" formatCode="dd\.mm\.yyyy"/>
    <numFmt numFmtId="167" formatCode="#,##0.00000"/>
  </numFmts>
  <fonts count="5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color rgb="FF800080"/>
      <name val="Arial CE"/>
      <family val="2"/>
    </font>
    <font>
      <sz val="7"/>
      <color rgb="FF96969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8"/>
      <name val="Arial CE"/>
      <family val="2"/>
    </font>
    <font>
      <sz val="9"/>
      <name val="Trebuchet MS"/>
      <family val="2"/>
    </font>
    <font>
      <i/>
      <sz val="8"/>
      <name val="Arial CE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i/>
      <sz val="9"/>
      <color rgb="FFFF0000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6" tint="0.3999800086021423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3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4" fontId="3" fillId="2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7" xfId="0" applyBorder="1" applyProtection="1">
      <protection/>
    </xf>
    <xf numFmtId="0" fontId="0" fillId="0" borderId="8" xfId="0" applyBorder="1" applyProtection="1">
      <protection/>
    </xf>
    <xf numFmtId="0" fontId="0" fillId="0" borderId="9" xfId="0" applyBorder="1"/>
    <xf numFmtId="0" fontId="0" fillId="0" borderId="9" xfId="0" applyBorder="1" applyProtection="1">
      <protection/>
    </xf>
    <xf numFmtId="0" fontId="0" fillId="0" borderId="0" xfId="0" applyProtection="1"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top"/>
      <protection/>
    </xf>
    <xf numFmtId="0" fontId="15" fillId="0" borderId="0" xfId="0" applyFont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4" borderId="0" xfId="0" applyFont="1" applyFill="1" applyAlignment="1" applyProtection="1">
      <alignment horizontal="left" vertical="center"/>
      <protection locked="0"/>
    </xf>
    <xf numFmtId="49" fontId="13" fillId="4" borderId="0" xfId="0" applyNumberFormat="1" applyFont="1" applyFill="1" applyAlignment="1" applyProtection="1">
      <alignment horizontal="left" vertical="center"/>
      <protection locked="0"/>
    </xf>
    <xf numFmtId="0" fontId="0" fillId="0" borderId="10" xfId="0" applyBorder="1" applyProtection="1">
      <protection/>
    </xf>
    <xf numFmtId="0" fontId="0" fillId="0" borderId="0" xfId="0" applyFont="1" applyAlignment="1">
      <alignment vertical="center"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9" xfId="0" applyFont="1" applyBorder="1" applyAlignment="1">
      <alignment vertical="center"/>
    </xf>
    <xf numFmtId="0" fontId="0" fillId="5" borderId="0" xfId="0" applyFont="1" applyFill="1" applyAlignment="1" applyProtection="1">
      <alignment vertical="center"/>
      <protection/>
    </xf>
    <xf numFmtId="0" fontId="18" fillId="5" borderId="12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vertical="center"/>
      <protection/>
    </xf>
    <xf numFmtId="0" fontId="18" fillId="5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3" fillId="0" borderId="9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9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9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6" borderId="13" xfId="0" applyFont="1" applyFill="1" applyBorder="1" applyAlignment="1" applyProtection="1">
      <alignment vertical="center"/>
      <protection/>
    </xf>
    <xf numFmtId="0" fontId="21" fillId="6" borderId="19" xfId="0" applyFont="1" applyFill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18" fillId="0" borderId="9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9" xfId="0" applyFont="1" applyBorder="1" applyAlignment="1">
      <alignment vertical="center"/>
    </xf>
    <xf numFmtId="4" fontId="11" fillId="0" borderId="24" xfId="0" applyNumberFormat="1" applyFont="1" applyBorder="1" applyAlignment="1" applyProtection="1">
      <alignment horizontal="right" vertical="center"/>
      <protection/>
    </xf>
    <xf numFmtId="4" fontId="11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7" fontId="19" fillId="0" borderId="0" xfId="0" applyNumberFormat="1" applyFont="1" applyBorder="1" applyAlignment="1" applyProtection="1">
      <alignment vertical="center"/>
      <protection/>
    </xf>
    <xf numFmtId="4" fontId="19" fillId="0" borderId="18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9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5" fillId="0" borderId="9" xfId="0" applyFont="1" applyBorder="1" applyAlignment="1">
      <alignment vertical="center"/>
    </xf>
    <xf numFmtId="4" fontId="28" fillId="0" borderId="24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7" fontId="28" fillId="0" borderId="0" xfId="0" applyNumberFormat="1" applyFont="1" applyBorder="1" applyAlignment="1" applyProtection="1">
      <alignment vertical="center"/>
      <protection/>
    </xf>
    <xf numFmtId="4" fontId="28" fillId="0" borderId="18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4" fontId="12" fillId="0" borderId="24" xfId="0" applyNumberFormat="1" applyFont="1" applyBorder="1" applyAlignment="1" applyProtection="1">
      <alignment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167" fontId="12" fillId="0" borderId="0" xfId="0" applyNumberFormat="1" applyFont="1" applyBorder="1" applyAlignment="1" applyProtection="1">
      <alignment vertical="center"/>
      <protection/>
    </xf>
    <xf numFmtId="4" fontId="12" fillId="0" borderId="18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4" fontId="12" fillId="0" borderId="25" xfId="0" applyNumberFormat="1" applyFont="1" applyBorder="1" applyAlignment="1" applyProtection="1">
      <alignment vertical="center"/>
      <protection/>
    </xf>
    <xf numFmtId="4" fontId="12" fillId="0" borderId="26" xfId="0" applyNumberFormat="1" applyFont="1" applyBorder="1" applyAlignment="1" applyProtection="1">
      <alignment vertical="center"/>
      <protection/>
    </xf>
    <xf numFmtId="167" fontId="12" fillId="0" borderId="26" xfId="0" applyNumberFormat="1" applyFont="1" applyBorder="1" applyAlignment="1" applyProtection="1">
      <alignment vertical="center"/>
      <protection/>
    </xf>
    <xf numFmtId="4" fontId="12" fillId="0" borderId="27" xfId="0" applyNumberFormat="1" applyFont="1" applyBorder="1" applyAlignment="1" applyProtection="1">
      <alignment vertical="center"/>
      <protection/>
    </xf>
    <xf numFmtId="0" fontId="0" fillId="0" borderId="7" xfId="0" applyBorder="1"/>
    <xf numFmtId="0" fontId="0" fillId="0" borderId="8" xfId="0" applyBorder="1"/>
    <xf numFmtId="0" fontId="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9" xfId="0" applyBorder="1" applyAlignment="1">
      <alignment vertical="center"/>
    </xf>
    <xf numFmtId="166" fontId="1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right" vertical="center"/>
    </xf>
    <xf numFmtId="0" fontId="0" fillId="6" borderId="0" xfId="0" applyFont="1" applyFill="1" applyAlignment="1">
      <alignment vertical="center"/>
    </xf>
    <xf numFmtId="0" fontId="18" fillId="6" borderId="12" xfId="0" applyFont="1" applyFill="1" applyBorder="1" applyAlignment="1">
      <alignment horizontal="left" vertical="center"/>
    </xf>
    <xf numFmtId="0" fontId="0" fillId="6" borderId="13" xfId="0" applyFont="1" applyFill="1" applyBorder="1" applyAlignment="1">
      <alignment vertical="center"/>
    </xf>
    <xf numFmtId="0" fontId="18" fillId="6" borderId="13" xfId="0" applyFont="1" applyFill="1" applyBorder="1" applyAlignment="1">
      <alignment horizontal="right" vertical="center"/>
    </xf>
    <xf numFmtId="0" fontId="18" fillId="6" borderId="13" xfId="0" applyFont="1" applyFill="1" applyBorder="1" applyAlignment="1">
      <alignment horizontal="center" vertical="center"/>
    </xf>
    <xf numFmtId="4" fontId="18" fillId="6" borderId="13" xfId="0" applyNumberFormat="1" applyFont="1" applyFill="1" applyBorder="1" applyAlignment="1">
      <alignment vertical="center"/>
    </xf>
    <xf numFmtId="0" fontId="0" fillId="6" borderId="19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6" fontId="13" fillId="0" borderId="0" xfId="0" applyNumberFormat="1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21" fillId="6" borderId="0" xfId="0" applyFont="1" applyFill="1" applyAlignment="1" applyProtection="1">
      <alignment horizontal="left" vertical="center"/>
      <protection/>
    </xf>
    <xf numFmtId="0" fontId="0" fillId="6" borderId="0" xfId="0" applyFont="1" applyFill="1" applyAlignment="1" applyProtection="1">
      <alignment vertical="center"/>
      <protection/>
    </xf>
    <xf numFmtId="0" fontId="21" fillId="6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34" fillId="0" borderId="0" xfId="0" applyFont="1" applyAlignment="1">
      <alignment vertical="center"/>
    </xf>
    <xf numFmtId="0" fontId="34" fillId="0" borderId="9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26" xfId="0" applyFont="1" applyBorder="1" applyAlignment="1" applyProtection="1">
      <alignment horizontal="left" vertical="center"/>
      <protection/>
    </xf>
    <xf numFmtId="0" fontId="34" fillId="0" borderId="26" xfId="0" applyFont="1" applyBorder="1" applyAlignment="1" applyProtection="1">
      <alignment vertical="center"/>
      <protection/>
    </xf>
    <xf numFmtId="4" fontId="34" fillId="0" borderId="26" xfId="0" applyNumberFormat="1" applyFont="1" applyBorder="1" applyAlignment="1" applyProtection="1">
      <alignment vertical="center"/>
      <protection/>
    </xf>
    <xf numFmtId="0" fontId="34" fillId="0" borderId="9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9" xfId="0" applyFont="1" applyBorder="1" applyAlignment="1" applyProtection="1">
      <alignment vertical="center"/>
      <protection/>
    </xf>
    <xf numFmtId="0" fontId="30" fillId="0" borderId="26" xfId="0" applyFont="1" applyBorder="1" applyAlignment="1" applyProtection="1">
      <alignment horizontal="left" vertical="center"/>
      <protection/>
    </xf>
    <xf numFmtId="0" fontId="30" fillId="0" borderId="26" xfId="0" applyFont="1" applyBorder="1" applyAlignment="1" applyProtection="1">
      <alignment vertical="center"/>
      <protection/>
    </xf>
    <xf numFmtId="4" fontId="30" fillId="0" borderId="26" xfId="0" applyNumberFormat="1" applyFont="1" applyBorder="1" applyAlignment="1" applyProtection="1">
      <alignment vertical="center"/>
      <protection/>
    </xf>
    <xf numFmtId="0" fontId="3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21" fillId="6" borderId="20" xfId="0" applyFont="1" applyFill="1" applyBorder="1" applyAlignment="1" applyProtection="1">
      <alignment horizontal="center" vertical="center" wrapText="1"/>
      <protection/>
    </xf>
    <xf numFmtId="0" fontId="21" fillId="6" borderId="21" xfId="0" applyFont="1" applyFill="1" applyBorder="1" applyAlignment="1" applyProtection="1">
      <alignment horizontal="center" vertical="center" wrapText="1"/>
      <protection/>
    </xf>
    <xf numFmtId="0" fontId="21" fillId="6" borderId="22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6" xfId="0" applyBorder="1" applyAlignment="1" applyProtection="1">
      <alignment vertical="center"/>
      <protection/>
    </xf>
    <xf numFmtId="4" fontId="35" fillId="0" borderId="16" xfId="0" applyNumberFormat="1" applyFont="1" applyBorder="1" applyAlignment="1" applyProtection="1">
      <alignment/>
      <protection/>
    </xf>
    <xf numFmtId="167" fontId="35" fillId="0" borderId="16" xfId="0" applyNumberFormat="1" applyFont="1" applyBorder="1" applyAlignment="1" applyProtection="1">
      <alignment/>
      <protection/>
    </xf>
    <xf numFmtId="167" fontId="35" fillId="0" borderId="17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37" fillId="0" borderId="0" xfId="0" applyFont="1" applyAlignment="1">
      <alignment/>
    </xf>
    <xf numFmtId="0" fontId="37" fillId="0" borderId="9" xfId="0" applyFon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/>
      <protection/>
    </xf>
    <xf numFmtId="0" fontId="34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/>
      <protection locked="0"/>
    </xf>
    <xf numFmtId="4" fontId="34" fillId="0" borderId="0" xfId="0" applyNumberFormat="1" applyFont="1" applyAlignment="1" applyProtection="1">
      <alignment/>
      <protection/>
    </xf>
    <xf numFmtId="0" fontId="37" fillId="0" borderId="9" xfId="0" applyFont="1" applyBorder="1" applyAlignment="1">
      <alignment/>
    </xf>
    <xf numFmtId="0" fontId="3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4" fontId="37" fillId="0" borderId="0" xfId="0" applyNumberFormat="1" applyFont="1" applyBorder="1" applyAlignment="1" applyProtection="1">
      <alignment/>
      <protection/>
    </xf>
    <xf numFmtId="167" fontId="37" fillId="0" borderId="0" xfId="0" applyNumberFormat="1" applyFont="1" applyBorder="1" applyAlignment="1" applyProtection="1">
      <alignment/>
      <protection/>
    </xf>
    <xf numFmtId="167" fontId="37" fillId="0" borderId="18" xfId="0" applyNumberFormat="1" applyFont="1" applyBorder="1" applyAlignment="1" applyProtection="1">
      <alignment/>
      <protection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4" fontId="37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/>
      <protection/>
    </xf>
    <xf numFmtId="4" fontId="30" fillId="0" borderId="0" xfId="0" applyNumberFormat="1" applyFont="1" applyAlignment="1" applyProtection="1">
      <alignment/>
      <protection/>
    </xf>
    <xf numFmtId="0" fontId="21" fillId="0" borderId="28" xfId="0" applyFont="1" applyBorder="1" applyAlignment="1" applyProtection="1">
      <alignment horizontal="center" vertical="center"/>
      <protection/>
    </xf>
    <xf numFmtId="49" fontId="21" fillId="0" borderId="28" xfId="0" applyNumberFormat="1" applyFont="1" applyBorder="1" applyAlignment="1" applyProtection="1">
      <alignment horizontal="left" vertical="center" wrapText="1"/>
      <protection/>
    </xf>
    <xf numFmtId="0" fontId="21" fillId="0" borderId="28" xfId="0" applyFont="1" applyBorder="1" applyAlignment="1" applyProtection="1">
      <alignment horizontal="left" vertical="center" wrapText="1"/>
      <protection/>
    </xf>
    <xf numFmtId="0" fontId="21" fillId="0" borderId="28" xfId="0" applyFont="1" applyBorder="1" applyAlignment="1" applyProtection="1">
      <alignment horizontal="center" vertical="center" wrapText="1"/>
      <protection/>
    </xf>
    <xf numFmtId="164" fontId="21" fillId="0" borderId="28" xfId="0" applyNumberFormat="1" applyFont="1" applyBorder="1" applyAlignment="1" applyProtection="1">
      <alignment vertical="center"/>
      <protection/>
    </xf>
    <xf numFmtId="4" fontId="21" fillId="4" borderId="28" xfId="0" applyNumberFormat="1" applyFont="1" applyFill="1" applyBorder="1" applyAlignment="1" applyProtection="1">
      <alignment vertical="center"/>
      <protection locked="0"/>
    </xf>
    <xf numFmtId="4" fontId="21" fillId="0" borderId="28" xfId="0" applyNumberFormat="1" applyFont="1" applyBorder="1" applyAlignment="1" applyProtection="1">
      <alignment vertical="center"/>
      <protection/>
    </xf>
    <xf numFmtId="0" fontId="22" fillId="4" borderId="2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7" fontId="22" fillId="0" borderId="0" xfId="0" applyNumberFormat="1" applyFont="1" applyBorder="1" applyAlignment="1" applyProtection="1">
      <alignment vertical="center"/>
      <protection/>
    </xf>
    <xf numFmtId="167" fontId="22" fillId="0" borderId="18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0" fontId="40" fillId="0" borderId="9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vertical="center"/>
      <protection locked="0"/>
    </xf>
    <xf numFmtId="0" fontId="40" fillId="0" borderId="9" xfId="0" applyFont="1" applyBorder="1" applyAlignment="1">
      <alignment vertical="center"/>
    </xf>
    <xf numFmtId="0" fontId="40" fillId="0" borderId="24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18" xfId="0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9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164" fontId="42" fillId="0" borderId="0" xfId="0" applyNumberFormat="1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 locked="0"/>
    </xf>
    <xf numFmtId="0" fontId="42" fillId="0" borderId="9" xfId="0" applyFont="1" applyBorder="1" applyAlignment="1">
      <alignment vertical="center"/>
    </xf>
    <xf numFmtId="0" fontId="42" fillId="0" borderId="24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18" xfId="0" applyFont="1" applyBorder="1" applyAlignment="1" applyProtection="1">
      <alignment vertical="center"/>
      <protection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9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 wrapText="1"/>
      <protection/>
    </xf>
    <xf numFmtId="164" fontId="43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 locked="0"/>
    </xf>
    <xf numFmtId="0" fontId="43" fillId="0" borderId="9" xfId="0" applyFont="1" applyBorder="1" applyAlignment="1">
      <alignment vertical="center"/>
    </xf>
    <xf numFmtId="0" fontId="43" fillId="0" borderId="24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18" xfId="0" applyFont="1" applyBorder="1" applyAlignment="1" applyProtection="1">
      <alignment vertical="center"/>
      <protection/>
    </xf>
    <xf numFmtId="0" fontId="43" fillId="0" borderId="0" xfId="0" applyFont="1" applyAlignment="1">
      <alignment horizontal="left" vertical="center"/>
    </xf>
    <xf numFmtId="0" fontId="44" fillId="0" borderId="28" xfId="0" applyFont="1" applyBorder="1" applyAlignment="1" applyProtection="1">
      <alignment horizontal="center" vertical="center"/>
      <protection/>
    </xf>
    <xf numFmtId="49" fontId="44" fillId="0" borderId="28" xfId="0" applyNumberFormat="1" applyFont="1" applyBorder="1" applyAlignment="1" applyProtection="1">
      <alignment horizontal="left" vertical="center" wrapText="1"/>
      <protection/>
    </xf>
    <xf numFmtId="0" fontId="44" fillId="0" borderId="28" xfId="0" applyFont="1" applyBorder="1" applyAlignment="1" applyProtection="1">
      <alignment horizontal="left" vertical="center" wrapText="1"/>
      <protection/>
    </xf>
    <xf numFmtId="0" fontId="44" fillId="0" borderId="28" xfId="0" applyFont="1" applyBorder="1" applyAlignment="1" applyProtection="1">
      <alignment horizontal="center" vertical="center" wrapText="1"/>
      <protection/>
    </xf>
    <xf numFmtId="164" fontId="44" fillId="0" borderId="28" xfId="0" applyNumberFormat="1" applyFont="1" applyBorder="1" applyAlignment="1" applyProtection="1">
      <alignment vertical="center"/>
      <protection/>
    </xf>
    <xf numFmtId="4" fontId="44" fillId="4" borderId="28" xfId="0" applyNumberFormat="1" applyFont="1" applyFill="1" applyBorder="1" applyAlignment="1" applyProtection="1">
      <alignment vertical="center"/>
      <protection locked="0"/>
    </xf>
    <xf numFmtId="0" fontId="45" fillId="0" borderId="28" xfId="0" applyFont="1" applyBorder="1" applyAlignment="1" applyProtection="1">
      <alignment vertical="center"/>
      <protection/>
    </xf>
    <xf numFmtId="4" fontId="44" fillId="0" borderId="28" xfId="0" applyNumberFormat="1" applyFont="1" applyBorder="1" applyAlignment="1" applyProtection="1">
      <alignment vertical="center"/>
      <protection/>
    </xf>
    <xf numFmtId="0" fontId="45" fillId="0" borderId="9" xfId="0" applyFont="1" applyBorder="1" applyAlignment="1">
      <alignment vertical="center"/>
    </xf>
    <xf numFmtId="0" fontId="44" fillId="4" borderId="24" xfId="0" applyFont="1" applyFill="1" applyBorder="1" applyAlignment="1" applyProtection="1">
      <alignment horizontal="left" vertical="center"/>
      <protection locked="0"/>
    </xf>
    <xf numFmtId="164" fontId="21" fillId="4" borderId="28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47" fillId="0" borderId="29" xfId="0" applyFont="1" applyBorder="1" applyAlignment="1">
      <alignment vertical="center" wrapText="1"/>
    </xf>
    <xf numFmtId="0" fontId="47" fillId="0" borderId="5" xfId="0" applyFont="1" applyBorder="1" applyAlignment="1">
      <alignment vertical="center" wrapText="1"/>
    </xf>
    <xf numFmtId="0" fontId="47" fillId="0" borderId="3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4" xfId="0" applyFont="1" applyBorder="1" applyAlignment="1">
      <alignment vertical="center" wrapText="1"/>
    </xf>
    <xf numFmtId="0" fontId="47" fillId="0" borderId="3" xfId="0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0" fontId="51" fillId="0" borderId="4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49" fontId="50" fillId="0" borderId="0" xfId="0" applyNumberFormat="1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53" fillId="0" borderId="2" xfId="0" applyFont="1" applyBorder="1" applyAlignment="1">
      <alignment vertical="center" wrapText="1"/>
    </xf>
    <xf numFmtId="0" fontId="47" fillId="0" borderId="32" xfId="0" applyFont="1" applyBorder="1" applyAlignment="1">
      <alignment vertical="center" wrapText="1"/>
    </xf>
    <xf numFmtId="0" fontId="47" fillId="0" borderId="0" xfId="0" applyFont="1" applyBorder="1" applyAlignment="1">
      <alignment vertical="top"/>
    </xf>
    <xf numFmtId="0" fontId="47" fillId="0" borderId="0" xfId="0" applyFont="1" applyAlignment="1">
      <alignment vertical="top"/>
    </xf>
    <xf numFmtId="0" fontId="47" fillId="0" borderId="29" xfId="0" applyFont="1" applyBorder="1" applyAlignment="1">
      <alignment horizontal="left" vertical="center"/>
    </xf>
    <xf numFmtId="0" fontId="47" fillId="0" borderId="5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4" xfId="0" applyFont="1" applyBorder="1" applyAlignment="1">
      <alignment horizontal="left" vertical="center"/>
    </xf>
    <xf numFmtId="0" fontId="47" fillId="0" borderId="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49" fillId="0" borderId="2" xfId="0" applyFont="1" applyBorder="1" applyAlignment="1">
      <alignment horizontal="left" vertical="center"/>
    </xf>
    <xf numFmtId="0" fontId="49" fillId="0" borderId="2" xfId="0" applyFont="1" applyBorder="1" applyAlignment="1">
      <alignment horizontal="center" vertical="center"/>
    </xf>
    <xf numFmtId="0" fontId="54" fillId="0" borderId="2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4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31" xfId="0" applyFont="1" applyBorder="1" applyAlignment="1">
      <alignment horizontal="left" vertical="center"/>
    </xf>
    <xf numFmtId="0" fontId="53" fillId="0" borderId="2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5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" xfId="0" applyFont="1" applyBorder="1" applyAlignment="1">
      <alignment horizontal="left" vertical="center" wrapText="1"/>
    </xf>
    <xf numFmtId="0" fontId="47" fillId="0" borderId="3" xfId="0" applyFont="1" applyBorder="1" applyAlignment="1">
      <alignment horizontal="left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3" xfId="0" applyFont="1" applyBorder="1" applyAlignment="1">
      <alignment horizontal="left" vertical="center" wrapText="1"/>
    </xf>
    <xf numFmtId="0" fontId="51" fillId="0" borderId="4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51" fillId="0" borderId="3" xfId="0" applyFont="1" applyBorder="1" applyAlignment="1">
      <alignment horizontal="left" vertical="center" wrapText="1"/>
    </xf>
    <xf numFmtId="0" fontId="51" fillId="0" borderId="3" xfId="0" applyFont="1" applyBorder="1" applyAlignment="1">
      <alignment horizontal="left" vertical="center"/>
    </xf>
    <xf numFmtId="0" fontId="51" fillId="0" borderId="31" xfId="0" applyFont="1" applyBorder="1" applyAlignment="1">
      <alignment horizontal="left" vertical="center" wrapText="1"/>
    </xf>
    <xf numFmtId="0" fontId="51" fillId="0" borderId="2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51" fillId="0" borderId="31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4" fillId="0" borderId="2" xfId="0" applyFont="1" applyBorder="1" applyAlignment="1">
      <alignment vertical="center"/>
    </xf>
    <xf numFmtId="0" fontId="49" fillId="0" borderId="2" xfId="0" applyFont="1" applyBorder="1" applyAlignment="1">
      <alignment vertical="center"/>
    </xf>
    <xf numFmtId="0" fontId="50" fillId="0" borderId="0" xfId="0" applyFont="1" applyBorder="1" applyAlignment="1">
      <alignment vertical="top"/>
    </xf>
    <xf numFmtId="49" fontId="50" fillId="0" borderId="0" xfId="0" applyNumberFormat="1" applyFont="1" applyBorder="1" applyAlignment="1">
      <alignment horizontal="left" vertical="center"/>
    </xf>
    <xf numFmtId="0" fontId="0" fillId="0" borderId="2" xfId="0" applyBorder="1" applyAlignment="1">
      <alignment vertical="top"/>
    </xf>
    <xf numFmtId="0" fontId="49" fillId="0" borderId="2" xfId="0" applyFont="1" applyBorder="1" applyAlignment="1">
      <alignment horizontal="left"/>
    </xf>
    <xf numFmtId="0" fontId="54" fillId="0" borderId="2" xfId="0" applyFont="1" applyBorder="1" applyAlignment="1">
      <alignment/>
    </xf>
    <xf numFmtId="0" fontId="47" fillId="0" borderId="4" xfId="0" applyFont="1" applyBorder="1" applyAlignment="1">
      <alignment vertical="top"/>
    </xf>
    <xf numFmtId="0" fontId="47" fillId="0" borderId="3" xfId="0" applyFont="1" applyBorder="1" applyAlignment="1">
      <alignment vertical="top"/>
    </xf>
    <xf numFmtId="0" fontId="47" fillId="0" borderId="31" xfId="0" applyFont="1" applyBorder="1" applyAlignment="1">
      <alignment vertical="top"/>
    </xf>
    <xf numFmtId="0" fontId="47" fillId="0" borderId="2" xfId="0" applyFont="1" applyBorder="1" applyAlignment="1">
      <alignment vertical="top"/>
    </xf>
    <xf numFmtId="0" fontId="47" fillId="0" borderId="32" xfId="0" applyFont="1" applyBorder="1" applyAlignment="1">
      <alignment vertical="top"/>
    </xf>
    <xf numFmtId="0" fontId="0" fillId="0" borderId="0" xfId="0" applyAlignment="1">
      <alignment vertical="top"/>
    </xf>
    <xf numFmtId="0" fontId="44" fillId="7" borderId="28" xfId="0" applyFont="1" applyFill="1" applyBorder="1" applyAlignment="1" applyProtection="1">
      <alignment horizontal="left" vertical="center" wrapText="1"/>
      <protection/>
    </xf>
    <xf numFmtId="0" fontId="44" fillId="0" borderId="28" xfId="0" applyFont="1" applyFill="1" applyBorder="1" applyAlignment="1" applyProtection="1">
      <alignment horizontal="left" vertical="center" wrapText="1"/>
      <protection/>
    </xf>
    <xf numFmtId="0" fontId="21" fillId="0" borderId="28" xfId="0" applyFont="1" applyFill="1" applyBorder="1" applyAlignment="1" applyProtection="1">
      <alignment horizontal="left" vertical="center" wrapText="1"/>
      <protection/>
    </xf>
    <xf numFmtId="0" fontId="39" fillId="0" borderId="0" xfId="20" applyFont="1" applyFill="1" applyAlignment="1" applyProtection="1">
      <alignment vertical="center" wrapText="1"/>
      <protection/>
    </xf>
    <xf numFmtId="49" fontId="44" fillId="0" borderId="28" xfId="0" applyNumberFormat="1" applyFont="1" applyFill="1" applyBorder="1" applyAlignment="1" applyProtection="1">
      <alignment horizontal="left" vertical="center" wrapText="1"/>
      <protection/>
    </xf>
    <xf numFmtId="49" fontId="21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 wrapText="1"/>
      <protection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1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top" wrapText="1"/>
      <protection/>
    </xf>
    <xf numFmtId="49" fontId="13" fillId="4" borderId="0" xfId="0" applyNumberFormat="1" applyFont="1" applyFill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" fontId="16" fillId="0" borderId="11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165" fontId="12" fillId="0" borderId="0" xfId="0" applyNumberFormat="1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18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vertical="center"/>
      <protection/>
    </xf>
    <xf numFmtId="4" fontId="18" fillId="5" borderId="13" xfId="0" applyNumberFormat="1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vertical="center"/>
      <protection/>
    </xf>
    <xf numFmtId="166" fontId="13" fillId="0" borderId="0" xfId="0" applyNumberFormat="1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9" fillId="0" borderId="23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6" borderId="12" xfId="0" applyFont="1" applyFill="1" applyBorder="1" applyAlignment="1" applyProtection="1">
      <alignment horizontal="center" vertical="center"/>
      <protection/>
    </xf>
    <xf numFmtId="0" fontId="21" fillId="6" borderId="13" xfId="0" applyFont="1" applyFill="1" applyBorder="1" applyAlignment="1" applyProtection="1">
      <alignment horizontal="left" vertical="center"/>
      <protection/>
    </xf>
    <xf numFmtId="0" fontId="21" fillId="6" borderId="13" xfId="0" applyFont="1" applyFill="1" applyBorder="1" applyAlignment="1" applyProtection="1">
      <alignment horizontal="center" vertical="center"/>
      <protection/>
    </xf>
    <xf numFmtId="0" fontId="21" fillId="6" borderId="13" xfId="0" applyFont="1" applyFill="1" applyBorder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50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left" wrapText="1"/>
    </xf>
    <xf numFmtId="0" fontId="48" fillId="0" borderId="0" xfId="0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top"/>
    </xf>
    <xf numFmtId="0" fontId="49" fillId="0" borderId="2" xfId="0" applyFont="1" applyBorder="1" applyAlignment="1">
      <alignment horizontal="left"/>
    </xf>
    <xf numFmtId="0" fontId="50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45421110" TargetMode="External" /><Relationship Id="rId2" Type="http://schemas.openxmlformats.org/officeDocument/2006/relationships/hyperlink" Target="https://podminky.urs.cz/item/CS_URS_2022_01/741810002" TargetMode="External" /><Relationship Id="rId3" Type="http://schemas.openxmlformats.org/officeDocument/2006/relationships/hyperlink" Target="https://podminky.urs.cz/item/CS_URS_2022_01/741110312" TargetMode="External" /><Relationship Id="rId4" Type="http://schemas.openxmlformats.org/officeDocument/2006/relationships/hyperlink" Target="https://podminky.urs.cz/item/CS_URS_2022_01/741110334" TargetMode="External" /><Relationship Id="rId5" Type="http://schemas.openxmlformats.org/officeDocument/2006/relationships/hyperlink" Target="https://podminky.urs.cz/item/CS_URS_2022_01/741122122" TargetMode="External" /><Relationship Id="rId6" Type="http://schemas.openxmlformats.org/officeDocument/2006/relationships/hyperlink" Target="https://podminky.urs.cz/item/CS_URS_2022_01/741122134" TargetMode="External" /><Relationship Id="rId7" Type="http://schemas.openxmlformats.org/officeDocument/2006/relationships/hyperlink" Target="https://podminky.urs.cz/item/CS_URS_2022_01/741132103" TargetMode="External" /><Relationship Id="rId8" Type="http://schemas.openxmlformats.org/officeDocument/2006/relationships/hyperlink" Target="https://podminky.urs.cz/item/CS_URS_2022_01/741132133" TargetMode="External" /><Relationship Id="rId9" Type="http://schemas.openxmlformats.org/officeDocument/2006/relationships/hyperlink" Target="https://podminky.urs.cz/item/CS_URS_2022_01/741210124" TargetMode="External" /><Relationship Id="rId10" Type="http://schemas.openxmlformats.org/officeDocument/2006/relationships/hyperlink" Target="https://podminky.urs.cz/item/CS_URS_2022_01/741320041" TargetMode="External" /><Relationship Id="rId11" Type="http://schemas.openxmlformats.org/officeDocument/2006/relationships/hyperlink" Target="https://podminky.urs.cz/item/CS_URS_2022_01/741410021" TargetMode="External" /><Relationship Id="rId12" Type="http://schemas.openxmlformats.org/officeDocument/2006/relationships/hyperlink" Target="https://podminky.urs.cz/item/CS_URS_2022_01/741410041" TargetMode="External" /><Relationship Id="rId13" Type="http://schemas.openxmlformats.org/officeDocument/2006/relationships/hyperlink" Target="https://podminky.urs.cz/item/CS_URS_2022_01/741420022" TargetMode="External" /><Relationship Id="rId14" Type="http://schemas.openxmlformats.org/officeDocument/2006/relationships/hyperlink" Target="https://podminky.urs.cz/item/CS_URS_2022_01/741420054" TargetMode="External" /><Relationship Id="rId15" Type="http://schemas.openxmlformats.org/officeDocument/2006/relationships/hyperlink" Target="https://podminky.urs.cz/item/CS_URS_2022_01/741420083" TargetMode="External" /><Relationship Id="rId16" Type="http://schemas.openxmlformats.org/officeDocument/2006/relationships/hyperlink" Target="https://podminky.urs.cz/item/CS_URS_2022_01/998741201" TargetMode="External" /><Relationship Id="rId17" Type="http://schemas.openxmlformats.org/officeDocument/2006/relationships/hyperlink" Target="https://podminky.urs.cz/item/CS_URS_2022_01/998741294" TargetMode="External" /><Relationship Id="rId18" Type="http://schemas.openxmlformats.org/officeDocument/2006/relationships/hyperlink" Target="https://podminky.urs.cz/item/CS_URS_2022_01/210050841" TargetMode="External" /><Relationship Id="rId19" Type="http://schemas.openxmlformats.org/officeDocument/2006/relationships/hyperlink" Target="https://podminky.urs.cz/item/CS_URS_2022_01/210120101" TargetMode="External" /><Relationship Id="rId20" Type="http://schemas.openxmlformats.org/officeDocument/2006/relationships/hyperlink" Target="https://podminky.urs.cz/item/CS_URS_2022_01/210202013" TargetMode="External" /><Relationship Id="rId21" Type="http://schemas.openxmlformats.org/officeDocument/2006/relationships/hyperlink" Target="https://podminky.urs.cz/item/CS_URS_2022_01/210204011" TargetMode="External" /><Relationship Id="rId22" Type="http://schemas.openxmlformats.org/officeDocument/2006/relationships/hyperlink" Target="https://podminky.urs.cz/item/CS_URS_2022_01/210204103" TargetMode="External" /><Relationship Id="rId23" Type="http://schemas.openxmlformats.org/officeDocument/2006/relationships/hyperlink" Target="https://podminky.urs.cz/item/CS_URS_2022_01/210204201" TargetMode="External" /><Relationship Id="rId24" Type="http://schemas.openxmlformats.org/officeDocument/2006/relationships/hyperlink" Target="https://podminky.urs.cz/item/CS_URS_2022_01/460010024" TargetMode="External" /><Relationship Id="rId25" Type="http://schemas.openxmlformats.org/officeDocument/2006/relationships/hyperlink" Target="https://podminky.urs.cz/item/CS_URS_2022_01/460010025" TargetMode="External" /><Relationship Id="rId26" Type="http://schemas.openxmlformats.org/officeDocument/2006/relationships/hyperlink" Target="https://podminky.urs.cz/item/CS_URS_2022_01/460161682" TargetMode="External" /><Relationship Id="rId27" Type="http://schemas.openxmlformats.org/officeDocument/2006/relationships/hyperlink" Target="https://podminky.urs.cz/item/CS_URS_2022_01/460241111" TargetMode="External" /><Relationship Id="rId28" Type="http://schemas.openxmlformats.org/officeDocument/2006/relationships/hyperlink" Target="https://podminky.urs.cz/item/CS_URS_2022_01/460242111" TargetMode="External" /><Relationship Id="rId29" Type="http://schemas.openxmlformats.org/officeDocument/2006/relationships/hyperlink" Target="https://podminky.urs.cz/item/CS_URS_2022_01/460242121" TargetMode="External" /><Relationship Id="rId30" Type="http://schemas.openxmlformats.org/officeDocument/2006/relationships/hyperlink" Target="https://podminky.urs.cz/item/CS_URS_2022_01/460242211" TargetMode="External" /><Relationship Id="rId31" Type="http://schemas.openxmlformats.org/officeDocument/2006/relationships/hyperlink" Target="https://podminky.urs.cz/item/CS_URS_2022_01/460242221" TargetMode="External" /><Relationship Id="rId32" Type="http://schemas.openxmlformats.org/officeDocument/2006/relationships/hyperlink" Target="https://podminky.urs.cz/item/CS_URS_2022_01/460451712" TargetMode="External" /><Relationship Id="rId33" Type="http://schemas.openxmlformats.org/officeDocument/2006/relationships/hyperlink" Target="https://podminky.urs.cz/item/CS_URS_2022_01/460481122" TargetMode="External" /><Relationship Id="rId34" Type="http://schemas.openxmlformats.org/officeDocument/2006/relationships/hyperlink" Target="https://podminky.urs.cz/item/CS_URS_2022_01/460581131" TargetMode="External" /><Relationship Id="rId35" Type="http://schemas.openxmlformats.org/officeDocument/2006/relationships/hyperlink" Target="https://podminky.urs.cz/item/CS_URS_2022_01/460631212" TargetMode="External" /><Relationship Id="rId36" Type="http://schemas.openxmlformats.org/officeDocument/2006/relationships/hyperlink" Target="https://podminky.urs.cz/item/CS_URS_2022_01/460632113" TargetMode="External" /><Relationship Id="rId37" Type="http://schemas.openxmlformats.org/officeDocument/2006/relationships/hyperlink" Target="https://podminky.urs.cz/item/CS_URS_2022_01/460632213" TargetMode="External" /><Relationship Id="rId38" Type="http://schemas.openxmlformats.org/officeDocument/2006/relationships/hyperlink" Target="https://podminky.urs.cz/item/CS_URS_2022_01/460641124" TargetMode="External" /><Relationship Id="rId39" Type="http://schemas.openxmlformats.org/officeDocument/2006/relationships/hyperlink" Target="https://podminky.urs.cz/item/CS_URS_2022_01/460661114" TargetMode="External" /><Relationship Id="rId40" Type="http://schemas.openxmlformats.org/officeDocument/2006/relationships/hyperlink" Target="https://podminky.urs.cz/item/CS_URS_2022_01/460671113" TargetMode="External" /><Relationship Id="rId41" Type="http://schemas.openxmlformats.org/officeDocument/2006/relationships/hyperlink" Target="https://podminky.urs.cz/item/CS_URS_2022_01/468051121" TargetMode="External" /><Relationship Id="rId42" Type="http://schemas.openxmlformats.org/officeDocument/2006/relationships/hyperlink" Target="https://podminky.urs.cz/item/CS_URS_2022_01/469972111" TargetMode="External" /><Relationship Id="rId43" Type="http://schemas.openxmlformats.org/officeDocument/2006/relationships/hyperlink" Target="https://podminky.urs.cz/item/CS_URS_2022_01/469972121" TargetMode="External" /><Relationship Id="rId44" Type="http://schemas.openxmlformats.org/officeDocument/2006/relationships/hyperlink" Target="https://podminky.urs.cz/item/CS_URS_2022_01/469973116" TargetMode="External" /><Relationship Id="rId45" Type="http://schemas.openxmlformats.org/officeDocument/2006/relationships/hyperlink" Target="https://podminky.urs.cz/item/CS_URS_2022_01/469981111" TargetMode="External" /><Relationship Id="rId46" Type="http://schemas.openxmlformats.org/officeDocument/2006/relationships/hyperlink" Target="https://podminky.urs.cz/item/CS_URS_2022_01/HZS1211" TargetMode="External" /><Relationship Id="rId47" Type="http://schemas.openxmlformats.org/officeDocument/2006/relationships/hyperlink" Target="https://podminky.urs.cz/item/CS_URS_2022_01/HZS2231" TargetMode="External" /><Relationship Id="rId48" Type="http://schemas.openxmlformats.org/officeDocument/2006/relationships/hyperlink" Target="https://podminky.urs.cz/item/CS_URS_2022_01/HZS2231" TargetMode="External" /><Relationship Id="rId49" Type="http://schemas.openxmlformats.org/officeDocument/2006/relationships/hyperlink" Target="https://podminky.urs.cz/item/CS_URS_2022_01/HZS2231" TargetMode="External" /><Relationship Id="rId50" Type="http://schemas.openxmlformats.org/officeDocument/2006/relationships/hyperlink" Target="https://podminky.urs.cz/item/CS_URS_2022_01/HZS2232" TargetMode="External" /><Relationship Id="rId51" Type="http://schemas.openxmlformats.org/officeDocument/2006/relationships/hyperlink" Target="https://podminky.urs.cz/item/CS_URS_2022_01/HZS2232" TargetMode="External" /><Relationship Id="rId52" Type="http://schemas.openxmlformats.org/officeDocument/2006/relationships/hyperlink" Target="https://podminky.urs.cz/item/CS_URS_2022_01/HZS2232" TargetMode="External" /><Relationship Id="rId53" Type="http://schemas.openxmlformats.org/officeDocument/2006/relationships/hyperlink" Target="https://podminky.urs.cz/item/CS_URS_2022_01/HZS2232" TargetMode="External" /><Relationship Id="rId54" Type="http://schemas.openxmlformats.org/officeDocument/2006/relationships/hyperlink" Target="https://podminky.urs.cz/item/CS_URS_2022_01/HZS2232" TargetMode="External" /><Relationship Id="rId55" Type="http://schemas.openxmlformats.org/officeDocument/2006/relationships/hyperlink" Target="https://podminky.urs.cz/item/CS_URS_2022_01/011464000" TargetMode="External" /><Relationship Id="rId56" Type="http://schemas.openxmlformats.org/officeDocument/2006/relationships/hyperlink" Target="https://podminky.urs.cz/item/CS_URS_2022_01/012103000" TargetMode="External" /><Relationship Id="rId57" Type="http://schemas.openxmlformats.org/officeDocument/2006/relationships/hyperlink" Target="https://podminky.urs.cz/item/CS_URS_2022_01/012303000" TargetMode="External" /><Relationship Id="rId58" Type="http://schemas.openxmlformats.org/officeDocument/2006/relationships/hyperlink" Target="https://podminky.urs.cz/item/CS_URS_2022_01/013254000" TargetMode="External" /><Relationship Id="rId59" Type="http://schemas.openxmlformats.org/officeDocument/2006/relationships/hyperlink" Target="https://podminky.urs.cz/item/CS_URS_2022_01/065002000" TargetMode="External" /><Relationship Id="rId60" Type="http://schemas.openxmlformats.org/officeDocument/2006/relationships/hyperlink" Target="https://podminky.urs.cz/item/CS_URS_2022_01/075002000" TargetMode="External" /><Relationship Id="rId61" Type="http://schemas.openxmlformats.org/officeDocument/2006/relationships/hyperlink" Target="https://podminky.urs.cz/item/CS_URS_2022_01/092103001" TargetMode="External" /><Relationship Id="rId62" Type="http://schemas.openxmlformats.org/officeDocument/2006/relationships/hyperlink" Target="https://podminky.urs.cz/item/CS_URS_2022_01/092203000" TargetMode="External" /><Relationship Id="rId63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45421110" TargetMode="External" /><Relationship Id="rId2" Type="http://schemas.openxmlformats.org/officeDocument/2006/relationships/hyperlink" Target="https://podminky.urs.cz/item/CS_URS_2022_01/741810003" TargetMode="External" /><Relationship Id="rId3" Type="http://schemas.openxmlformats.org/officeDocument/2006/relationships/hyperlink" Target="https://podminky.urs.cz/item/CS_URS_2022_01/741110312" TargetMode="External" /><Relationship Id="rId4" Type="http://schemas.openxmlformats.org/officeDocument/2006/relationships/hyperlink" Target="https://podminky.urs.cz/item/CS_URS_2022_01/741110334" TargetMode="External" /><Relationship Id="rId5" Type="http://schemas.openxmlformats.org/officeDocument/2006/relationships/hyperlink" Target="https://podminky.urs.cz/item/CS_URS_2022_01/741120501" TargetMode="External" /><Relationship Id="rId6" Type="http://schemas.openxmlformats.org/officeDocument/2006/relationships/hyperlink" Target="https://podminky.urs.cz/item/CS_URS_2022_01/741122122" TargetMode="External" /><Relationship Id="rId7" Type="http://schemas.openxmlformats.org/officeDocument/2006/relationships/hyperlink" Target="https://podminky.urs.cz/item/CS_URS_2022_01/741122134" TargetMode="External" /><Relationship Id="rId8" Type="http://schemas.openxmlformats.org/officeDocument/2006/relationships/hyperlink" Target="https://podminky.urs.cz/item/CS_URS_2022_01/741130115" TargetMode="External" /><Relationship Id="rId9" Type="http://schemas.openxmlformats.org/officeDocument/2006/relationships/hyperlink" Target="https://podminky.urs.cz/item/CS_URS_2022_01/741132103" TargetMode="External" /><Relationship Id="rId10" Type="http://schemas.openxmlformats.org/officeDocument/2006/relationships/hyperlink" Target="https://podminky.urs.cz/item/CS_URS_2022_01/741132133" TargetMode="External" /><Relationship Id="rId11" Type="http://schemas.openxmlformats.org/officeDocument/2006/relationships/hyperlink" Target="https://podminky.urs.cz/item/CS_URS_2022_01/741210124" TargetMode="External" /><Relationship Id="rId12" Type="http://schemas.openxmlformats.org/officeDocument/2006/relationships/hyperlink" Target="https://podminky.urs.cz/item/CS_URS_2022_01/741320041" TargetMode="External" /><Relationship Id="rId13" Type="http://schemas.openxmlformats.org/officeDocument/2006/relationships/hyperlink" Target="https://podminky.urs.cz/item/CS_URS_2022_01/741410021" TargetMode="External" /><Relationship Id="rId14" Type="http://schemas.openxmlformats.org/officeDocument/2006/relationships/hyperlink" Target="https://podminky.urs.cz/item/CS_URS_2022_01/741410041" TargetMode="External" /><Relationship Id="rId15" Type="http://schemas.openxmlformats.org/officeDocument/2006/relationships/hyperlink" Target="https://podminky.urs.cz/item/CS_URS_2022_01/741420022" TargetMode="External" /><Relationship Id="rId16" Type="http://schemas.openxmlformats.org/officeDocument/2006/relationships/hyperlink" Target="https://podminky.urs.cz/item/CS_URS_2022_01/741420054" TargetMode="External" /><Relationship Id="rId17" Type="http://schemas.openxmlformats.org/officeDocument/2006/relationships/hyperlink" Target="https://podminky.urs.cz/item/CS_URS_2022_01/741420083" TargetMode="External" /><Relationship Id="rId18" Type="http://schemas.openxmlformats.org/officeDocument/2006/relationships/hyperlink" Target="https://podminky.urs.cz/item/CS_URS_2022_01/998741201" TargetMode="External" /><Relationship Id="rId19" Type="http://schemas.openxmlformats.org/officeDocument/2006/relationships/hyperlink" Target="https://podminky.urs.cz/item/CS_URS_2022_01/998741294" TargetMode="External" /><Relationship Id="rId20" Type="http://schemas.openxmlformats.org/officeDocument/2006/relationships/hyperlink" Target="https://podminky.urs.cz/item/CS_URS_2022_01/210050841" TargetMode="External" /><Relationship Id="rId21" Type="http://schemas.openxmlformats.org/officeDocument/2006/relationships/hyperlink" Target="https://podminky.urs.cz/item/CS_URS_2022_01/210120101" TargetMode="External" /><Relationship Id="rId22" Type="http://schemas.openxmlformats.org/officeDocument/2006/relationships/hyperlink" Target="https://podminky.urs.cz/item/CS_URS_2022_01/210191519" TargetMode="External" /><Relationship Id="rId23" Type="http://schemas.openxmlformats.org/officeDocument/2006/relationships/hyperlink" Target="https://podminky.urs.cz/item/CS_URS_2022_01/210191543" TargetMode="External" /><Relationship Id="rId24" Type="http://schemas.openxmlformats.org/officeDocument/2006/relationships/hyperlink" Target="https://podminky.urs.cz/item/CS_URS_2022_01/210202013" TargetMode="External" /><Relationship Id="rId25" Type="http://schemas.openxmlformats.org/officeDocument/2006/relationships/hyperlink" Target="https://podminky.urs.cz/item/CS_URS_2022_01/210204011" TargetMode="External" /><Relationship Id="rId26" Type="http://schemas.openxmlformats.org/officeDocument/2006/relationships/hyperlink" Target="https://podminky.urs.cz/item/CS_URS_2022_01/210204103" TargetMode="External" /><Relationship Id="rId27" Type="http://schemas.openxmlformats.org/officeDocument/2006/relationships/hyperlink" Target="https://podminky.urs.cz/item/CS_URS_2022_01/210204201" TargetMode="External" /><Relationship Id="rId28" Type="http://schemas.openxmlformats.org/officeDocument/2006/relationships/hyperlink" Target="https://podminky.urs.cz/item/CS_URS_2022_01/210204202" TargetMode="External" /><Relationship Id="rId29" Type="http://schemas.openxmlformats.org/officeDocument/2006/relationships/hyperlink" Target="https://podminky.urs.cz/item/CS_URS_2022_01/210280161" TargetMode="External" /><Relationship Id="rId30" Type="http://schemas.openxmlformats.org/officeDocument/2006/relationships/hyperlink" Target="https://podminky.urs.cz/item/CS_URS_2022_01/460010024" TargetMode="External" /><Relationship Id="rId31" Type="http://schemas.openxmlformats.org/officeDocument/2006/relationships/hyperlink" Target="https://podminky.urs.cz/item/CS_URS_2022_01/460010025" TargetMode="External" /><Relationship Id="rId32" Type="http://schemas.openxmlformats.org/officeDocument/2006/relationships/hyperlink" Target="https://podminky.urs.cz/item/CS_URS_2022_01/460161682" TargetMode="External" /><Relationship Id="rId33" Type="http://schemas.openxmlformats.org/officeDocument/2006/relationships/hyperlink" Target="https://podminky.urs.cz/item/CS_URS_2022_01/460241111" TargetMode="External" /><Relationship Id="rId34" Type="http://schemas.openxmlformats.org/officeDocument/2006/relationships/hyperlink" Target="https://podminky.urs.cz/item/CS_URS_2022_01/460242111" TargetMode="External" /><Relationship Id="rId35" Type="http://schemas.openxmlformats.org/officeDocument/2006/relationships/hyperlink" Target="https://podminky.urs.cz/item/CS_URS_2022_01/460242121" TargetMode="External" /><Relationship Id="rId36" Type="http://schemas.openxmlformats.org/officeDocument/2006/relationships/hyperlink" Target="https://podminky.urs.cz/item/CS_URS_2022_01/460242211" TargetMode="External" /><Relationship Id="rId37" Type="http://schemas.openxmlformats.org/officeDocument/2006/relationships/hyperlink" Target="https://podminky.urs.cz/item/CS_URS_2022_01/460242221" TargetMode="External" /><Relationship Id="rId38" Type="http://schemas.openxmlformats.org/officeDocument/2006/relationships/hyperlink" Target="https://podminky.urs.cz/item/CS_URS_2022_01/460451712" TargetMode="External" /><Relationship Id="rId39" Type="http://schemas.openxmlformats.org/officeDocument/2006/relationships/hyperlink" Target="https://podminky.urs.cz/item/CS_URS_2022_01/460481122" TargetMode="External" /><Relationship Id="rId40" Type="http://schemas.openxmlformats.org/officeDocument/2006/relationships/hyperlink" Target="https://podminky.urs.cz/item/CS_URS_2022_01/460581131" TargetMode="External" /><Relationship Id="rId41" Type="http://schemas.openxmlformats.org/officeDocument/2006/relationships/hyperlink" Target="https://podminky.urs.cz/item/CS_URS_2022_01/460631212" TargetMode="External" /><Relationship Id="rId42" Type="http://schemas.openxmlformats.org/officeDocument/2006/relationships/hyperlink" Target="https://podminky.urs.cz/item/CS_URS_2022_01/460632113" TargetMode="External" /><Relationship Id="rId43" Type="http://schemas.openxmlformats.org/officeDocument/2006/relationships/hyperlink" Target="https://podminky.urs.cz/item/CS_URS_2022_01/460632213" TargetMode="External" /><Relationship Id="rId44" Type="http://schemas.openxmlformats.org/officeDocument/2006/relationships/hyperlink" Target="https://podminky.urs.cz/item/CS_URS_2022_01/460641124" TargetMode="External" /><Relationship Id="rId45" Type="http://schemas.openxmlformats.org/officeDocument/2006/relationships/hyperlink" Target="https://podminky.urs.cz/item/CS_URS_2022_01/460661114" TargetMode="External" /><Relationship Id="rId46" Type="http://schemas.openxmlformats.org/officeDocument/2006/relationships/hyperlink" Target="https://podminky.urs.cz/item/CS_URS_2022_01/460671113" TargetMode="External" /><Relationship Id="rId47" Type="http://schemas.openxmlformats.org/officeDocument/2006/relationships/hyperlink" Target="https://podminky.urs.cz/item/CS_URS_2022_01/468051121" TargetMode="External" /><Relationship Id="rId48" Type="http://schemas.openxmlformats.org/officeDocument/2006/relationships/hyperlink" Target="https://podminky.urs.cz/item/CS_URS_2022_01/469972111" TargetMode="External" /><Relationship Id="rId49" Type="http://schemas.openxmlformats.org/officeDocument/2006/relationships/hyperlink" Target="https://podminky.urs.cz/item/CS_URS_2022_01/469972121" TargetMode="External" /><Relationship Id="rId50" Type="http://schemas.openxmlformats.org/officeDocument/2006/relationships/hyperlink" Target="https://podminky.urs.cz/item/CS_URS_2022_01/469973116" TargetMode="External" /><Relationship Id="rId51" Type="http://schemas.openxmlformats.org/officeDocument/2006/relationships/hyperlink" Target="https://podminky.urs.cz/item/CS_URS_2022_01/469981111" TargetMode="External" /><Relationship Id="rId52" Type="http://schemas.openxmlformats.org/officeDocument/2006/relationships/hyperlink" Target="https://podminky.urs.cz/item/CS_URS_2022_01/HZS1211" TargetMode="External" /><Relationship Id="rId53" Type="http://schemas.openxmlformats.org/officeDocument/2006/relationships/hyperlink" Target="https://podminky.urs.cz/item/CS_URS_2022_01/HZS2231" TargetMode="External" /><Relationship Id="rId54" Type="http://schemas.openxmlformats.org/officeDocument/2006/relationships/hyperlink" Target="https://podminky.urs.cz/item/CS_URS_2022_01/HZS2231" TargetMode="External" /><Relationship Id="rId55" Type="http://schemas.openxmlformats.org/officeDocument/2006/relationships/hyperlink" Target="https://podminky.urs.cz/item/CS_URS_2022_01/HZS2231" TargetMode="External" /><Relationship Id="rId56" Type="http://schemas.openxmlformats.org/officeDocument/2006/relationships/hyperlink" Target="https://podminky.urs.cz/item/CS_URS_2022_01/HZS2232" TargetMode="External" /><Relationship Id="rId57" Type="http://schemas.openxmlformats.org/officeDocument/2006/relationships/hyperlink" Target="https://podminky.urs.cz/item/CS_URS_2022_01/HZS2232" TargetMode="External" /><Relationship Id="rId58" Type="http://schemas.openxmlformats.org/officeDocument/2006/relationships/hyperlink" Target="https://podminky.urs.cz/item/CS_URS_2022_01/HZS2232" TargetMode="External" /><Relationship Id="rId59" Type="http://schemas.openxmlformats.org/officeDocument/2006/relationships/hyperlink" Target="https://podminky.urs.cz/item/CS_URS_2022_01/HZS2232" TargetMode="External" /><Relationship Id="rId60" Type="http://schemas.openxmlformats.org/officeDocument/2006/relationships/hyperlink" Target="https://podminky.urs.cz/item/CS_URS_2022_01/HZS2232" TargetMode="External" /><Relationship Id="rId61" Type="http://schemas.openxmlformats.org/officeDocument/2006/relationships/hyperlink" Target="https://podminky.urs.cz/item/CS_URS_2022_01/011464000" TargetMode="External" /><Relationship Id="rId62" Type="http://schemas.openxmlformats.org/officeDocument/2006/relationships/hyperlink" Target="https://podminky.urs.cz/item/CS_URS_2022_01/012103000" TargetMode="External" /><Relationship Id="rId63" Type="http://schemas.openxmlformats.org/officeDocument/2006/relationships/hyperlink" Target="https://podminky.urs.cz/item/CS_URS_2022_01/012303000" TargetMode="External" /><Relationship Id="rId64" Type="http://schemas.openxmlformats.org/officeDocument/2006/relationships/hyperlink" Target="https://podminky.urs.cz/item/CS_URS_2022_01/013254000" TargetMode="External" /><Relationship Id="rId65" Type="http://schemas.openxmlformats.org/officeDocument/2006/relationships/hyperlink" Target="https://podminky.urs.cz/item/CS_URS_2022_01/065002000" TargetMode="External" /><Relationship Id="rId66" Type="http://schemas.openxmlformats.org/officeDocument/2006/relationships/hyperlink" Target="https://podminky.urs.cz/item/CS_URS_2022_01/075002000" TargetMode="External" /><Relationship Id="rId67" Type="http://schemas.openxmlformats.org/officeDocument/2006/relationships/hyperlink" Target="https://podminky.urs.cz/item/CS_URS_2022_01/092103001" TargetMode="External" /><Relationship Id="rId68" Type="http://schemas.openxmlformats.org/officeDocument/2006/relationships/hyperlink" Target="https://podminky.urs.cz/item/CS_URS_2022_01/092203000" TargetMode="External" /><Relationship Id="rId69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45421110" TargetMode="External" /><Relationship Id="rId2" Type="http://schemas.openxmlformats.org/officeDocument/2006/relationships/hyperlink" Target="https://podminky.urs.cz/item/CS_URS_2022_01/741810003" TargetMode="External" /><Relationship Id="rId3" Type="http://schemas.openxmlformats.org/officeDocument/2006/relationships/hyperlink" Target="https://podminky.urs.cz/item/CS_URS_2022_01/741110312" TargetMode="External" /><Relationship Id="rId4" Type="http://schemas.openxmlformats.org/officeDocument/2006/relationships/hyperlink" Target="https://podminky.urs.cz/item/CS_URS_2022_01/741110334" TargetMode="External" /><Relationship Id="rId5" Type="http://schemas.openxmlformats.org/officeDocument/2006/relationships/hyperlink" Target="https://podminky.urs.cz/item/CS_URS_2022_01/741120501" TargetMode="External" /><Relationship Id="rId6" Type="http://schemas.openxmlformats.org/officeDocument/2006/relationships/hyperlink" Target="https://podminky.urs.cz/item/CS_URS_2022_01/741122122" TargetMode="External" /><Relationship Id="rId7" Type="http://schemas.openxmlformats.org/officeDocument/2006/relationships/hyperlink" Target="https://podminky.urs.cz/item/CS_URS_2022_01/741122134" TargetMode="External" /><Relationship Id="rId8" Type="http://schemas.openxmlformats.org/officeDocument/2006/relationships/hyperlink" Target="https://podminky.urs.cz/item/CS_URS_2022_01/741130115" TargetMode="External" /><Relationship Id="rId9" Type="http://schemas.openxmlformats.org/officeDocument/2006/relationships/hyperlink" Target="https://podminky.urs.cz/item/CS_URS_2022_01/741132103" TargetMode="External" /><Relationship Id="rId10" Type="http://schemas.openxmlformats.org/officeDocument/2006/relationships/hyperlink" Target="https://podminky.urs.cz/item/CS_URS_2022_01/741132133" TargetMode="External" /><Relationship Id="rId11" Type="http://schemas.openxmlformats.org/officeDocument/2006/relationships/hyperlink" Target="https://podminky.urs.cz/item/CS_URS_2022_01/741210124" TargetMode="External" /><Relationship Id="rId12" Type="http://schemas.openxmlformats.org/officeDocument/2006/relationships/hyperlink" Target="https://podminky.urs.cz/item/CS_URS_2022_01/741320041" TargetMode="External" /><Relationship Id="rId13" Type="http://schemas.openxmlformats.org/officeDocument/2006/relationships/hyperlink" Target="https://podminky.urs.cz/item/CS_URS_2022_01/741410021" TargetMode="External" /><Relationship Id="rId14" Type="http://schemas.openxmlformats.org/officeDocument/2006/relationships/hyperlink" Target="https://podminky.urs.cz/item/CS_URS_2022_01/741410041" TargetMode="External" /><Relationship Id="rId15" Type="http://schemas.openxmlformats.org/officeDocument/2006/relationships/hyperlink" Target="https://podminky.urs.cz/item/CS_URS_2022_01/741420022" TargetMode="External" /><Relationship Id="rId16" Type="http://schemas.openxmlformats.org/officeDocument/2006/relationships/hyperlink" Target="https://podminky.urs.cz/item/CS_URS_2022_01/741420054" TargetMode="External" /><Relationship Id="rId17" Type="http://schemas.openxmlformats.org/officeDocument/2006/relationships/hyperlink" Target="https://podminky.urs.cz/item/CS_URS_2022_01/741420083" TargetMode="External" /><Relationship Id="rId18" Type="http://schemas.openxmlformats.org/officeDocument/2006/relationships/hyperlink" Target="https://podminky.urs.cz/item/CS_URS_2022_01/998741201" TargetMode="External" /><Relationship Id="rId19" Type="http://schemas.openxmlformats.org/officeDocument/2006/relationships/hyperlink" Target="https://podminky.urs.cz/item/CS_URS_2022_01/998741294" TargetMode="External" /><Relationship Id="rId20" Type="http://schemas.openxmlformats.org/officeDocument/2006/relationships/hyperlink" Target="https://podminky.urs.cz/item/CS_URS_2022_01/210050841" TargetMode="External" /><Relationship Id="rId21" Type="http://schemas.openxmlformats.org/officeDocument/2006/relationships/hyperlink" Target="https://podminky.urs.cz/item/CS_URS_2022_01/210120101" TargetMode="External" /><Relationship Id="rId22" Type="http://schemas.openxmlformats.org/officeDocument/2006/relationships/hyperlink" Target="https://podminky.urs.cz/item/CS_URS_2022_01/210202013" TargetMode="External" /><Relationship Id="rId23" Type="http://schemas.openxmlformats.org/officeDocument/2006/relationships/hyperlink" Target="https://podminky.urs.cz/item/CS_URS_2022_01/210204011" TargetMode="External" /><Relationship Id="rId24" Type="http://schemas.openxmlformats.org/officeDocument/2006/relationships/hyperlink" Target="https://podminky.urs.cz/item/CS_URS_2022_01/210204103" TargetMode="External" /><Relationship Id="rId25" Type="http://schemas.openxmlformats.org/officeDocument/2006/relationships/hyperlink" Target="https://podminky.urs.cz/item/CS_URS_2022_01/210204201" TargetMode="External" /><Relationship Id="rId26" Type="http://schemas.openxmlformats.org/officeDocument/2006/relationships/hyperlink" Target="https://podminky.urs.cz/item/CS_URS_2022_01/210204202" TargetMode="External" /><Relationship Id="rId27" Type="http://schemas.openxmlformats.org/officeDocument/2006/relationships/hyperlink" Target="https://podminky.urs.cz/item/CS_URS_2022_01/460010024" TargetMode="External" /><Relationship Id="rId28" Type="http://schemas.openxmlformats.org/officeDocument/2006/relationships/hyperlink" Target="https://podminky.urs.cz/item/CS_URS_2022_01/460010025" TargetMode="External" /><Relationship Id="rId29" Type="http://schemas.openxmlformats.org/officeDocument/2006/relationships/hyperlink" Target="https://podminky.urs.cz/item/CS_URS_2022_01/460161682" TargetMode="External" /><Relationship Id="rId30" Type="http://schemas.openxmlformats.org/officeDocument/2006/relationships/hyperlink" Target="https://podminky.urs.cz/item/CS_URS_2022_01/460241111" TargetMode="External" /><Relationship Id="rId31" Type="http://schemas.openxmlformats.org/officeDocument/2006/relationships/hyperlink" Target="https://podminky.urs.cz/item/CS_URS_2022_01/460242111" TargetMode="External" /><Relationship Id="rId32" Type="http://schemas.openxmlformats.org/officeDocument/2006/relationships/hyperlink" Target="https://podminky.urs.cz/item/CS_URS_2022_01/460242121" TargetMode="External" /><Relationship Id="rId33" Type="http://schemas.openxmlformats.org/officeDocument/2006/relationships/hyperlink" Target="https://podminky.urs.cz/item/CS_URS_2022_01/460242211" TargetMode="External" /><Relationship Id="rId34" Type="http://schemas.openxmlformats.org/officeDocument/2006/relationships/hyperlink" Target="https://podminky.urs.cz/item/CS_URS_2022_01/460242221" TargetMode="External" /><Relationship Id="rId35" Type="http://schemas.openxmlformats.org/officeDocument/2006/relationships/hyperlink" Target="https://podminky.urs.cz/item/CS_URS_2022_01/460451712" TargetMode="External" /><Relationship Id="rId36" Type="http://schemas.openxmlformats.org/officeDocument/2006/relationships/hyperlink" Target="https://podminky.urs.cz/item/CS_URS_2022_01/460481122" TargetMode="External" /><Relationship Id="rId37" Type="http://schemas.openxmlformats.org/officeDocument/2006/relationships/hyperlink" Target="https://podminky.urs.cz/item/CS_URS_2022_01/460581131" TargetMode="External" /><Relationship Id="rId38" Type="http://schemas.openxmlformats.org/officeDocument/2006/relationships/hyperlink" Target="https://podminky.urs.cz/item/CS_URS_2022_01/460631212" TargetMode="External" /><Relationship Id="rId39" Type="http://schemas.openxmlformats.org/officeDocument/2006/relationships/hyperlink" Target="https://podminky.urs.cz/item/CS_URS_2022_01/460632113" TargetMode="External" /><Relationship Id="rId40" Type="http://schemas.openxmlformats.org/officeDocument/2006/relationships/hyperlink" Target="https://podminky.urs.cz/item/CS_URS_2022_01/460632213" TargetMode="External" /><Relationship Id="rId41" Type="http://schemas.openxmlformats.org/officeDocument/2006/relationships/hyperlink" Target="https://podminky.urs.cz/item/CS_URS_2022_01/460661114" TargetMode="External" /><Relationship Id="rId42" Type="http://schemas.openxmlformats.org/officeDocument/2006/relationships/hyperlink" Target="https://podminky.urs.cz/item/CS_URS_2022_01/460671113" TargetMode="External" /><Relationship Id="rId43" Type="http://schemas.openxmlformats.org/officeDocument/2006/relationships/hyperlink" Target="https://podminky.urs.cz/item/CS_URS_2022_01/469981111" TargetMode="External" /><Relationship Id="rId44" Type="http://schemas.openxmlformats.org/officeDocument/2006/relationships/hyperlink" Target="https://podminky.urs.cz/item/CS_URS_2022_01/HZS1211" TargetMode="External" /><Relationship Id="rId45" Type="http://schemas.openxmlformats.org/officeDocument/2006/relationships/hyperlink" Target="https://podminky.urs.cz/item/CS_URS_2022_01/HZS2231" TargetMode="External" /><Relationship Id="rId46" Type="http://schemas.openxmlformats.org/officeDocument/2006/relationships/hyperlink" Target="https://podminky.urs.cz/item/CS_URS_2022_01/HZS2231" TargetMode="External" /><Relationship Id="rId47" Type="http://schemas.openxmlformats.org/officeDocument/2006/relationships/hyperlink" Target="https://podminky.urs.cz/item/CS_URS_2022_01/HZS2231" TargetMode="External" /><Relationship Id="rId48" Type="http://schemas.openxmlformats.org/officeDocument/2006/relationships/hyperlink" Target="https://podminky.urs.cz/item/CS_URS_2022_01/HZS2232" TargetMode="External" /><Relationship Id="rId49" Type="http://schemas.openxmlformats.org/officeDocument/2006/relationships/hyperlink" Target="https://podminky.urs.cz/item/CS_URS_2022_01/HZS2232" TargetMode="External" /><Relationship Id="rId50" Type="http://schemas.openxmlformats.org/officeDocument/2006/relationships/hyperlink" Target="https://podminky.urs.cz/item/CS_URS_2022_01/HZS2232" TargetMode="External" /><Relationship Id="rId51" Type="http://schemas.openxmlformats.org/officeDocument/2006/relationships/hyperlink" Target="https://podminky.urs.cz/item/CS_URS_2022_01/HZS2232" TargetMode="External" /><Relationship Id="rId52" Type="http://schemas.openxmlformats.org/officeDocument/2006/relationships/hyperlink" Target="https://podminky.urs.cz/item/CS_URS_2022_01/HZS2232" TargetMode="External" /><Relationship Id="rId53" Type="http://schemas.openxmlformats.org/officeDocument/2006/relationships/hyperlink" Target="https://podminky.urs.cz/item/CS_URS_2022_01/011464000" TargetMode="External" /><Relationship Id="rId54" Type="http://schemas.openxmlformats.org/officeDocument/2006/relationships/hyperlink" Target="https://podminky.urs.cz/item/CS_URS_2022_01/012103000" TargetMode="External" /><Relationship Id="rId55" Type="http://schemas.openxmlformats.org/officeDocument/2006/relationships/hyperlink" Target="https://podminky.urs.cz/item/CS_URS_2022_01/012303000" TargetMode="External" /><Relationship Id="rId56" Type="http://schemas.openxmlformats.org/officeDocument/2006/relationships/hyperlink" Target="https://podminky.urs.cz/item/CS_URS_2022_01/013254000" TargetMode="External" /><Relationship Id="rId57" Type="http://schemas.openxmlformats.org/officeDocument/2006/relationships/hyperlink" Target="https://podminky.urs.cz/item/CS_URS_2022_01/065002000" TargetMode="External" /><Relationship Id="rId58" Type="http://schemas.openxmlformats.org/officeDocument/2006/relationships/hyperlink" Target="https://podminky.urs.cz/item/CS_URS_2022_01/075002000" TargetMode="External" /><Relationship Id="rId59" Type="http://schemas.openxmlformats.org/officeDocument/2006/relationships/hyperlink" Target="https://podminky.urs.cz/item/CS_URS_2022_01/092103001" TargetMode="External" /><Relationship Id="rId60" Type="http://schemas.openxmlformats.org/officeDocument/2006/relationships/hyperlink" Target="https://podminky.urs.cz/item/CS_URS_2022_01/09220300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workbookViewId="0" topLeftCell="A7">
      <selection activeCell="B33" sqref="B3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75"/>
      <c r="B1" s="1" t="s">
        <v>0</v>
      </c>
      <c r="C1" s="1"/>
      <c r="D1" s="1"/>
      <c r="E1" s="1"/>
    </row>
    <row r="2" spans="1:5" ht="12.75" customHeight="1">
      <c r="A2" s="375"/>
      <c r="B2" s="376" t="s">
        <v>1</v>
      </c>
      <c r="C2" s="1"/>
      <c r="D2" s="1"/>
      <c r="E2" s="1"/>
    </row>
    <row r="3" spans="1:5" ht="20.1" customHeight="1">
      <c r="A3" s="375"/>
      <c r="B3" s="375"/>
      <c r="C3" s="1"/>
      <c r="D3" s="1"/>
      <c r="E3" s="1"/>
    </row>
    <row r="4" spans="1:5" ht="20.1" customHeight="1">
      <c r="A4" s="1"/>
      <c r="B4" s="377" t="s">
        <v>2</v>
      </c>
      <c r="C4" s="375"/>
      <c r="D4" s="375"/>
      <c r="E4" s="1"/>
    </row>
    <row r="5" spans="1:5" ht="12.75" customHeight="1">
      <c r="A5" s="1"/>
      <c r="B5" s="375" t="s">
        <v>3</v>
      </c>
      <c r="C5" s="375"/>
      <c r="D5" s="375"/>
      <c r="E5" s="1"/>
    </row>
    <row r="6" spans="1:5" ht="12.75" customHeight="1">
      <c r="A6" s="1"/>
      <c r="B6" s="3" t="s">
        <v>4</v>
      </c>
      <c r="C6" s="6">
        <f>0+C10+C17+C22+C25+C28+C35+C36</f>
        <v>0</v>
      </c>
      <c r="D6" s="1"/>
      <c r="E6" s="1"/>
    </row>
    <row r="7" spans="1:5" ht="12.75" customHeight="1">
      <c r="A7" s="1"/>
      <c r="B7" s="3" t="s">
        <v>5</v>
      </c>
      <c r="C7" s="6">
        <f>0+E10+E17+E22+E25+E28+E35+E36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6" t="s">
        <v>19</v>
      </c>
      <c r="B10" s="16" t="s">
        <v>20</v>
      </c>
      <c r="C10" s="17">
        <f>0+C11+C15+C16</f>
        <v>0</v>
      </c>
      <c r="D10" s="17">
        <f>0+D11+D15+D16</f>
        <v>0</v>
      </c>
      <c r="E10" s="17">
        <f>0+E11+E15+E16</f>
        <v>0</v>
      </c>
    </row>
    <row r="11" spans="1:5" ht="12.75" customHeight="1">
      <c r="A11" s="18" t="s">
        <v>50</v>
      </c>
      <c r="B11" s="18" t="s">
        <v>20</v>
      </c>
      <c r="C11" s="19">
        <f>0+C12+C13+C14</f>
        <v>0</v>
      </c>
      <c r="D11" s="19">
        <f>0+D12+D13+D14</f>
        <v>0</v>
      </c>
      <c r="E11" s="19">
        <f>0+E12+E13+E14</f>
        <v>0</v>
      </c>
    </row>
    <row r="12" spans="1:5" ht="12.75" customHeight="1">
      <c r="A12" s="18" t="s">
        <v>51</v>
      </c>
      <c r="B12" s="18" t="s">
        <v>20</v>
      </c>
      <c r="C12" s="19">
        <f>'000_000.1_000.1.a'!I3</f>
        <v>0</v>
      </c>
      <c r="D12" s="19">
        <f>'000_000.1_000.1.a'!O2</f>
        <v>0</v>
      </c>
      <c r="E12" s="19">
        <f>C12+D12</f>
        <v>0</v>
      </c>
    </row>
    <row r="13" spans="1:5" ht="12.75" customHeight="1">
      <c r="A13" s="18" t="s">
        <v>126</v>
      </c>
      <c r="B13" s="18" t="s">
        <v>20</v>
      </c>
      <c r="C13" s="19">
        <f>'000_000.1_000.1.b'!I3</f>
        <v>0</v>
      </c>
      <c r="D13" s="19">
        <f>'000_000.1_000.1.b'!O2</f>
        <v>0</v>
      </c>
      <c r="E13" s="19">
        <f>C13+D13</f>
        <v>0</v>
      </c>
    </row>
    <row r="14" spans="1:5" ht="12.75" customHeight="1">
      <c r="A14" s="18" t="s">
        <v>126</v>
      </c>
      <c r="B14" s="18" t="s">
        <v>1628</v>
      </c>
      <c r="C14" s="19">
        <f>'000_000.1_000.1.b_1'!I3</f>
        <v>0</v>
      </c>
      <c r="D14" s="19">
        <f>'000_000.1_000.1.b_1'!O2</f>
        <v>0</v>
      </c>
      <c r="E14" s="19">
        <f>C14+D14</f>
        <v>0</v>
      </c>
    </row>
    <row r="15" spans="1:5" ht="12.75" customHeight="1">
      <c r="A15" s="18" t="s">
        <v>135</v>
      </c>
      <c r="B15" s="18" t="s">
        <v>1631</v>
      </c>
      <c r="C15" s="19">
        <f>'000_000.2'!I3</f>
        <v>0</v>
      </c>
      <c r="D15" s="19">
        <f>'000_000.2'!O2</f>
        <v>0</v>
      </c>
      <c r="E15" s="19">
        <f>C15+D15</f>
        <v>0</v>
      </c>
    </row>
    <row r="16" spans="1:5" ht="12.75" customHeight="1">
      <c r="A16" s="18" t="s">
        <v>135</v>
      </c>
      <c r="B16" s="18" t="s">
        <v>20</v>
      </c>
      <c r="C16" s="19">
        <f>'000_000.2_1'!I3</f>
        <v>0</v>
      </c>
      <c r="D16" s="19">
        <f>'000_000.2_1'!O2</f>
        <v>0</v>
      </c>
      <c r="E16" s="19">
        <f>C16+D16</f>
        <v>0</v>
      </c>
    </row>
    <row r="17" spans="1:5" ht="12.75" customHeight="1">
      <c r="A17" s="16" t="s">
        <v>149</v>
      </c>
      <c r="B17" s="16" t="s">
        <v>150</v>
      </c>
      <c r="C17" s="17">
        <f>0+C18+C21</f>
        <v>0</v>
      </c>
      <c r="D17" s="17">
        <f>0+D18+D21</f>
        <v>0</v>
      </c>
      <c r="E17" s="17">
        <f>0+E18+E21</f>
        <v>0</v>
      </c>
    </row>
    <row r="18" spans="1:5" ht="12.75" customHeight="1">
      <c r="A18" s="18" t="s">
        <v>153</v>
      </c>
      <c r="B18" s="18" t="s">
        <v>150</v>
      </c>
      <c r="C18" s="19">
        <f>0+C19+C20</f>
        <v>0</v>
      </c>
      <c r="D18" s="19">
        <f>0+D19+D20</f>
        <v>0</v>
      </c>
      <c r="E18" s="19">
        <f>0+E19+E20</f>
        <v>0</v>
      </c>
    </row>
    <row r="19" spans="1:5" ht="12.75" customHeight="1">
      <c r="A19" s="18" t="s">
        <v>154</v>
      </c>
      <c r="B19" s="18" t="s">
        <v>150</v>
      </c>
      <c r="C19" s="19">
        <f>'SO 001_SO 001.1_SO 001.1a'!I3</f>
        <v>0</v>
      </c>
      <c r="D19" s="19">
        <f>'SO 001_SO 001.1_SO 001.1a'!O2</f>
        <v>0</v>
      </c>
      <c r="E19" s="19">
        <f>C19+D19</f>
        <v>0</v>
      </c>
    </row>
    <row r="20" spans="1:5" ht="12.75" customHeight="1">
      <c r="A20" s="18" t="s">
        <v>225</v>
      </c>
      <c r="B20" s="18" t="s">
        <v>150</v>
      </c>
      <c r="C20" s="19">
        <f>'SO 001_SO 001.1_SO 001.1b'!I3</f>
        <v>0</v>
      </c>
      <c r="D20" s="19">
        <f>'SO 001_SO 001.1_SO 001.1b'!O2</f>
        <v>0</v>
      </c>
      <c r="E20" s="19">
        <f>C20+D20</f>
        <v>0</v>
      </c>
    </row>
    <row r="21" spans="1:5" ht="12.75" customHeight="1">
      <c r="A21" s="18" t="s">
        <v>243</v>
      </c>
      <c r="B21" s="18" t="s">
        <v>150</v>
      </c>
      <c r="C21" s="19">
        <f>'SO 001_SO 001.2'!I3</f>
        <v>0</v>
      </c>
      <c r="D21" s="19">
        <f>'SO 001_SO 001.2'!O2</f>
        <v>0</v>
      </c>
      <c r="E21" s="19">
        <f>C21+D21</f>
        <v>0</v>
      </c>
    </row>
    <row r="22" spans="1:5" ht="12.75" customHeight="1">
      <c r="A22" s="16" t="s">
        <v>271</v>
      </c>
      <c r="B22" s="16" t="s">
        <v>272</v>
      </c>
      <c r="C22" s="17">
        <f>0+C23+C24</f>
        <v>0</v>
      </c>
      <c r="D22" s="17">
        <f>0+D23+D24</f>
        <v>0</v>
      </c>
      <c r="E22" s="17">
        <f>0+E23+E24</f>
        <v>0</v>
      </c>
    </row>
    <row r="23" spans="1:5" ht="12.75" customHeight="1">
      <c r="A23" s="18" t="s">
        <v>274</v>
      </c>
      <c r="B23" s="18" t="s">
        <v>272</v>
      </c>
      <c r="C23" s="19">
        <f>'SO 101.2-01_SO 101.2-01.1'!I3</f>
        <v>0</v>
      </c>
      <c r="D23" s="19">
        <f>'SO 101.2-01_SO 101.2-01.1'!O2</f>
        <v>0</v>
      </c>
      <c r="E23" s="19">
        <f>C23+D23</f>
        <v>0</v>
      </c>
    </row>
    <row r="24" spans="1:5" ht="12.75" customHeight="1">
      <c r="A24" s="18" t="s">
        <v>336</v>
      </c>
      <c r="B24" s="18" t="s">
        <v>272</v>
      </c>
      <c r="C24" s="19">
        <f>'SO 101.2-01_SO 101.2-01.2'!I3</f>
        <v>0</v>
      </c>
      <c r="D24" s="19">
        <f>'SO 101.2-01_SO 101.2-01.2'!O2</f>
        <v>0</v>
      </c>
      <c r="E24" s="19">
        <f>C24+D24</f>
        <v>0</v>
      </c>
    </row>
    <row r="25" spans="1:5" ht="12.75" customHeight="1">
      <c r="A25" s="16" t="s">
        <v>348</v>
      </c>
      <c r="B25" s="16" t="s">
        <v>349</v>
      </c>
      <c r="C25" s="17">
        <f>0+C26+C27</f>
        <v>0</v>
      </c>
      <c r="D25" s="17">
        <f>0+D26+D27</f>
        <v>0</v>
      </c>
      <c r="E25" s="17">
        <f>0+E26+E27</f>
        <v>0</v>
      </c>
    </row>
    <row r="26" spans="1:5" ht="12.75" customHeight="1">
      <c r="A26" s="18" t="s">
        <v>351</v>
      </c>
      <c r="B26" s="18" t="s">
        <v>349</v>
      </c>
      <c r="C26" s="19">
        <f>'SO 101.2-02_SO 101.2-03.1'!I3</f>
        <v>0</v>
      </c>
      <c r="D26" s="19">
        <f>'SO 101.2-02_SO 101.2-03.1'!O2</f>
        <v>0</v>
      </c>
      <c r="E26" s="19">
        <f>C26+D26</f>
        <v>0</v>
      </c>
    </row>
    <row r="27" spans="1:5" ht="12.75" customHeight="1">
      <c r="A27" s="18" t="s">
        <v>394</v>
      </c>
      <c r="B27" s="18" t="s">
        <v>349</v>
      </c>
      <c r="C27" s="19">
        <f>'SO 101.2-02_SO 101.2-03.2'!I3</f>
        <v>0</v>
      </c>
      <c r="D27" s="19">
        <f>'SO 101.2-02_SO 101.2-03.2'!O2</f>
        <v>0</v>
      </c>
      <c r="E27" s="19">
        <f>C27+D27</f>
        <v>0</v>
      </c>
    </row>
    <row r="28" spans="1:5" ht="12.75" customHeight="1">
      <c r="A28" s="16" t="s">
        <v>440</v>
      </c>
      <c r="B28" s="16" t="s">
        <v>441</v>
      </c>
      <c r="C28" s="17">
        <f>0+C29+C33+C34</f>
        <v>0</v>
      </c>
      <c r="D28" s="17">
        <f>0+D29+D33+D34</f>
        <v>0</v>
      </c>
      <c r="E28" s="17">
        <f>0+E29+E33+E34</f>
        <v>0</v>
      </c>
    </row>
    <row r="29" spans="1:5" ht="12.75" customHeight="1">
      <c r="A29" s="18" t="s">
        <v>351</v>
      </c>
      <c r="B29" s="18" t="s">
        <v>441</v>
      </c>
      <c r="C29" s="19">
        <f>0+C30+C31+C32</f>
        <v>0</v>
      </c>
      <c r="D29" s="19">
        <f>0+D30+D31+D32</f>
        <v>0</v>
      </c>
      <c r="E29" s="19">
        <f>0+E30+E31+E32</f>
        <v>0</v>
      </c>
    </row>
    <row r="30" spans="1:5" ht="12.75" customHeight="1">
      <c r="A30" s="18" t="s">
        <v>443</v>
      </c>
      <c r="B30" s="18" t="s">
        <v>441</v>
      </c>
      <c r="C30" s="19">
        <f>'3_SO 101.2-03.1_SO 101.2-03.1.a'!I3</f>
        <v>0</v>
      </c>
      <c r="D30" s="19">
        <f>'3_SO 101.2-03.1_SO 101.2-03.1.a'!O2</f>
        <v>0</v>
      </c>
      <c r="E30" s="19">
        <f aca="true" t="shared" si="0" ref="E30:E36">C30+D30</f>
        <v>0</v>
      </c>
    </row>
    <row r="31" spans="1:5" ht="12.75" customHeight="1">
      <c r="A31" s="18" t="s">
        <v>492</v>
      </c>
      <c r="B31" s="18" t="s">
        <v>441</v>
      </c>
      <c r="C31" s="19">
        <f>'3_SO 101.2-03.1_SO 101.2-03.1.b'!I3</f>
        <v>0</v>
      </c>
      <c r="D31" s="19">
        <f>'3_SO 101.2-03.1_SO 101.2-03.1.b'!O2</f>
        <v>0</v>
      </c>
      <c r="E31" s="19">
        <f t="shared" si="0"/>
        <v>0</v>
      </c>
    </row>
    <row r="32" spans="1:5" ht="12.75" customHeight="1">
      <c r="A32" s="18" t="s">
        <v>492</v>
      </c>
      <c r="B32" s="18" t="s">
        <v>1629</v>
      </c>
      <c r="C32" s="19">
        <f>'SO 101.2-03.1_SO 101.2-03.1.b_1'!I3</f>
        <v>0</v>
      </c>
      <c r="D32" s="19">
        <f>'SO 101.2-03.1_SO 101.2-03.1.b_1'!O2</f>
        <v>0</v>
      </c>
      <c r="E32" s="19">
        <f t="shared" si="0"/>
        <v>0</v>
      </c>
    </row>
    <row r="33" spans="1:5" ht="12.75" customHeight="1">
      <c r="A33" s="18" t="s">
        <v>394</v>
      </c>
      <c r="B33" s="18" t="s">
        <v>1630</v>
      </c>
      <c r="C33" s="19">
        <f>'SO 101.2-03_SO 101.2-03.2'!I3</f>
        <v>0</v>
      </c>
      <c r="D33" s="19">
        <f>'SO 101.2-03_SO 101.2-03.2'!O2</f>
        <v>0</v>
      </c>
      <c r="E33" s="19">
        <f t="shared" si="0"/>
        <v>0</v>
      </c>
    </row>
    <row r="34" spans="1:5" ht="12.75" customHeight="1">
      <c r="A34" s="18" t="s">
        <v>394</v>
      </c>
      <c r="B34" s="18" t="s">
        <v>441</v>
      </c>
      <c r="C34" s="19">
        <f>'SO 101.2-03_SO 101.2-03.2_1'!I3</f>
        <v>0</v>
      </c>
      <c r="D34" s="19">
        <f>'SO 101.2-03_SO 101.2-03.2_1'!O2</f>
        <v>0</v>
      </c>
      <c r="E34" s="19">
        <f t="shared" si="0"/>
        <v>0</v>
      </c>
    </row>
    <row r="35" spans="1:5" ht="12.75" customHeight="1">
      <c r="A35" s="18" t="s">
        <v>607</v>
      </c>
      <c r="B35" s="18" t="s">
        <v>608</v>
      </c>
      <c r="C35" s="19">
        <f>'SO 101.2-04'!I3</f>
        <v>0</v>
      </c>
      <c r="D35" s="19">
        <f>'SO 101.2-04'!O2</f>
        <v>0</v>
      </c>
      <c r="E35" s="19">
        <f t="shared" si="0"/>
        <v>0</v>
      </c>
    </row>
    <row r="36" spans="1:5" ht="12.75" customHeight="1">
      <c r="A36" s="18" t="s">
        <v>642</v>
      </c>
      <c r="B36" s="18" t="s">
        <v>643</v>
      </c>
      <c r="C36" s="19">
        <f>'SO 401.2-01'!I3</f>
        <v>0</v>
      </c>
      <c r="D36" s="19">
        <f>'SO 401.2-01'!O2</f>
        <v>0</v>
      </c>
      <c r="E36" s="19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77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0+O9+O14+O35+O52+O61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273</v>
      </c>
      <c r="I3" s="34">
        <f>0+I9+I14+I35+I52+I61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271</v>
      </c>
      <c r="D4" s="375"/>
      <c r="E4" s="12" t="s">
        <v>272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4" t="s">
        <v>24</v>
      </c>
      <c r="C5" s="379" t="s">
        <v>273</v>
      </c>
      <c r="D5" s="380"/>
      <c r="E5" s="15" t="s">
        <v>272</v>
      </c>
      <c r="F5" s="5"/>
      <c r="G5" s="5"/>
      <c r="H5" s="5"/>
      <c r="I5" s="5"/>
      <c r="J5" s="5"/>
      <c r="O5" t="s">
        <v>27</v>
      </c>
      <c r="P5" t="s">
        <v>29</v>
      </c>
    </row>
    <row r="6" spans="1:10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0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0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</f>
        <v>0</v>
      </c>
      <c r="R9">
        <f>0+O10</f>
        <v>0</v>
      </c>
    </row>
    <row r="10" spans="1:16" ht="13.2">
      <c r="A10" s="20" t="s">
        <v>54</v>
      </c>
      <c r="B10" s="25" t="s">
        <v>34</v>
      </c>
      <c r="C10" s="25" t="s">
        <v>155</v>
      </c>
      <c r="D10" s="20" t="s">
        <v>56</v>
      </c>
      <c r="E10" s="26" t="s">
        <v>161</v>
      </c>
      <c r="F10" s="27" t="s">
        <v>157</v>
      </c>
      <c r="G10" s="28">
        <v>35.966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5" ht="13.2">
      <c r="A11" s="30" t="s">
        <v>60</v>
      </c>
      <c r="E11" s="31" t="s">
        <v>56</v>
      </c>
    </row>
    <row r="12" spans="1:5" ht="39.6">
      <c r="A12" s="32" t="s">
        <v>62</v>
      </c>
      <c r="E12" s="33" t="s">
        <v>275</v>
      </c>
    </row>
    <row r="13" spans="1:5" ht="26.4">
      <c r="A13" t="s">
        <v>63</v>
      </c>
      <c r="E13" s="31" t="s">
        <v>160</v>
      </c>
    </row>
    <row r="14" spans="1:18" ht="12.75" customHeight="1">
      <c r="A14" s="5" t="s">
        <v>52</v>
      </c>
      <c r="B14" s="5"/>
      <c r="C14" s="35" t="s">
        <v>34</v>
      </c>
      <c r="D14" s="5"/>
      <c r="E14" s="23" t="s">
        <v>164</v>
      </c>
      <c r="F14" s="5"/>
      <c r="G14" s="5"/>
      <c r="H14" s="5"/>
      <c r="I14" s="36">
        <f>0+Q14</f>
        <v>0</v>
      </c>
      <c r="J14" s="5"/>
      <c r="O14">
        <f>0+R14</f>
        <v>0</v>
      </c>
      <c r="Q14">
        <f>0+I15+I19+I23+I27+I31</f>
        <v>0</v>
      </c>
      <c r="R14">
        <f>0+O15+O19+O23+O27+O31</f>
        <v>0</v>
      </c>
    </row>
    <row r="15" spans="1:16" ht="13.2">
      <c r="A15" s="20" t="s">
        <v>54</v>
      </c>
      <c r="B15" s="25" t="s">
        <v>29</v>
      </c>
      <c r="C15" s="25" t="s">
        <v>213</v>
      </c>
      <c r="D15" s="20" t="s">
        <v>56</v>
      </c>
      <c r="E15" s="26" t="s">
        <v>214</v>
      </c>
      <c r="F15" s="27" t="s">
        <v>215</v>
      </c>
      <c r="G15" s="28">
        <v>194.41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5" ht="13.2">
      <c r="A16" s="30" t="s">
        <v>60</v>
      </c>
      <c r="E16" s="31" t="s">
        <v>216</v>
      </c>
    </row>
    <row r="17" spans="1:5" ht="39.6">
      <c r="A17" s="32" t="s">
        <v>62</v>
      </c>
      <c r="E17" s="33" t="s">
        <v>276</v>
      </c>
    </row>
    <row r="18" spans="1:5" ht="26.4">
      <c r="A18" t="s">
        <v>63</v>
      </c>
      <c r="E18" s="31" t="s">
        <v>218</v>
      </c>
    </row>
    <row r="19" spans="1:16" ht="13.2">
      <c r="A19" s="20" t="s">
        <v>54</v>
      </c>
      <c r="B19" s="25" t="s">
        <v>28</v>
      </c>
      <c r="C19" s="25" t="s">
        <v>277</v>
      </c>
      <c r="D19" s="20" t="s">
        <v>56</v>
      </c>
      <c r="E19" s="26" t="s">
        <v>278</v>
      </c>
      <c r="F19" s="27" t="s">
        <v>178</v>
      </c>
      <c r="G19" s="28">
        <v>5.041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5" ht="13.2">
      <c r="A20" s="30" t="s">
        <v>60</v>
      </c>
      <c r="E20" s="31" t="s">
        <v>56</v>
      </c>
    </row>
    <row r="21" spans="1:5" ht="39.6">
      <c r="A21" s="32" t="s">
        <v>62</v>
      </c>
      <c r="E21" s="33" t="s">
        <v>279</v>
      </c>
    </row>
    <row r="22" spans="1:5" ht="382.8">
      <c r="A22" t="s">
        <v>63</v>
      </c>
      <c r="E22" s="31" t="s">
        <v>256</v>
      </c>
    </row>
    <row r="23" spans="1:16" ht="13.2">
      <c r="A23" s="20" t="s">
        <v>54</v>
      </c>
      <c r="B23" s="25" t="s">
        <v>38</v>
      </c>
      <c r="C23" s="25" t="s">
        <v>280</v>
      </c>
      <c r="D23" s="20" t="s">
        <v>56</v>
      </c>
      <c r="E23" s="26" t="s">
        <v>281</v>
      </c>
      <c r="F23" s="27" t="s">
        <v>178</v>
      </c>
      <c r="G23" s="28">
        <v>14.4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5" ht="13.2">
      <c r="A24" s="30" t="s">
        <v>60</v>
      </c>
      <c r="E24" s="31" t="s">
        <v>56</v>
      </c>
    </row>
    <row r="25" spans="1:5" ht="39.6">
      <c r="A25" s="32" t="s">
        <v>62</v>
      </c>
      <c r="E25" s="33" t="s">
        <v>282</v>
      </c>
    </row>
    <row r="26" spans="1:5" ht="330">
      <c r="A26" t="s">
        <v>63</v>
      </c>
      <c r="E26" s="31" t="s">
        <v>283</v>
      </c>
    </row>
    <row r="27" spans="1:16" ht="13.2">
      <c r="A27" s="20" t="s">
        <v>54</v>
      </c>
      <c r="B27" s="25" t="s">
        <v>40</v>
      </c>
      <c r="C27" s="25" t="s">
        <v>284</v>
      </c>
      <c r="D27" s="20" t="s">
        <v>56</v>
      </c>
      <c r="E27" s="26" t="s">
        <v>285</v>
      </c>
      <c r="F27" s="27" t="s">
        <v>178</v>
      </c>
      <c r="G27" s="28">
        <v>9.6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5" ht="13.2">
      <c r="A28" s="30" t="s">
        <v>60</v>
      </c>
      <c r="E28" s="31" t="s">
        <v>56</v>
      </c>
    </row>
    <row r="29" spans="1:5" ht="52.8">
      <c r="A29" s="32" t="s">
        <v>62</v>
      </c>
      <c r="E29" s="33" t="s">
        <v>286</v>
      </c>
    </row>
    <row r="30" spans="1:5" ht="237.6">
      <c r="A30" t="s">
        <v>63</v>
      </c>
      <c r="E30" s="31" t="s">
        <v>287</v>
      </c>
    </row>
    <row r="31" spans="1:16" ht="13.2">
      <c r="A31" s="20" t="s">
        <v>54</v>
      </c>
      <c r="B31" s="25" t="s">
        <v>42</v>
      </c>
      <c r="C31" s="25" t="s">
        <v>288</v>
      </c>
      <c r="D31" s="20" t="s">
        <v>56</v>
      </c>
      <c r="E31" s="26" t="s">
        <v>289</v>
      </c>
      <c r="F31" s="27" t="s">
        <v>178</v>
      </c>
      <c r="G31" s="28">
        <v>4.8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5" ht="13.2">
      <c r="A32" s="30" t="s">
        <v>60</v>
      </c>
      <c r="E32" s="31" t="s">
        <v>290</v>
      </c>
    </row>
    <row r="33" spans="1:5" ht="39.6">
      <c r="A33" s="32" t="s">
        <v>62</v>
      </c>
      <c r="E33" s="33" t="s">
        <v>291</v>
      </c>
    </row>
    <row r="34" spans="1:5" ht="303.6">
      <c r="A34" t="s">
        <v>63</v>
      </c>
      <c r="E34" s="31" t="s">
        <v>292</v>
      </c>
    </row>
    <row r="35" spans="1:18" ht="12.75" customHeight="1">
      <c r="A35" s="5" t="s">
        <v>52</v>
      </c>
      <c r="B35" s="5"/>
      <c r="C35" s="35" t="s">
        <v>40</v>
      </c>
      <c r="D35" s="5"/>
      <c r="E35" s="23" t="s">
        <v>272</v>
      </c>
      <c r="F35" s="5"/>
      <c r="G35" s="5"/>
      <c r="H35" s="5"/>
      <c r="I35" s="36">
        <f>0+Q35</f>
        <v>0</v>
      </c>
      <c r="J35" s="5"/>
      <c r="O35">
        <f>0+R35</f>
        <v>0</v>
      </c>
      <c r="Q35">
        <f>0+I36+I40+I44+I48</f>
        <v>0</v>
      </c>
      <c r="R35">
        <f>0+O36+O40+O44+O48</f>
        <v>0</v>
      </c>
    </row>
    <row r="36" spans="1:16" ht="13.2">
      <c r="A36" s="20" t="s">
        <v>54</v>
      </c>
      <c r="B36" s="25" t="s">
        <v>85</v>
      </c>
      <c r="C36" s="25" t="s">
        <v>293</v>
      </c>
      <c r="D36" s="20" t="s">
        <v>56</v>
      </c>
      <c r="E36" s="26" t="s">
        <v>294</v>
      </c>
      <c r="F36" s="27" t="s">
        <v>167</v>
      </c>
      <c r="G36" s="28">
        <v>50.41</v>
      </c>
      <c r="H36" s="29">
        <v>0</v>
      </c>
      <c r="I36" s="29">
        <f>ROUND(ROUND(H36,2)*ROUND(G36,3),2)</f>
        <v>0</v>
      </c>
      <c r="J36" s="27" t="s">
        <v>59</v>
      </c>
      <c r="O36">
        <f>(I36*21)/100</f>
        <v>0</v>
      </c>
      <c r="P36" t="s">
        <v>29</v>
      </c>
    </row>
    <row r="37" spans="1:5" ht="13.2">
      <c r="A37" s="30" t="s">
        <v>60</v>
      </c>
      <c r="E37" s="31" t="s">
        <v>56</v>
      </c>
    </row>
    <row r="38" spans="1:5" ht="26.4">
      <c r="A38" s="32" t="s">
        <v>62</v>
      </c>
      <c r="E38" s="33" t="s">
        <v>295</v>
      </c>
    </row>
    <row r="39" spans="1:5" ht="145.2">
      <c r="A39" t="s">
        <v>63</v>
      </c>
      <c r="E39" s="31" t="s">
        <v>296</v>
      </c>
    </row>
    <row r="40" spans="1:16" ht="13.2">
      <c r="A40" s="20" t="s">
        <v>297</v>
      </c>
      <c r="B40" s="25" t="s">
        <v>87</v>
      </c>
      <c r="C40" s="25" t="s">
        <v>298</v>
      </c>
      <c r="D40" s="20" t="s">
        <v>56</v>
      </c>
      <c r="E40" s="26" t="s">
        <v>299</v>
      </c>
      <c r="F40" s="27" t="s">
        <v>167</v>
      </c>
      <c r="G40" s="28">
        <v>50.41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5" ht="13.2">
      <c r="A41" s="30" t="s">
        <v>60</v>
      </c>
      <c r="E41" s="31" t="s">
        <v>300</v>
      </c>
    </row>
    <row r="42" spans="1:5" ht="13.2">
      <c r="A42" s="32" t="s">
        <v>62</v>
      </c>
      <c r="E42" s="33" t="s">
        <v>56</v>
      </c>
    </row>
    <row r="43" spans="1:5" ht="52.8">
      <c r="A43" t="s">
        <v>63</v>
      </c>
      <c r="E43" s="31" t="s">
        <v>301</v>
      </c>
    </row>
    <row r="44" spans="1:16" ht="13.2">
      <c r="A44" s="20" t="s">
        <v>54</v>
      </c>
      <c r="B44" s="25" t="s">
        <v>45</v>
      </c>
      <c r="C44" s="25" t="s">
        <v>302</v>
      </c>
      <c r="D44" s="20" t="s">
        <v>56</v>
      </c>
      <c r="E44" s="26" t="s">
        <v>303</v>
      </c>
      <c r="F44" s="27" t="s">
        <v>167</v>
      </c>
      <c r="G44" s="28">
        <v>50.41</v>
      </c>
      <c r="H44" s="29">
        <v>0</v>
      </c>
      <c r="I44" s="29">
        <f>ROUND(ROUND(H44,2)*ROUND(G44,3),2)</f>
        <v>0</v>
      </c>
      <c r="J44" s="27" t="s">
        <v>59</v>
      </c>
      <c r="O44">
        <f>(I44*21)/100</f>
        <v>0</v>
      </c>
      <c r="P44" t="s">
        <v>29</v>
      </c>
    </row>
    <row r="45" spans="1:5" ht="13.2">
      <c r="A45" s="30" t="s">
        <v>60</v>
      </c>
      <c r="E45" s="31" t="s">
        <v>56</v>
      </c>
    </row>
    <row r="46" spans="1:5" ht="26.4">
      <c r="A46" s="32" t="s">
        <v>62</v>
      </c>
      <c r="E46" s="33" t="s">
        <v>295</v>
      </c>
    </row>
    <row r="47" spans="1:5" ht="145.2">
      <c r="A47" t="s">
        <v>63</v>
      </c>
      <c r="E47" s="31" t="s">
        <v>304</v>
      </c>
    </row>
    <row r="48" spans="1:16" ht="13.2">
      <c r="A48" s="20" t="s">
        <v>297</v>
      </c>
      <c r="B48" s="25" t="s">
        <v>47</v>
      </c>
      <c r="C48" s="25" t="s">
        <v>305</v>
      </c>
      <c r="D48" s="20" t="s">
        <v>56</v>
      </c>
      <c r="E48" s="26" t="s">
        <v>306</v>
      </c>
      <c r="F48" s="27" t="s">
        <v>167</v>
      </c>
      <c r="G48" s="28">
        <v>50.41</v>
      </c>
      <c r="H48" s="29">
        <v>0</v>
      </c>
      <c r="I48" s="29">
        <f>ROUND(ROUND(H48,2)*ROUND(G48,3),2)</f>
        <v>0</v>
      </c>
      <c r="J48" s="27" t="s">
        <v>59</v>
      </c>
      <c r="O48">
        <f>(I48*21)/100</f>
        <v>0</v>
      </c>
      <c r="P48" t="s">
        <v>29</v>
      </c>
    </row>
    <row r="49" spans="1:5" ht="13.2">
      <c r="A49" s="30" t="s">
        <v>60</v>
      </c>
      <c r="E49" s="31" t="s">
        <v>307</v>
      </c>
    </row>
    <row r="50" spans="1:5" ht="13.2">
      <c r="A50" s="32" t="s">
        <v>62</v>
      </c>
      <c r="E50" s="33" t="s">
        <v>56</v>
      </c>
    </row>
    <row r="51" spans="1:5" ht="52.8">
      <c r="A51" t="s">
        <v>63</v>
      </c>
      <c r="E51" s="31" t="s">
        <v>301</v>
      </c>
    </row>
    <row r="52" spans="1:18" ht="12.75" customHeight="1">
      <c r="A52" s="5" t="s">
        <v>52</v>
      </c>
      <c r="B52" s="5"/>
      <c r="C52" s="35" t="s">
        <v>87</v>
      </c>
      <c r="D52" s="5"/>
      <c r="E52" s="23" t="s">
        <v>219</v>
      </c>
      <c r="F52" s="5"/>
      <c r="G52" s="5"/>
      <c r="H52" s="5"/>
      <c r="I52" s="36">
        <f>0+Q52</f>
        <v>0</v>
      </c>
      <c r="J52" s="5"/>
      <c r="O52">
        <f>0+R52</f>
        <v>0</v>
      </c>
      <c r="Q52">
        <f>0+I53+I57</f>
        <v>0</v>
      </c>
      <c r="R52">
        <f>0+O53+O57</f>
        <v>0</v>
      </c>
    </row>
    <row r="53" spans="1:16" ht="13.2">
      <c r="A53" s="20" t="s">
        <v>54</v>
      </c>
      <c r="B53" s="25" t="s">
        <v>49</v>
      </c>
      <c r="C53" s="25" t="s">
        <v>308</v>
      </c>
      <c r="D53" s="20" t="s">
        <v>56</v>
      </c>
      <c r="E53" s="26" t="s">
        <v>309</v>
      </c>
      <c r="F53" s="27" t="s">
        <v>196</v>
      </c>
      <c r="G53" s="28">
        <v>8</v>
      </c>
      <c r="H53" s="29">
        <v>0</v>
      </c>
      <c r="I53" s="29">
        <f>ROUND(ROUND(H53,2)*ROUND(G53,3),2)</f>
        <v>0</v>
      </c>
      <c r="J53" s="27" t="s">
        <v>59</v>
      </c>
      <c r="O53">
        <f>(I53*21)/100</f>
        <v>0</v>
      </c>
      <c r="P53" t="s">
        <v>29</v>
      </c>
    </row>
    <row r="54" spans="1:5" ht="13.2">
      <c r="A54" s="30" t="s">
        <v>60</v>
      </c>
      <c r="E54" s="31" t="s">
        <v>56</v>
      </c>
    </row>
    <row r="55" spans="1:5" ht="39.6">
      <c r="A55" s="32" t="s">
        <v>62</v>
      </c>
      <c r="E55" s="33" t="s">
        <v>310</v>
      </c>
    </row>
    <row r="56" spans="1:5" ht="264">
      <c r="A56" t="s">
        <v>63</v>
      </c>
      <c r="E56" s="31" t="s">
        <v>311</v>
      </c>
    </row>
    <row r="57" spans="1:16" ht="13.2">
      <c r="A57" s="20" t="s">
        <v>54</v>
      </c>
      <c r="B57" s="25" t="s">
        <v>99</v>
      </c>
      <c r="C57" s="25" t="s">
        <v>312</v>
      </c>
      <c r="D57" s="20" t="s">
        <v>56</v>
      </c>
      <c r="E57" s="26" t="s">
        <v>313</v>
      </c>
      <c r="F57" s="27" t="s">
        <v>68</v>
      </c>
      <c r="G57" s="28">
        <v>2</v>
      </c>
      <c r="H57" s="29">
        <v>0</v>
      </c>
      <c r="I57" s="29">
        <f>ROUND(ROUND(H57,2)*ROUND(G57,3),2)</f>
        <v>0</v>
      </c>
      <c r="J57" s="27" t="s">
        <v>59</v>
      </c>
      <c r="O57">
        <f>(I57*21)/100</f>
        <v>0</v>
      </c>
      <c r="P57" t="s">
        <v>29</v>
      </c>
    </row>
    <row r="58" spans="1:5" ht="13.2">
      <c r="A58" s="30" t="s">
        <v>60</v>
      </c>
      <c r="E58" s="31" t="s">
        <v>314</v>
      </c>
    </row>
    <row r="59" spans="1:5" ht="132">
      <c r="A59" s="32" t="s">
        <v>62</v>
      </c>
      <c r="E59" s="33" t="s">
        <v>315</v>
      </c>
    </row>
    <row r="60" spans="1:5" ht="79.2">
      <c r="A60" t="s">
        <v>63</v>
      </c>
      <c r="E60" s="31" t="s">
        <v>316</v>
      </c>
    </row>
    <row r="61" spans="1:18" ht="12.75" customHeight="1">
      <c r="A61" s="5" t="s">
        <v>52</v>
      </c>
      <c r="B61" s="5"/>
      <c r="C61" s="35" t="s">
        <v>45</v>
      </c>
      <c r="D61" s="5"/>
      <c r="E61" s="23" t="s">
        <v>139</v>
      </c>
      <c r="F61" s="5"/>
      <c r="G61" s="5"/>
      <c r="H61" s="5"/>
      <c r="I61" s="36">
        <f>0+Q61</f>
        <v>0</v>
      </c>
      <c r="J61" s="5"/>
      <c r="O61">
        <f>0+R61</f>
        <v>0</v>
      </c>
      <c r="Q61">
        <f>0+I62+I66+I70+I74</f>
        <v>0</v>
      </c>
      <c r="R61">
        <f>0+O62+O66+O70+O74</f>
        <v>0</v>
      </c>
    </row>
    <row r="62" spans="1:16" ht="13.2">
      <c r="A62" s="20" t="s">
        <v>54</v>
      </c>
      <c r="B62" s="25" t="s">
        <v>104</v>
      </c>
      <c r="C62" s="25" t="s">
        <v>317</v>
      </c>
      <c r="D62" s="20" t="s">
        <v>56</v>
      </c>
      <c r="E62" s="26" t="s">
        <v>318</v>
      </c>
      <c r="F62" s="27" t="s">
        <v>196</v>
      </c>
      <c r="G62" s="28">
        <v>171.88</v>
      </c>
      <c r="H62" s="29">
        <v>0</v>
      </c>
      <c r="I62" s="29">
        <f>ROUND(ROUND(H62,2)*ROUND(G62,3),2)</f>
        <v>0</v>
      </c>
      <c r="J62" s="27" t="s">
        <v>59</v>
      </c>
      <c r="O62">
        <f>(I62*21)/100</f>
        <v>0</v>
      </c>
      <c r="P62" t="s">
        <v>29</v>
      </c>
    </row>
    <row r="63" spans="1:5" ht="13.2">
      <c r="A63" s="30" t="s">
        <v>60</v>
      </c>
      <c r="E63" s="31" t="s">
        <v>56</v>
      </c>
    </row>
    <row r="64" spans="1:5" ht="145.2">
      <c r="A64" s="32" t="s">
        <v>62</v>
      </c>
      <c r="E64" s="33" t="s">
        <v>319</v>
      </c>
    </row>
    <row r="65" spans="1:5" ht="52.8">
      <c r="A65" t="s">
        <v>63</v>
      </c>
      <c r="E65" s="31" t="s">
        <v>320</v>
      </c>
    </row>
    <row r="66" spans="1:16" ht="13.2">
      <c r="A66" s="20" t="s">
        <v>54</v>
      </c>
      <c r="B66" s="25" t="s">
        <v>109</v>
      </c>
      <c r="C66" s="25" t="s">
        <v>321</v>
      </c>
      <c r="D66" s="20" t="s">
        <v>56</v>
      </c>
      <c r="E66" s="26" t="s">
        <v>322</v>
      </c>
      <c r="F66" s="27" t="s">
        <v>323</v>
      </c>
      <c r="G66" s="28">
        <v>2</v>
      </c>
      <c r="H66" s="29">
        <v>0</v>
      </c>
      <c r="I66" s="29">
        <f>ROUND(ROUND(H66,2)*ROUND(G66,3),2)</f>
        <v>0</v>
      </c>
      <c r="J66" s="27" t="s">
        <v>324</v>
      </c>
      <c r="O66">
        <f>(I66*21)/100</f>
        <v>0</v>
      </c>
      <c r="P66" t="s">
        <v>29</v>
      </c>
    </row>
    <row r="67" spans="1:5" ht="13.2">
      <c r="A67" s="30" t="s">
        <v>60</v>
      </c>
      <c r="E67" s="31" t="s">
        <v>56</v>
      </c>
    </row>
    <row r="68" spans="1:5" ht="13.2">
      <c r="A68" s="32" t="s">
        <v>62</v>
      </c>
      <c r="E68" s="33" t="s">
        <v>325</v>
      </c>
    </row>
    <row r="69" spans="1:5" ht="13.2">
      <c r="A69" t="s">
        <v>63</v>
      </c>
      <c r="E69" s="31" t="s">
        <v>56</v>
      </c>
    </row>
    <row r="70" spans="1:16" ht="13.2">
      <c r="A70" s="20" t="s">
        <v>54</v>
      </c>
      <c r="B70" s="25" t="s">
        <v>114</v>
      </c>
      <c r="C70" s="25" t="s">
        <v>326</v>
      </c>
      <c r="D70" s="20" t="s">
        <v>56</v>
      </c>
      <c r="E70" s="26" t="s">
        <v>327</v>
      </c>
      <c r="F70" s="27" t="s">
        <v>196</v>
      </c>
      <c r="G70" s="28">
        <v>5.62</v>
      </c>
      <c r="H70" s="29">
        <v>0</v>
      </c>
      <c r="I70" s="29">
        <f>ROUND(ROUND(H70,2)*ROUND(G70,3),2)</f>
        <v>0</v>
      </c>
      <c r="J70" s="27" t="s">
        <v>59</v>
      </c>
      <c r="O70">
        <f>(I70*21)/100</f>
        <v>0</v>
      </c>
      <c r="P70" t="s">
        <v>29</v>
      </c>
    </row>
    <row r="71" spans="1:5" ht="13.2">
      <c r="A71" s="30" t="s">
        <v>60</v>
      </c>
      <c r="E71" s="31" t="s">
        <v>328</v>
      </c>
    </row>
    <row r="72" spans="1:5" ht="26.4">
      <c r="A72" s="32" t="s">
        <v>62</v>
      </c>
      <c r="E72" s="33" t="s">
        <v>329</v>
      </c>
    </row>
    <row r="73" spans="1:5" ht="26.4">
      <c r="A73" t="s">
        <v>63</v>
      </c>
      <c r="E73" s="31" t="s">
        <v>330</v>
      </c>
    </row>
    <row r="74" spans="1:16" ht="13.2">
      <c r="A74" s="20" t="s">
        <v>297</v>
      </c>
      <c r="B74" s="25" t="s">
        <v>117</v>
      </c>
      <c r="C74" s="25" t="s">
        <v>331</v>
      </c>
      <c r="D74" s="20" t="s">
        <v>56</v>
      </c>
      <c r="E74" s="26" t="s">
        <v>332</v>
      </c>
      <c r="F74" s="27" t="s">
        <v>196</v>
      </c>
      <c r="G74" s="28">
        <v>5.62</v>
      </c>
      <c r="H74" s="29">
        <v>0</v>
      </c>
      <c r="I74" s="29">
        <f>ROUND(ROUND(H74,2)*ROUND(G74,3),2)</f>
        <v>0</v>
      </c>
      <c r="J74" s="27" t="s">
        <v>59</v>
      </c>
      <c r="O74">
        <f>(I74*21)/100</f>
        <v>0</v>
      </c>
      <c r="P74" t="s">
        <v>29</v>
      </c>
    </row>
    <row r="75" spans="1:5" ht="13.2">
      <c r="A75" s="30" t="s">
        <v>60</v>
      </c>
      <c r="E75" s="31" t="s">
        <v>333</v>
      </c>
    </row>
    <row r="76" spans="1:5" ht="13.2">
      <c r="A76" s="32" t="s">
        <v>62</v>
      </c>
      <c r="E76" s="33" t="s">
        <v>56</v>
      </c>
    </row>
    <row r="77" spans="1:5" ht="39.6">
      <c r="A77" t="s">
        <v>63</v>
      </c>
      <c r="E77" s="31" t="s">
        <v>334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81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0+O9+O14+O35+O52+O65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335</v>
      </c>
      <c r="I3" s="34">
        <f>0+I9+I14+I35+I52+I65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271</v>
      </c>
      <c r="D4" s="375"/>
      <c r="E4" s="12" t="s">
        <v>272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4" t="s">
        <v>24</v>
      </c>
      <c r="C5" s="379" t="s">
        <v>335</v>
      </c>
      <c r="D5" s="380"/>
      <c r="E5" s="15" t="s">
        <v>272</v>
      </c>
      <c r="F5" s="5"/>
      <c r="G5" s="5"/>
      <c r="H5" s="5"/>
      <c r="I5" s="5"/>
      <c r="J5" s="5"/>
      <c r="O5" t="s">
        <v>27</v>
      </c>
      <c r="P5" t="s">
        <v>29</v>
      </c>
    </row>
    <row r="6" spans="1:10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0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0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</f>
        <v>0</v>
      </c>
      <c r="R9">
        <f>0+O10</f>
        <v>0</v>
      </c>
    </row>
    <row r="10" spans="1:16" ht="13.2">
      <c r="A10" s="20" t="s">
        <v>54</v>
      </c>
      <c r="B10" s="25" t="s">
        <v>34</v>
      </c>
      <c r="C10" s="25" t="s">
        <v>155</v>
      </c>
      <c r="D10" s="20" t="s">
        <v>56</v>
      </c>
      <c r="E10" s="26" t="s">
        <v>161</v>
      </c>
      <c r="F10" s="27" t="s">
        <v>157</v>
      </c>
      <c r="G10" s="28">
        <v>404.31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5" ht="13.2">
      <c r="A11" s="30" t="s">
        <v>60</v>
      </c>
      <c r="E11" s="31" t="s">
        <v>56</v>
      </c>
    </row>
    <row r="12" spans="1:5" ht="39.6">
      <c r="A12" s="32" t="s">
        <v>62</v>
      </c>
      <c r="E12" s="33" t="s">
        <v>337</v>
      </c>
    </row>
    <row r="13" spans="1:5" ht="26.4">
      <c r="A13" t="s">
        <v>63</v>
      </c>
      <c r="E13" s="31" t="s">
        <v>160</v>
      </c>
    </row>
    <row r="14" spans="1:18" ht="12.75" customHeight="1">
      <c r="A14" s="5" t="s">
        <v>52</v>
      </c>
      <c r="B14" s="5"/>
      <c r="C14" s="35" t="s">
        <v>34</v>
      </c>
      <c r="D14" s="5"/>
      <c r="E14" s="23" t="s">
        <v>164</v>
      </c>
      <c r="F14" s="5"/>
      <c r="G14" s="5"/>
      <c r="H14" s="5"/>
      <c r="I14" s="36">
        <f>0+Q14</f>
        <v>0</v>
      </c>
      <c r="J14" s="5"/>
      <c r="O14">
        <f>0+R14</f>
        <v>0</v>
      </c>
      <c r="Q14">
        <f>0+I15+I19+I23+I27+I31</f>
        <v>0</v>
      </c>
      <c r="R14">
        <f>0+O15+O19+O23+O27+O31</f>
        <v>0</v>
      </c>
    </row>
    <row r="15" spans="1:16" ht="13.2">
      <c r="A15" s="20" t="s">
        <v>54</v>
      </c>
      <c r="B15" s="25" t="s">
        <v>29</v>
      </c>
      <c r="C15" s="25" t="s">
        <v>213</v>
      </c>
      <c r="D15" s="20" t="s">
        <v>56</v>
      </c>
      <c r="E15" s="26" t="s">
        <v>214</v>
      </c>
      <c r="F15" s="27" t="s">
        <v>215</v>
      </c>
      <c r="G15" s="28">
        <v>2185.46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5" ht="13.2">
      <c r="A16" s="30" t="s">
        <v>60</v>
      </c>
      <c r="E16" s="31" t="s">
        <v>216</v>
      </c>
    </row>
    <row r="17" spans="1:5" ht="39.6">
      <c r="A17" s="32" t="s">
        <v>62</v>
      </c>
      <c r="E17" s="33" t="s">
        <v>338</v>
      </c>
    </row>
    <row r="18" spans="1:5" ht="26.4">
      <c r="A18" t="s">
        <v>63</v>
      </c>
      <c r="E18" s="31" t="s">
        <v>218</v>
      </c>
    </row>
    <row r="19" spans="1:16" ht="13.2">
      <c r="A19" s="20" t="s">
        <v>54</v>
      </c>
      <c r="B19" s="25" t="s">
        <v>28</v>
      </c>
      <c r="C19" s="25" t="s">
        <v>277</v>
      </c>
      <c r="D19" s="20" t="s">
        <v>56</v>
      </c>
      <c r="E19" s="26" t="s">
        <v>278</v>
      </c>
      <c r="F19" s="27" t="s">
        <v>178</v>
      </c>
      <c r="G19" s="28">
        <v>29.546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5" ht="13.2">
      <c r="A20" s="30" t="s">
        <v>60</v>
      </c>
      <c r="E20" s="31" t="s">
        <v>56</v>
      </c>
    </row>
    <row r="21" spans="1:5" ht="79.2">
      <c r="A21" s="32" t="s">
        <v>62</v>
      </c>
      <c r="E21" s="33" t="s">
        <v>339</v>
      </c>
    </row>
    <row r="22" spans="1:5" ht="382.8">
      <c r="A22" t="s">
        <v>63</v>
      </c>
      <c r="E22" s="31" t="s">
        <v>256</v>
      </c>
    </row>
    <row r="23" spans="1:16" ht="13.2">
      <c r="A23" s="20" t="s">
        <v>54</v>
      </c>
      <c r="B23" s="25" t="s">
        <v>38</v>
      </c>
      <c r="C23" s="25" t="s">
        <v>280</v>
      </c>
      <c r="D23" s="20" t="s">
        <v>56</v>
      </c>
      <c r="E23" s="26" t="s">
        <v>281</v>
      </c>
      <c r="F23" s="27" t="s">
        <v>178</v>
      </c>
      <c r="G23" s="28">
        <v>189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5" ht="13.2">
      <c r="A24" s="30" t="s">
        <v>60</v>
      </c>
      <c r="E24" s="31" t="s">
        <v>56</v>
      </c>
    </row>
    <row r="25" spans="1:5" ht="39.6">
      <c r="A25" s="32" t="s">
        <v>62</v>
      </c>
      <c r="E25" s="33" t="s">
        <v>340</v>
      </c>
    </row>
    <row r="26" spans="1:5" ht="330">
      <c r="A26" t="s">
        <v>63</v>
      </c>
      <c r="E26" s="31" t="s">
        <v>283</v>
      </c>
    </row>
    <row r="27" spans="1:16" ht="13.2">
      <c r="A27" s="20" t="s">
        <v>54</v>
      </c>
      <c r="B27" s="25" t="s">
        <v>40</v>
      </c>
      <c r="C27" s="25" t="s">
        <v>284</v>
      </c>
      <c r="D27" s="20" t="s">
        <v>56</v>
      </c>
      <c r="E27" s="26" t="s">
        <v>285</v>
      </c>
      <c r="F27" s="27" t="s">
        <v>178</v>
      </c>
      <c r="G27" s="28">
        <v>126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5" ht="13.2">
      <c r="A28" s="30" t="s">
        <v>60</v>
      </c>
      <c r="E28" s="31" t="s">
        <v>56</v>
      </c>
    </row>
    <row r="29" spans="1:5" ht="52.8">
      <c r="A29" s="32" t="s">
        <v>62</v>
      </c>
      <c r="E29" s="33" t="s">
        <v>341</v>
      </c>
    </row>
    <row r="30" spans="1:5" ht="237.6">
      <c r="A30" t="s">
        <v>63</v>
      </c>
      <c r="E30" s="31" t="s">
        <v>287</v>
      </c>
    </row>
    <row r="31" spans="1:16" ht="13.2">
      <c r="A31" s="20" t="s">
        <v>54</v>
      </c>
      <c r="B31" s="25" t="s">
        <v>42</v>
      </c>
      <c r="C31" s="25" t="s">
        <v>288</v>
      </c>
      <c r="D31" s="20" t="s">
        <v>56</v>
      </c>
      <c r="E31" s="26" t="s">
        <v>289</v>
      </c>
      <c r="F31" s="27" t="s">
        <v>178</v>
      </c>
      <c r="G31" s="28">
        <v>63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5" ht="13.2">
      <c r="A32" s="30" t="s">
        <v>60</v>
      </c>
      <c r="E32" s="31" t="s">
        <v>290</v>
      </c>
    </row>
    <row r="33" spans="1:5" ht="39.6">
      <c r="A33" s="32" t="s">
        <v>62</v>
      </c>
      <c r="E33" s="33" t="s">
        <v>342</v>
      </c>
    </row>
    <row r="34" spans="1:5" ht="303.6">
      <c r="A34" t="s">
        <v>63</v>
      </c>
      <c r="E34" s="31" t="s">
        <v>292</v>
      </c>
    </row>
    <row r="35" spans="1:18" ht="12.75" customHeight="1">
      <c r="A35" s="5" t="s">
        <v>52</v>
      </c>
      <c r="B35" s="5"/>
      <c r="C35" s="35" t="s">
        <v>40</v>
      </c>
      <c r="D35" s="5"/>
      <c r="E35" s="23" t="s">
        <v>272</v>
      </c>
      <c r="F35" s="5"/>
      <c r="G35" s="5"/>
      <c r="H35" s="5"/>
      <c r="I35" s="36">
        <f>0+Q35</f>
        <v>0</v>
      </c>
      <c r="J35" s="5"/>
      <c r="O35">
        <f>0+R35</f>
        <v>0</v>
      </c>
      <c r="Q35">
        <f>0+I36+I40+I44+I48</f>
        <v>0</v>
      </c>
      <c r="R35">
        <f>0+O36+O40+O44+O48</f>
        <v>0</v>
      </c>
    </row>
    <row r="36" spans="1:16" ht="13.2">
      <c r="A36" s="20" t="s">
        <v>54</v>
      </c>
      <c r="B36" s="25" t="s">
        <v>85</v>
      </c>
      <c r="C36" s="25" t="s">
        <v>293</v>
      </c>
      <c r="D36" s="20" t="s">
        <v>56</v>
      </c>
      <c r="E36" s="26" t="s">
        <v>294</v>
      </c>
      <c r="F36" s="27" t="s">
        <v>167</v>
      </c>
      <c r="G36" s="28">
        <v>295.46</v>
      </c>
      <c r="H36" s="29">
        <v>0</v>
      </c>
      <c r="I36" s="29">
        <f>ROUND(ROUND(H36,2)*ROUND(G36,3),2)</f>
        <v>0</v>
      </c>
      <c r="J36" s="27" t="s">
        <v>59</v>
      </c>
      <c r="O36">
        <f>(I36*21)/100</f>
        <v>0</v>
      </c>
      <c r="P36" t="s">
        <v>29</v>
      </c>
    </row>
    <row r="37" spans="1:5" ht="13.2">
      <c r="A37" s="30" t="s">
        <v>60</v>
      </c>
      <c r="E37" s="31" t="s">
        <v>56</v>
      </c>
    </row>
    <row r="38" spans="1:5" ht="66">
      <c r="A38" s="32" t="s">
        <v>62</v>
      </c>
      <c r="E38" s="33" t="s">
        <v>343</v>
      </c>
    </row>
    <row r="39" spans="1:5" ht="145.2">
      <c r="A39" t="s">
        <v>63</v>
      </c>
      <c r="E39" s="31" t="s">
        <v>296</v>
      </c>
    </row>
    <row r="40" spans="1:16" ht="13.2">
      <c r="A40" s="20" t="s">
        <v>297</v>
      </c>
      <c r="B40" s="25" t="s">
        <v>87</v>
      </c>
      <c r="C40" s="25" t="s">
        <v>298</v>
      </c>
      <c r="D40" s="20" t="s">
        <v>56</v>
      </c>
      <c r="E40" s="26" t="s">
        <v>299</v>
      </c>
      <c r="F40" s="27" t="s">
        <v>167</v>
      </c>
      <c r="G40" s="28">
        <v>295.46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5" ht="13.2">
      <c r="A41" s="30" t="s">
        <v>60</v>
      </c>
      <c r="E41" s="31" t="s">
        <v>300</v>
      </c>
    </row>
    <row r="42" spans="1:5" ht="13.2">
      <c r="A42" s="32" t="s">
        <v>62</v>
      </c>
      <c r="E42" s="33" t="s">
        <v>56</v>
      </c>
    </row>
    <row r="43" spans="1:5" ht="52.8">
      <c r="A43" t="s">
        <v>63</v>
      </c>
      <c r="E43" s="31" t="s">
        <v>301</v>
      </c>
    </row>
    <row r="44" spans="1:16" ht="13.2">
      <c r="A44" s="20" t="s">
        <v>54</v>
      </c>
      <c r="B44" s="25" t="s">
        <v>45</v>
      </c>
      <c r="C44" s="25" t="s">
        <v>302</v>
      </c>
      <c r="D44" s="20" t="s">
        <v>56</v>
      </c>
      <c r="E44" s="26" t="s">
        <v>303</v>
      </c>
      <c r="F44" s="27" t="s">
        <v>167</v>
      </c>
      <c r="G44" s="28">
        <v>295.46</v>
      </c>
      <c r="H44" s="29">
        <v>0</v>
      </c>
      <c r="I44" s="29">
        <f>ROUND(ROUND(H44,2)*ROUND(G44,3),2)</f>
        <v>0</v>
      </c>
      <c r="J44" s="27" t="s">
        <v>59</v>
      </c>
      <c r="O44">
        <f>(I44*21)/100</f>
        <v>0</v>
      </c>
      <c r="P44" t="s">
        <v>29</v>
      </c>
    </row>
    <row r="45" spans="1:5" ht="13.2">
      <c r="A45" s="30" t="s">
        <v>60</v>
      </c>
      <c r="E45" s="31" t="s">
        <v>56</v>
      </c>
    </row>
    <row r="46" spans="1:5" ht="66">
      <c r="A46" s="32" t="s">
        <v>62</v>
      </c>
      <c r="E46" s="33" t="s">
        <v>343</v>
      </c>
    </row>
    <row r="47" spans="1:5" ht="145.2">
      <c r="A47" t="s">
        <v>63</v>
      </c>
      <c r="E47" s="31" t="s">
        <v>304</v>
      </c>
    </row>
    <row r="48" spans="1:16" ht="13.2">
      <c r="A48" s="20" t="s">
        <v>297</v>
      </c>
      <c r="B48" s="25" t="s">
        <v>47</v>
      </c>
      <c r="C48" s="25" t="s">
        <v>305</v>
      </c>
      <c r="D48" s="20" t="s">
        <v>56</v>
      </c>
      <c r="E48" s="26" t="s">
        <v>306</v>
      </c>
      <c r="F48" s="27" t="s">
        <v>167</v>
      </c>
      <c r="G48" s="28">
        <v>295.46</v>
      </c>
      <c r="H48" s="29">
        <v>0</v>
      </c>
      <c r="I48" s="29">
        <f>ROUND(ROUND(H48,2)*ROUND(G48,3),2)</f>
        <v>0</v>
      </c>
      <c r="J48" s="27" t="s">
        <v>59</v>
      </c>
      <c r="O48">
        <f>(I48*21)/100</f>
        <v>0</v>
      </c>
      <c r="P48" t="s">
        <v>29</v>
      </c>
    </row>
    <row r="49" spans="1:5" ht="13.2">
      <c r="A49" s="30" t="s">
        <v>60</v>
      </c>
      <c r="E49" s="31" t="s">
        <v>307</v>
      </c>
    </row>
    <row r="50" spans="1:5" ht="13.2">
      <c r="A50" s="32" t="s">
        <v>62</v>
      </c>
      <c r="E50" s="33" t="s">
        <v>56</v>
      </c>
    </row>
    <row r="51" spans="1:5" ht="52.8">
      <c r="A51" t="s">
        <v>63</v>
      </c>
      <c r="E51" s="31" t="s">
        <v>301</v>
      </c>
    </row>
    <row r="52" spans="1:18" ht="12.75" customHeight="1">
      <c r="A52" s="5" t="s">
        <v>52</v>
      </c>
      <c r="B52" s="5"/>
      <c r="C52" s="35" t="s">
        <v>87</v>
      </c>
      <c r="D52" s="5"/>
      <c r="E52" s="23" t="s">
        <v>219</v>
      </c>
      <c r="F52" s="5"/>
      <c r="G52" s="5"/>
      <c r="H52" s="5"/>
      <c r="I52" s="36">
        <f>0+Q52</f>
        <v>0</v>
      </c>
      <c r="J52" s="5"/>
      <c r="O52">
        <f>0+R52</f>
        <v>0</v>
      </c>
      <c r="Q52">
        <f>0+I53+I57+I61</f>
        <v>0</v>
      </c>
      <c r="R52">
        <f>0+O53+O57+O61</f>
        <v>0</v>
      </c>
    </row>
    <row r="53" spans="1:16" ht="13.2">
      <c r="A53" s="20" t="s">
        <v>54</v>
      </c>
      <c r="B53" s="25" t="s">
        <v>49</v>
      </c>
      <c r="C53" s="25" t="s">
        <v>308</v>
      </c>
      <c r="D53" s="20" t="s">
        <v>56</v>
      </c>
      <c r="E53" s="26" t="s">
        <v>309</v>
      </c>
      <c r="F53" s="27" t="s">
        <v>196</v>
      </c>
      <c r="G53" s="28">
        <v>105</v>
      </c>
      <c r="H53" s="29">
        <v>0</v>
      </c>
      <c r="I53" s="29">
        <f>ROUND(ROUND(H53,2)*ROUND(G53,3),2)</f>
        <v>0</v>
      </c>
      <c r="J53" s="27" t="s">
        <v>59</v>
      </c>
      <c r="O53">
        <f>(I53*21)/100</f>
        <v>0</v>
      </c>
      <c r="P53" t="s">
        <v>29</v>
      </c>
    </row>
    <row r="54" spans="1:5" ht="13.2">
      <c r="A54" s="30" t="s">
        <v>60</v>
      </c>
      <c r="E54" s="31" t="s">
        <v>56</v>
      </c>
    </row>
    <row r="55" spans="1:5" ht="39.6">
      <c r="A55" s="32" t="s">
        <v>62</v>
      </c>
      <c r="E55" s="33" t="s">
        <v>344</v>
      </c>
    </row>
    <row r="56" spans="1:5" ht="264">
      <c r="A56" t="s">
        <v>63</v>
      </c>
      <c r="E56" s="31" t="s">
        <v>311</v>
      </c>
    </row>
    <row r="57" spans="1:16" ht="13.2">
      <c r="A57" s="20" t="s">
        <v>54</v>
      </c>
      <c r="B57" s="25" t="s">
        <v>99</v>
      </c>
      <c r="C57" s="25" t="s">
        <v>312</v>
      </c>
      <c r="D57" s="20" t="s">
        <v>66</v>
      </c>
      <c r="E57" s="26" t="s">
        <v>313</v>
      </c>
      <c r="F57" s="27" t="s">
        <v>68</v>
      </c>
      <c r="G57" s="28">
        <v>2</v>
      </c>
      <c r="H57" s="29">
        <v>0</v>
      </c>
      <c r="I57" s="29">
        <f>ROUND(ROUND(H57,2)*ROUND(G57,3),2)</f>
        <v>0</v>
      </c>
      <c r="J57" s="27" t="s">
        <v>59</v>
      </c>
      <c r="O57">
        <f>(I57*21)/100</f>
        <v>0</v>
      </c>
      <c r="P57" t="s">
        <v>29</v>
      </c>
    </row>
    <row r="58" spans="1:5" ht="13.2">
      <c r="A58" s="30" t="s">
        <v>60</v>
      </c>
      <c r="E58" s="31" t="s">
        <v>314</v>
      </c>
    </row>
    <row r="59" spans="1:5" ht="132">
      <c r="A59" s="32" t="s">
        <v>62</v>
      </c>
      <c r="E59" s="33" t="s">
        <v>315</v>
      </c>
    </row>
    <row r="60" spans="1:5" ht="79.2">
      <c r="A60" t="s">
        <v>63</v>
      </c>
      <c r="E60" s="31" t="s">
        <v>316</v>
      </c>
    </row>
    <row r="61" spans="1:16" ht="13.2">
      <c r="A61" s="20" t="s">
        <v>54</v>
      </c>
      <c r="B61" s="25" t="s">
        <v>104</v>
      </c>
      <c r="C61" s="25" t="s">
        <v>312</v>
      </c>
      <c r="D61" s="20" t="s">
        <v>71</v>
      </c>
      <c r="E61" s="26" t="s">
        <v>313</v>
      </c>
      <c r="F61" s="27" t="s">
        <v>68</v>
      </c>
      <c r="G61" s="28">
        <v>20</v>
      </c>
      <c r="H61" s="29">
        <v>0</v>
      </c>
      <c r="I61" s="29">
        <f>ROUND(ROUND(H61,2)*ROUND(G61,3),2)</f>
        <v>0</v>
      </c>
      <c r="J61" s="27" t="s">
        <v>59</v>
      </c>
      <c r="O61">
        <f>(I61*21)/100</f>
        <v>0</v>
      </c>
      <c r="P61" t="s">
        <v>29</v>
      </c>
    </row>
    <row r="62" spans="1:5" ht="13.2">
      <c r="A62" s="30" t="s">
        <v>60</v>
      </c>
      <c r="E62" s="31" t="s">
        <v>314</v>
      </c>
    </row>
    <row r="63" spans="1:5" ht="105.6">
      <c r="A63" s="32" t="s">
        <v>62</v>
      </c>
      <c r="E63" s="33" t="s">
        <v>345</v>
      </c>
    </row>
    <row r="64" spans="1:5" ht="79.2">
      <c r="A64" t="s">
        <v>63</v>
      </c>
      <c r="E64" s="31" t="s">
        <v>316</v>
      </c>
    </row>
    <row r="65" spans="1:18" ht="12.75" customHeight="1">
      <c r="A65" s="5" t="s">
        <v>52</v>
      </c>
      <c r="B65" s="5"/>
      <c r="C65" s="35" t="s">
        <v>45</v>
      </c>
      <c r="D65" s="5"/>
      <c r="E65" s="23" t="s">
        <v>139</v>
      </c>
      <c r="F65" s="5"/>
      <c r="G65" s="5"/>
      <c r="H65" s="5"/>
      <c r="I65" s="36">
        <f>0+Q65</f>
        <v>0</v>
      </c>
      <c r="J65" s="5"/>
      <c r="O65">
        <f>0+R65</f>
        <v>0</v>
      </c>
      <c r="Q65">
        <f>0+I66+I70+I74+I78</f>
        <v>0</v>
      </c>
      <c r="R65">
        <f>0+O66+O70+O74+O78</f>
        <v>0</v>
      </c>
    </row>
    <row r="66" spans="1:16" ht="13.2">
      <c r="A66" s="20" t="s">
        <v>54</v>
      </c>
      <c r="B66" s="25" t="s">
        <v>109</v>
      </c>
      <c r="C66" s="25" t="s">
        <v>317</v>
      </c>
      <c r="D66" s="20" t="s">
        <v>56</v>
      </c>
      <c r="E66" s="26" t="s">
        <v>318</v>
      </c>
      <c r="F66" s="27" t="s">
        <v>196</v>
      </c>
      <c r="G66" s="28">
        <v>1775.14</v>
      </c>
      <c r="H66" s="29">
        <v>0</v>
      </c>
      <c r="I66" s="29">
        <f>ROUND(ROUND(H66,2)*ROUND(G66,3),2)</f>
        <v>0</v>
      </c>
      <c r="J66" s="27" t="s">
        <v>59</v>
      </c>
      <c r="O66">
        <f>(I66*21)/100</f>
        <v>0</v>
      </c>
      <c r="P66" t="s">
        <v>29</v>
      </c>
    </row>
    <row r="67" spans="1:5" ht="13.2">
      <c r="A67" s="30" t="s">
        <v>60</v>
      </c>
      <c r="E67" s="31" t="s">
        <v>56</v>
      </c>
    </row>
    <row r="68" spans="1:5" ht="145.2">
      <c r="A68" s="32" t="s">
        <v>62</v>
      </c>
      <c r="E68" s="33" t="s">
        <v>346</v>
      </c>
    </row>
    <row r="69" spans="1:5" ht="52.8">
      <c r="A69" t="s">
        <v>63</v>
      </c>
      <c r="E69" s="31" t="s">
        <v>320</v>
      </c>
    </row>
    <row r="70" spans="1:16" ht="13.2">
      <c r="A70" s="20" t="s">
        <v>54</v>
      </c>
      <c r="B70" s="25" t="s">
        <v>114</v>
      </c>
      <c r="C70" s="25" t="s">
        <v>321</v>
      </c>
      <c r="D70" s="20" t="s">
        <v>56</v>
      </c>
      <c r="E70" s="26" t="s">
        <v>322</v>
      </c>
      <c r="F70" s="27" t="s">
        <v>323</v>
      </c>
      <c r="G70" s="28">
        <v>22</v>
      </c>
      <c r="H70" s="29">
        <v>0</v>
      </c>
      <c r="I70" s="29">
        <f>ROUND(ROUND(H70,2)*ROUND(G70,3),2)</f>
        <v>0</v>
      </c>
      <c r="J70" s="27" t="s">
        <v>324</v>
      </c>
      <c r="O70">
        <f>(I70*21)/100</f>
        <v>0</v>
      </c>
      <c r="P70" t="s">
        <v>29</v>
      </c>
    </row>
    <row r="71" spans="1:5" ht="13.2">
      <c r="A71" s="30" t="s">
        <v>60</v>
      </c>
      <c r="E71" s="31" t="s">
        <v>56</v>
      </c>
    </row>
    <row r="72" spans="1:5" ht="13.2">
      <c r="A72" s="32" t="s">
        <v>62</v>
      </c>
      <c r="E72" s="33" t="s">
        <v>325</v>
      </c>
    </row>
    <row r="73" spans="1:5" ht="13.2">
      <c r="A73" t="s">
        <v>63</v>
      </c>
      <c r="E73" s="31" t="s">
        <v>56</v>
      </c>
    </row>
    <row r="74" spans="1:16" ht="13.2">
      <c r="A74" s="20" t="s">
        <v>54</v>
      </c>
      <c r="B74" s="25" t="s">
        <v>117</v>
      </c>
      <c r="C74" s="25" t="s">
        <v>326</v>
      </c>
      <c r="D74" s="20" t="s">
        <v>56</v>
      </c>
      <c r="E74" s="26" t="s">
        <v>327</v>
      </c>
      <c r="F74" s="27" t="s">
        <v>196</v>
      </c>
      <c r="G74" s="28">
        <v>210.08</v>
      </c>
      <c r="H74" s="29">
        <v>0</v>
      </c>
      <c r="I74" s="29">
        <f>ROUND(ROUND(H74,2)*ROUND(G74,3),2)</f>
        <v>0</v>
      </c>
      <c r="J74" s="27" t="s">
        <v>59</v>
      </c>
      <c r="O74">
        <f>(I74*21)/100</f>
        <v>0</v>
      </c>
      <c r="P74" t="s">
        <v>29</v>
      </c>
    </row>
    <row r="75" spans="1:5" ht="13.2">
      <c r="A75" s="30" t="s">
        <v>60</v>
      </c>
      <c r="E75" s="31" t="s">
        <v>328</v>
      </c>
    </row>
    <row r="76" spans="1:5" ht="66">
      <c r="A76" s="32" t="s">
        <v>62</v>
      </c>
      <c r="E76" s="33" t="s">
        <v>347</v>
      </c>
    </row>
    <row r="77" spans="1:5" ht="26.4">
      <c r="A77" t="s">
        <v>63</v>
      </c>
      <c r="E77" s="31" t="s">
        <v>330</v>
      </c>
    </row>
    <row r="78" spans="1:16" ht="13.2">
      <c r="A78" s="20" t="s">
        <v>297</v>
      </c>
      <c r="B78" s="25" t="s">
        <v>120</v>
      </c>
      <c r="C78" s="25" t="s">
        <v>331</v>
      </c>
      <c r="D78" s="20" t="s">
        <v>56</v>
      </c>
      <c r="E78" s="26" t="s">
        <v>332</v>
      </c>
      <c r="F78" s="27" t="s">
        <v>196</v>
      </c>
      <c r="G78" s="28">
        <v>210.08</v>
      </c>
      <c r="H78" s="29">
        <v>0</v>
      </c>
      <c r="I78" s="29">
        <f>ROUND(ROUND(H78,2)*ROUND(G78,3),2)</f>
        <v>0</v>
      </c>
      <c r="J78" s="27" t="s">
        <v>59</v>
      </c>
      <c r="O78">
        <f>(I78*21)/100</f>
        <v>0</v>
      </c>
      <c r="P78" t="s">
        <v>29</v>
      </c>
    </row>
    <row r="79" spans="1:5" ht="13.2">
      <c r="A79" s="30" t="s">
        <v>60</v>
      </c>
      <c r="E79" s="31" t="s">
        <v>333</v>
      </c>
    </row>
    <row r="80" spans="1:5" ht="13.2">
      <c r="A80" s="32" t="s">
        <v>62</v>
      </c>
      <c r="E80" s="33" t="s">
        <v>56</v>
      </c>
    </row>
    <row r="81" spans="1:5" ht="39.6">
      <c r="A81" t="s">
        <v>63</v>
      </c>
      <c r="E81" s="31" t="s">
        <v>334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74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0+O9+O14+O39+O44+O57+O70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350</v>
      </c>
      <c r="I3" s="34">
        <f>0+I9+I14+I39+I44+I57+I70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348</v>
      </c>
      <c r="D4" s="375"/>
      <c r="E4" s="12" t="s">
        <v>349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4" t="s">
        <v>24</v>
      </c>
      <c r="C5" s="379" t="s">
        <v>350</v>
      </c>
      <c r="D5" s="380"/>
      <c r="E5" s="15" t="s">
        <v>349</v>
      </c>
      <c r="F5" s="5"/>
      <c r="G5" s="5"/>
      <c r="H5" s="5"/>
      <c r="I5" s="5"/>
      <c r="J5" s="5"/>
      <c r="O5" t="s">
        <v>27</v>
      </c>
      <c r="P5" t="s">
        <v>29</v>
      </c>
    </row>
    <row r="6" spans="1:10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0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0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</f>
        <v>0</v>
      </c>
      <c r="R9">
        <f>0+O10</f>
        <v>0</v>
      </c>
    </row>
    <row r="10" spans="1:16" ht="13.2">
      <c r="A10" s="20" t="s">
        <v>54</v>
      </c>
      <c r="B10" s="25" t="s">
        <v>34</v>
      </c>
      <c r="C10" s="25" t="s">
        <v>352</v>
      </c>
      <c r="D10" s="20" t="s">
        <v>56</v>
      </c>
      <c r="E10" s="26" t="s">
        <v>161</v>
      </c>
      <c r="F10" s="27" t="s">
        <v>157</v>
      </c>
      <c r="G10" s="28">
        <v>125.761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5" ht="13.2">
      <c r="A11" s="30" t="s">
        <v>60</v>
      </c>
      <c r="E11" s="31" t="s">
        <v>56</v>
      </c>
    </row>
    <row r="12" spans="1:5" ht="39.6">
      <c r="A12" s="32" t="s">
        <v>62</v>
      </c>
      <c r="E12" s="33" t="s">
        <v>353</v>
      </c>
    </row>
    <row r="13" spans="1:5" ht="26.4">
      <c r="A13" t="s">
        <v>63</v>
      </c>
      <c r="E13" s="31" t="s">
        <v>160</v>
      </c>
    </row>
    <row r="14" spans="1:18" ht="12.75" customHeight="1">
      <c r="A14" s="5" t="s">
        <v>52</v>
      </c>
      <c r="B14" s="5"/>
      <c r="C14" s="35" t="s">
        <v>34</v>
      </c>
      <c r="D14" s="5"/>
      <c r="E14" s="23" t="s">
        <v>164</v>
      </c>
      <c r="F14" s="5"/>
      <c r="G14" s="5"/>
      <c r="H14" s="5"/>
      <c r="I14" s="36">
        <f>0+Q14</f>
        <v>0</v>
      </c>
      <c r="J14" s="5"/>
      <c r="O14">
        <f>0+R14</f>
        <v>0</v>
      </c>
      <c r="Q14">
        <f>0+I15+I19+I23+I27+I31+I35</f>
        <v>0</v>
      </c>
      <c r="R14">
        <f>0+O15+O19+O23+O27+O31+O35</f>
        <v>0</v>
      </c>
    </row>
    <row r="15" spans="1:16" ht="13.2">
      <c r="A15" s="20" t="s">
        <v>54</v>
      </c>
      <c r="B15" s="25" t="s">
        <v>29</v>
      </c>
      <c r="C15" s="25" t="s">
        <v>213</v>
      </c>
      <c r="D15" s="20" t="s">
        <v>56</v>
      </c>
      <c r="E15" s="26" t="s">
        <v>214</v>
      </c>
      <c r="F15" s="27" t="s">
        <v>215</v>
      </c>
      <c r="G15" s="28">
        <v>679.79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5" ht="13.2">
      <c r="A16" s="30" t="s">
        <v>60</v>
      </c>
      <c r="E16" s="31" t="s">
        <v>216</v>
      </c>
    </row>
    <row r="17" spans="1:5" ht="39.6">
      <c r="A17" s="32" t="s">
        <v>62</v>
      </c>
      <c r="E17" s="33" t="s">
        <v>354</v>
      </c>
    </row>
    <row r="18" spans="1:5" ht="26.4">
      <c r="A18" t="s">
        <v>63</v>
      </c>
      <c r="E18" s="31" t="s">
        <v>218</v>
      </c>
    </row>
    <row r="19" spans="1:16" ht="13.2">
      <c r="A19" s="20" t="s">
        <v>54</v>
      </c>
      <c r="B19" s="25" t="s">
        <v>28</v>
      </c>
      <c r="C19" s="25" t="s">
        <v>277</v>
      </c>
      <c r="D19" s="20" t="s">
        <v>56</v>
      </c>
      <c r="E19" s="26" t="s">
        <v>278</v>
      </c>
      <c r="F19" s="27" t="s">
        <v>178</v>
      </c>
      <c r="G19" s="28">
        <v>55.379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5" ht="13.2">
      <c r="A20" s="30" t="s">
        <v>60</v>
      </c>
      <c r="E20" s="31" t="s">
        <v>56</v>
      </c>
    </row>
    <row r="21" spans="1:5" ht="39.6">
      <c r="A21" s="32" t="s">
        <v>62</v>
      </c>
      <c r="E21" s="33" t="s">
        <v>355</v>
      </c>
    </row>
    <row r="22" spans="1:5" ht="382.8">
      <c r="A22" t="s">
        <v>63</v>
      </c>
      <c r="E22" s="31" t="s">
        <v>256</v>
      </c>
    </row>
    <row r="23" spans="1:16" ht="13.2">
      <c r="A23" s="20" t="s">
        <v>54</v>
      </c>
      <c r="B23" s="25" t="s">
        <v>38</v>
      </c>
      <c r="C23" s="25" t="s">
        <v>280</v>
      </c>
      <c r="D23" s="20" t="s">
        <v>56</v>
      </c>
      <c r="E23" s="26" t="s">
        <v>281</v>
      </c>
      <c r="F23" s="27" t="s">
        <v>178</v>
      </c>
      <c r="G23" s="28">
        <v>12.6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5" ht="13.2">
      <c r="A24" s="30" t="s">
        <v>60</v>
      </c>
      <c r="E24" s="31" t="s">
        <v>56</v>
      </c>
    </row>
    <row r="25" spans="1:5" ht="39.6">
      <c r="A25" s="32" t="s">
        <v>62</v>
      </c>
      <c r="E25" s="33" t="s">
        <v>356</v>
      </c>
    </row>
    <row r="26" spans="1:5" ht="330">
      <c r="A26" t="s">
        <v>63</v>
      </c>
      <c r="E26" s="31" t="s">
        <v>283</v>
      </c>
    </row>
    <row r="27" spans="1:16" ht="13.2">
      <c r="A27" s="20" t="s">
        <v>54</v>
      </c>
      <c r="B27" s="25" t="s">
        <v>40</v>
      </c>
      <c r="C27" s="25" t="s">
        <v>284</v>
      </c>
      <c r="D27" s="20" t="s">
        <v>56</v>
      </c>
      <c r="E27" s="26" t="s">
        <v>285</v>
      </c>
      <c r="F27" s="27" t="s">
        <v>178</v>
      </c>
      <c r="G27" s="28">
        <v>8.4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5" ht="13.2">
      <c r="A28" s="30" t="s">
        <v>60</v>
      </c>
      <c r="E28" s="31" t="s">
        <v>56</v>
      </c>
    </row>
    <row r="29" spans="1:5" ht="52.8">
      <c r="A29" s="32" t="s">
        <v>62</v>
      </c>
      <c r="E29" s="33" t="s">
        <v>357</v>
      </c>
    </row>
    <row r="30" spans="1:5" ht="237.6">
      <c r="A30" t="s">
        <v>63</v>
      </c>
      <c r="E30" s="31" t="s">
        <v>287</v>
      </c>
    </row>
    <row r="31" spans="1:16" ht="13.2">
      <c r="A31" s="20" t="s">
        <v>54</v>
      </c>
      <c r="B31" s="25" t="s">
        <v>42</v>
      </c>
      <c r="C31" s="25" t="s">
        <v>288</v>
      </c>
      <c r="D31" s="20" t="s">
        <v>56</v>
      </c>
      <c r="E31" s="26" t="s">
        <v>289</v>
      </c>
      <c r="F31" s="27" t="s">
        <v>178</v>
      </c>
      <c r="G31" s="28">
        <v>4.2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5" ht="13.2">
      <c r="A32" s="30" t="s">
        <v>60</v>
      </c>
      <c r="E32" s="31" t="s">
        <v>290</v>
      </c>
    </row>
    <row r="33" spans="1:5" ht="39.6">
      <c r="A33" s="32" t="s">
        <v>62</v>
      </c>
      <c r="E33" s="33" t="s">
        <v>358</v>
      </c>
    </row>
    <row r="34" spans="1:5" ht="303.6">
      <c r="A34" t="s">
        <v>63</v>
      </c>
      <c r="E34" s="31" t="s">
        <v>292</v>
      </c>
    </row>
    <row r="35" spans="1:16" ht="13.2">
      <c r="A35" s="20" t="s">
        <v>54</v>
      </c>
      <c r="B35" s="25" t="s">
        <v>85</v>
      </c>
      <c r="C35" s="25" t="s">
        <v>359</v>
      </c>
      <c r="D35" s="20" t="s">
        <v>56</v>
      </c>
      <c r="E35" s="26" t="s">
        <v>360</v>
      </c>
      <c r="F35" s="27" t="s">
        <v>167</v>
      </c>
      <c r="G35" s="28">
        <v>120.39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5" ht="13.2">
      <c r="A36" s="30" t="s">
        <v>60</v>
      </c>
      <c r="E36" s="31" t="s">
        <v>56</v>
      </c>
    </row>
    <row r="37" spans="1:5" ht="26.4">
      <c r="A37" s="32" t="s">
        <v>62</v>
      </c>
      <c r="E37" s="33" t="s">
        <v>361</v>
      </c>
    </row>
    <row r="38" spans="1:5" ht="26.4">
      <c r="A38" t="s">
        <v>63</v>
      </c>
      <c r="E38" s="31" t="s">
        <v>362</v>
      </c>
    </row>
    <row r="39" spans="1:18" ht="12.75" customHeight="1">
      <c r="A39" s="5" t="s">
        <v>52</v>
      </c>
      <c r="B39" s="5"/>
      <c r="C39" s="35" t="s">
        <v>29</v>
      </c>
      <c r="D39" s="5"/>
      <c r="E39" s="23" t="s">
        <v>363</v>
      </c>
      <c r="F39" s="5"/>
      <c r="G39" s="5"/>
      <c r="H39" s="5"/>
      <c r="I39" s="36">
        <f>0+Q39</f>
        <v>0</v>
      </c>
      <c r="J39" s="5"/>
      <c r="O39">
        <f>0+R39</f>
        <v>0</v>
      </c>
      <c r="Q39">
        <f>0+I40</f>
        <v>0</v>
      </c>
      <c r="R39">
        <f>0+O40</f>
        <v>0</v>
      </c>
    </row>
    <row r="40" spans="1:16" ht="13.2">
      <c r="A40" s="20" t="s">
        <v>54</v>
      </c>
      <c r="B40" s="25" t="s">
        <v>87</v>
      </c>
      <c r="C40" s="25" t="s">
        <v>364</v>
      </c>
      <c r="D40" s="20" t="s">
        <v>56</v>
      </c>
      <c r="E40" s="26" t="s">
        <v>365</v>
      </c>
      <c r="F40" s="27" t="s">
        <v>167</v>
      </c>
      <c r="G40" s="28">
        <v>120.39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5" ht="13.2">
      <c r="A41" s="30" t="s">
        <v>60</v>
      </c>
      <c r="E41" s="31" t="s">
        <v>56</v>
      </c>
    </row>
    <row r="42" spans="1:5" ht="26.4">
      <c r="A42" s="32" t="s">
        <v>62</v>
      </c>
      <c r="E42" s="33" t="s">
        <v>361</v>
      </c>
    </row>
    <row r="43" spans="1:5" ht="105.6">
      <c r="A43" t="s">
        <v>63</v>
      </c>
      <c r="E43" s="31" t="s">
        <v>366</v>
      </c>
    </row>
    <row r="44" spans="1:18" ht="12.75" customHeight="1">
      <c r="A44" s="5" t="s">
        <v>52</v>
      </c>
      <c r="B44" s="5"/>
      <c r="C44" s="35" t="s">
        <v>40</v>
      </c>
      <c r="D44" s="5"/>
      <c r="E44" s="23" t="s">
        <v>272</v>
      </c>
      <c r="F44" s="5"/>
      <c r="G44" s="5"/>
      <c r="H44" s="5"/>
      <c r="I44" s="36">
        <f>0+Q44</f>
        <v>0</v>
      </c>
      <c r="J44" s="5"/>
      <c r="O44">
        <f>0+R44</f>
        <v>0</v>
      </c>
      <c r="Q44">
        <f>0+I45+I49+I53</f>
        <v>0</v>
      </c>
      <c r="R44">
        <f>0+O45+O49+O53</f>
        <v>0</v>
      </c>
    </row>
    <row r="45" spans="1:16" ht="13.2">
      <c r="A45" s="20" t="s">
        <v>54</v>
      </c>
      <c r="B45" s="25" t="s">
        <v>45</v>
      </c>
      <c r="C45" s="25" t="s">
        <v>367</v>
      </c>
      <c r="D45" s="20" t="s">
        <v>56</v>
      </c>
      <c r="E45" s="26" t="s">
        <v>368</v>
      </c>
      <c r="F45" s="27" t="s">
        <v>167</v>
      </c>
      <c r="G45" s="28">
        <v>120.39</v>
      </c>
      <c r="H45" s="29">
        <v>0</v>
      </c>
      <c r="I45" s="29">
        <f>ROUND(ROUND(H45,2)*ROUND(G45,3),2)</f>
        <v>0</v>
      </c>
      <c r="J45" s="27" t="s">
        <v>59</v>
      </c>
      <c r="O45">
        <f>(I45*21)/100</f>
        <v>0</v>
      </c>
      <c r="P45" t="s">
        <v>29</v>
      </c>
    </row>
    <row r="46" spans="1:5" ht="13.2">
      <c r="A46" s="30" t="s">
        <v>60</v>
      </c>
      <c r="E46" s="31" t="s">
        <v>369</v>
      </c>
    </row>
    <row r="47" spans="1:5" ht="26.4">
      <c r="A47" s="32" t="s">
        <v>62</v>
      </c>
      <c r="E47" s="33" t="s">
        <v>361</v>
      </c>
    </row>
    <row r="48" spans="1:5" ht="132">
      <c r="A48" t="s">
        <v>63</v>
      </c>
      <c r="E48" s="31" t="s">
        <v>370</v>
      </c>
    </row>
    <row r="49" spans="1:16" ht="13.2">
      <c r="A49" s="20" t="s">
        <v>54</v>
      </c>
      <c r="B49" s="25" t="s">
        <v>47</v>
      </c>
      <c r="C49" s="25" t="s">
        <v>371</v>
      </c>
      <c r="D49" s="20" t="s">
        <v>56</v>
      </c>
      <c r="E49" s="26" t="s">
        <v>372</v>
      </c>
      <c r="F49" s="27" t="s">
        <v>167</v>
      </c>
      <c r="G49" s="28">
        <v>120.39</v>
      </c>
      <c r="H49" s="29">
        <v>0</v>
      </c>
      <c r="I49" s="29">
        <f>ROUND(ROUND(H49,2)*ROUND(G49,3),2)</f>
        <v>0</v>
      </c>
      <c r="J49" s="27" t="s">
        <v>59</v>
      </c>
      <c r="O49">
        <f>(I49*21)/100</f>
        <v>0</v>
      </c>
      <c r="P49" t="s">
        <v>29</v>
      </c>
    </row>
    <row r="50" spans="1:5" ht="13.2">
      <c r="A50" s="30" t="s">
        <v>60</v>
      </c>
      <c r="E50" s="31" t="s">
        <v>373</v>
      </c>
    </row>
    <row r="51" spans="1:5" ht="26.4">
      <c r="A51" s="32" t="s">
        <v>62</v>
      </c>
      <c r="E51" s="33" t="s">
        <v>361</v>
      </c>
    </row>
    <row r="52" spans="1:5" ht="52.8">
      <c r="A52" t="s">
        <v>63</v>
      </c>
      <c r="E52" s="31" t="s">
        <v>374</v>
      </c>
    </row>
    <row r="53" spans="1:16" ht="13.2">
      <c r="A53" s="20" t="s">
        <v>54</v>
      </c>
      <c r="B53" s="25" t="s">
        <v>49</v>
      </c>
      <c r="C53" s="25" t="s">
        <v>375</v>
      </c>
      <c r="D53" s="20" t="s">
        <v>56</v>
      </c>
      <c r="E53" s="26" t="s">
        <v>376</v>
      </c>
      <c r="F53" s="27" t="s">
        <v>167</v>
      </c>
      <c r="G53" s="28">
        <v>120.39</v>
      </c>
      <c r="H53" s="29">
        <v>0</v>
      </c>
      <c r="I53" s="29">
        <f>ROUND(ROUND(H53,2)*ROUND(G53,3),2)</f>
        <v>0</v>
      </c>
      <c r="J53" s="27" t="s">
        <v>59</v>
      </c>
      <c r="O53">
        <f>(I53*21)/100</f>
        <v>0</v>
      </c>
      <c r="P53" t="s">
        <v>29</v>
      </c>
    </row>
    <row r="54" spans="1:5" ht="13.2">
      <c r="A54" s="30" t="s">
        <v>60</v>
      </c>
      <c r="E54" s="31" t="s">
        <v>377</v>
      </c>
    </row>
    <row r="55" spans="1:5" ht="26.4">
      <c r="A55" s="32" t="s">
        <v>62</v>
      </c>
      <c r="E55" s="33" t="s">
        <v>361</v>
      </c>
    </row>
    <row r="56" spans="1:5" ht="158.4">
      <c r="A56" t="s">
        <v>63</v>
      </c>
      <c r="E56" s="31" t="s">
        <v>378</v>
      </c>
    </row>
    <row r="57" spans="1:18" ht="12.75" customHeight="1">
      <c r="A57" s="5" t="s">
        <v>52</v>
      </c>
      <c r="B57" s="5"/>
      <c r="C57" s="35" t="s">
        <v>87</v>
      </c>
      <c r="D57" s="5"/>
      <c r="E57" s="23" t="s">
        <v>219</v>
      </c>
      <c r="F57" s="5"/>
      <c r="G57" s="5"/>
      <c r="H57" s="5"/>
      <c r="I57" s="36">
        <f>0+Q57</f>
        <v>0</v>
      </c>
      <c r="J57" s="5"/>
      <c r="O57">
        <f>0+R57</f>
        <v>0</v>
      </c>
      <c r="Q57">
        <f>0+I58+I62+I66</f>
        <v>0</v>
      </c>
      <c r="R57">
        <f>0+O58+O62+O66</f>
        <v>0</v>
      </c>
    </row>
    <row r="58" spans="1:16" ht="13.2">
      <c r="A58" s="20" t="s">
        <v>54</v>
      </c>
      <c r="B58" s="25" t="s">
        <v>99</v>
      </c>
      <c r="C58" s="25" t="s">
        <v>308</v>
      </c>
      <c r="D58" s="20" t="s">
        <v>56</v>
      </c>
      <c r="E58" s="26" t="s">
        <v>309</v>
      </c>
      <c r="F58" s="27" t="s">
        <v>196</v>
      </c>
      <c r="G58" s="28">
        <v>7</v>
      </c>
      <c r="H58" s="29">
        <v>0</v>
      </c>
      <c r="I58" s="29">
        <f>ROUND(ROUND(H58,2)*ROUND(G58,3),2)</f>
        <v>0</v>
      </c>
      <c r="J58" s="27" t="s">
        <v>59</v>
      </c>
      <c r="O58">
        <f>(I58*21)/100</f>
        <v>0</v>
      </c>
      <c r="P58" t="s">
        <v>29</v>
      </c>
    </row>
    <row r="59" spans="1:5" ht="13.2">
      <c r="A59" s="30" t="s">
        <v>60</v>
      </c>
      <c r="E59" s="31" t="s">
        <v>56</v>
      </c>
    </row>
    <row r="60" spans="1:5" ht="39.6">
      <c r="A60" s="32" t="s">
        <v>62</v>
      </c>
      <c r="E60" s="33" t="s">
        <v>379</v>
      </c>
    </row>
    <row r="61" spans="1:5" ht="264">
      <c r="A61" t="s">
        <v>63</v>
      </c>
      <c r="E61" s="31" t="s">
        <v>311</v>
      </c>
    </row>
    <row r="62" spans="1:16" ht="13.2">
      <c r="A62" s="20" t="s">
        <v>54</v>
      </c>
      <c r="B62" s="25" t="s">
        <v>104</v>
      </c>
      <c r="C62" s="25" t="s">
        <v>380</v>
      </c>
      <c r="D62" s="20" t="s">
        <v>56</v>
      </c>
      <c r="E62" s="26" t="s">
        <v>381</v>
      </c>
      <c r="F62" s="27" t="s">
        <v>196</v>
      </c>
      <c r="G62" s="28">
        <v>5</v>
      </c>
      <c r="H62" s="29">
        <v>0</v>
      </c>
      <c r="I62" s="29">
        <f>ROUND(ROUND(H62,2)*ROUND(G62,3),2)</f>
        <v>0</v>
      </c>
      <c r="J62" s="27" t="s">
        <v>59</v>
      </c>
      <c r="O62">
        <f>(I62*21)/100</f>
        <v>0</v>
      </c>
      <c r="P62" t="s">
        <v>29</v>
      </c>
    </row>
    <row r="63" spans="1:5" ht="13.2">
      <c r="A63" s="30" t="s">
        <v>60</v>
      </c>
      <c r="E63" s="31" t="s">
        <v>382</v>
      </c>
    </row>
    <row r="64" spans="1:5" ht="13.2">
      <c r="A64" s="32" t="s">
        <v>62</v>
      </c>
      <c r="E64" s="33" t="s">
        <v>383</v>
      </c>
    </row>
    <row r="65" spans="1:5" ht="250.8">
      <c r="A65" t="s">
        <v>63</v>
      </c>
      <c r="E65" s="31" t="s">
        <v>384</v>
      </c>
    </row>
    <row r="66" spans="1:16" ht="13.2">
      <c r="A66" s="20" t="s">
        <v>54</v>
      </c>
      <c r="B66" s="25" t="s">
        <v>109</v>
      </c>
      <c r="C66" s="25" t="s">
        <v>385</v>
      </c>
      <c r="D66" s="20" t="s">
        <v>56</v>
      </c>
      <c r="E66" s="26" t="s">
        <v>386</v>
      </c>
      <c r="F66" s="27" t="s">
        <v>68</v>
      </c>
      <c r="G66" s="28">
        <v>3</v>
      </c>
      <c r="H66" s="29">
        <v>0</v>
      </c>
      <c r="I66" s="29">
        <f>ROUND(ROUND(H66,2)*ROUND(G66,3),2)</f>
        <v>0</v>
      </c>
      <c r="J66" s="27" t="s">
        <v>59</v>
      </c>
      <c r="O66">
        <f>(I66*21)/100</f>
        <v>0</v>
      </c>
      <c r="P66" t="s">
        <v>29</v>
      </c>
    </row>
    <row r="67" spans="1:5" ht="13.2">
      <c r="A67" s="30" t="s">
        <v>60</v>
      </c>
      <c r="E67" s="31" t="s">
        <v>56</v>
      </c>
    </row>
    <row r="68" spans="1:5" ht="26.4">
      <c r="A68" s="32" t="s">
        <v>62</v>
      </c>
      <c r="E68" s="33" t="s">
        <v>387</v>
      </c>
    </row>
    <row r="69" spans="1:5" ht="26.4">
      <c r="A69" t="s">
        <v>63</v>
      </c>
      <c r="E69" s="31" t="s">
        <v>388</v>
      </c>
    </row>
    <row r="70" spans="1:18" ht="12.75" customHeight="1">
      <c r="A70" s="5" t="s">
        <v>52</v>
      </c>
      <c r="B70" s="5"/>
      <c r="C70" s="35" t="s">
        <v>45</v>
      </c>
      <c r="D70" s="5"/>
      <c r="E70" s="23" t="s">
        <v>139</v>
      </c>
      <c r="F70" s="5"/>
      <c r="G70" s="5"/>
      <c r="H70" s="5"/>
      <c r="I70" s="36">
        <f>0+Q70</f>
        <v>0</v>
      </c>
      <c r="J70" s="5"/>
      <c r="O70">
        <f>0+R70</f>
        <v>0</v>
      </c>
      <c r="Q70">
        <f>0+I71</f>
        <v>0</v>
      </c>
      <c r="R70">
        <f>0+O71</f>
        <v>0</v>
      </c>
    </row>
    <row r="71" spans="1:16" ht="13.2">
      <c r="A71" s="20" t="s">
        <v>54</v>
      </c>
      <c r="B71" s="25" t="s">
        <v>114</v>
      </c>
      <c r="C71" s="25" t="s">
        <v>389</v>
      </c>
      <c r="D71" s="20" t="s">
        <v>56</v>
      </c>
      <c r="E71" s="26" t="s">
        <v>390</v>
      </c>
      <c r="F71" s="27" t="s">
        <v>196</v>
      </c>
      <c r="G71" s="28">
        <v>15.5</v>
      </c>
      <c r="H71" s="29">
        <v>0</v>
      </c>
      <c r="I71" s="29">
        <f>ROUND(ROUND(H71,2)*ROUND(G71,3),2)</f>
        <v>0</v>
      </c>
      <c r="J71" s="27" t="s">
        <v>59</v>
      </c>
      <c r="O71">
        <f>(I71*21)/100</f>
        <v>0</v>
      </c>
      <c r="P71" t="s">
        <v>29</v>
      </c>
    </row>
    <row r="72" spans="1:5" ht="13.2">
      <c r="A72" s="30" t="s">
        <v>60</v>
      </c>
      <c r="E72" s="31" t="s">
        <v>56</v>
      </c>
    </row>
    <row r="73" spans="1:5" ht="26.4">
      <c r="A73" s="32" t="s">
        <v>62</v>
      </c>
      <c r="E73" s="33" t="s">
        <v>391</v>
      </c>
    </row>
    <row r="74" spans="1:5" ht="79.2">
      <c r="A74" t="s">
        <v>63</v>
      </c>
      <c r="E74" s="31" t="s">
        <v>392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106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0+O9+O14+O51+O60+O77+O98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393</v>
      </c>
      <c r="I3" s="34">
        <f>0+I9+I14+I51+I60+I77+I98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348</v>
      </c>
      <c r="D4" s="375"/>
      <c r="E4" s="12" t="s">
        <v>349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4" t="s">
        <v>24</v>
      </c>
      <c r="C5" s="379" t="s">
        <v>393</v>
      </c>
      <c r="D5" s="380"/>
      <c r="E5" s="15" t="s">
        <v>349</v>
      </c>
      <c r="F5" s="5"/>
      <c r="G5" s="5"/>
      <c r="H5" s="5"/>
      <c r="I5" s="5"/>
      <c r="J5" s="5"/>
      <c r="O5" t="s">
        <v>27</v>
      </c>
      <c r="P5" t="s">
        <v>29</v>
      </c>
    </row>
    <row r="6" spans="1:10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0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0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</f>
        <v>0</v>
      </c>
      <c r="R9">
        <f>0+O10</f>
        <v>0</v>
      </c>
    </row>
    <row r="10" spans="1:16" ht="13.2">
      <c r="A10" s="20" t="s">
        <v>54</v>
      </c>
      <c r="B10" s="25" t="s">
        <v>34</v>
      </c>
      <c r="C10" s="25" t="s">
        <v>352</v>
      </c>
      <c r="D10" s="20" t="s">
        <v>56</v>
      </c>
      <c r="E10" s="26" t="s">
        <v>161</v>
      </c>
      <c r="F10" s="27" t="s">
        <v>157</v>
      </c>
      <c r="G10" s="28">
        <v>683.261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5" ht="13.2">
      <c r="A11" s="30" t="s">
        <v>60</v>
      </c>
      <c r="E11" s="31" t="s">
        <v>56</v>
      </c>
    </row>
    <row r="12" spans="1:5" ht="39.6">
      <c r="A12" s="32" t="s">
        <v>62</v>
      </c>
      <c r="E12" s="33" t="s">
        <v>395</v>
      </c>
    </row>
    <row r="13" spans="1:5" ht="26.4">
      <c r="A13" t="s">
        <v>63</v>
      </c>
      <c r="E13" s="31" t="s">
        <v>160</v>
      </c>
    </row>
    <row r="14" spans="1:18" ht="12.75" customHeight="1">
      <c r="A14" s="5" t="s">
        <v>52</v>
      </c>
      <c r="B14" s="5"/>
      <c r="C14" s="35" t="s">
        <v>34</v>
      </c>
      <c r="D14" s="5"/>
      <c r="E14" s="23" t="s">
        <v>164</v>
      </c>
      <c r="F14" s="5"/>
      <c r="G14" s="5"/>
      <c r="H14" s="5"/>
      <c r="I14" s="36">
        <f>0+Q14</f>
        <v>0</v>
      </c>
      <c r="J14" s="5"/>
      <c r="O14">
        <f>0+R14</f>
        <v>0</v>
      </c>
      <c r="Q14">
        <f>0+I15+I19+I23+I27+I31+I35+I39+I43+I47</f>
        <v>0</v>
      </c>
      <c r="R14">
        <f>0+O15+O19+O23+O27+O31+O35+O39+O43+O47</f>
        <v>0</v>
      </c>
    </row>
    <row r="15" spans="1:16" ht="13.2">
      <c r="A15" s="20" t="s">
        <v>54</v>
      </c>
      <c r="B15" s="25" t="s">
        <v>29</v>
      </c>
      <c r="C15" s="25" t="s">
        <v>253</v>
      </c>
      <c r="D15" s="20" t="s">
        <v>56</v>
      </c>
      <c r="E15" s="26" t="s">
        <v>254</v>
      </c>
      <c r="F15" s="27" t="s">
        <v>178</v>
      </c>
      <c r="G15" s="28">
        <v>18.297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5" ht="13.2">
      <c r="A16" s="30" t="s">
        <v>60</v>
      </c>
      <c r="E16" s="31" t="s">
        <v>56</v>
      </c>
    </row>
    <row r="17" spans="1:5" ht="26.4">
      <c r="A17" s="32" t="s">
        <v>62</v>
      </c>
      <c r="E17" s="33" t="s">
        <v>396</v>
      </c>
    </row>
    <row r="18" spans="1:5" ht="382.8">
      <c r="A18" t="s">
        <v>63</v>
      </c>
      <c r="E18" s="31" t="s">
        <v>256</v>
      </c>
    </row>
    <row r="19" spans="1:16" ht="13.2">
      <c r="A19" s="20" t="s">
        <v>54</v>
      </c>
      <c r="B19" s="25" t="s">
        <v>28</v>
      </c>
      <c r="C19" s="25" t="s">
        <v>213</v>
      </c>
      <c r="D19" s="20" t="s">
        <v>56</v>
      </c>
      <c r="E19" s="26" t="s">
        <v>214</v>
      </c>
      <c r="F19" s="27" t="s">
        <v>215</v>
      </c>
      <c r="G19" s="28">
        <v>3693.3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5" ht="13.2">
      <c r="A20" s="30" t="s">
        <v>60</v>
      </c>
      <c r="E20" s="31" t="s">
        <v>216</v>
      </c>
    </row>
    <row r="21" spans="1:5" ht="39.6">
      <c r="A21" s="32" t="s">
        <v>62</v>
      </c>
      <c r="E21" s="33" t="s">
        <v>397</v>
      </c>
    </row>
    <row r="22" spans="1:5" ht="26.4">
      <c r="A22" t="s">
        <v>63</v>
      </c>
      <c r="E22" s="31" t="s">
        <v>218</v>
      </c>
    </row>
    <row r="23" spans="1:16" ht="13.2">
      <c r="A23" s="20" t="s">
        <v>54</v>
      </c>
      <c r="B23" s="25" t="s">
        <v>38</v>
      </c>
      <c r="C23" s="25" t="s">
        <v>277</v>
      </c>
      <c r="D23" s="20" t="s">
        <v>56</v>
      </c>
      <c r="E23" s="26" t="s">
        <v>278</v>
      </c>
      <c r="F23" s="27" t="s">
        <v>178</v>
      </c>
      <c r="G23" s="28">
        <v>223.233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5" ht="13.2">
      <c r="A24" s="30" t="s">
        <v>60</v>
      </c>
      <c r="E24" s="31" t="s">
        <v>56</v>
      </c>
    </row>
    <row r="25" spans="1:5" ht="145.2">
      <c r="A25" s="32" t="s">
        <v>62</v>
      </c>
      <c r="E25" s="33" t="s">
        <v>398</v>
      </c>
    </row>
    <row r="26" spans="1:5" ht="382.8">
      <c r="A26" t="s">
        <v>63</v>
      </c>
      <c r="E26" s="31" t="s">
        <v>256</v>
      </c>
    </row>
    <row r="27" spans="1:16" ht="13.2">
      <c r="A27" s="20" t="s">
        <v>54</v>
      </c>
      <c r="B27" s="25" t="s">
        <v>40</v>
      </c>
      <c r="C27" s="25" t="s">
        <v>280</v>
      </c>
      <c r="D27" s="20" t="s">
        <v>56</v>
      </c>
      <c r="E27" s="26" t="s">
        <v>281</v>
      </c>
      <c r="F27" s="27" t="s">
        <v>178</v>
      </c>
      <c r="G27" s="28">
        <v>127.8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5" ht="13.2">
      <c r="A28" s="30" t="s">
        <v>60</v>
      </c>
      <c r="E28" s="31" t="s">
        <v>56</v>
      </c>
    </row>
    <row r="29" spans="1:5" ht="39.6">
      <c r="A29" s="32" t="s">
        <v>62</v>
      </c>
      <c r="E29" s="33" t="s">
        <v>399</v>
      </c>
    </row>
    <row r="30" spans="1:5" ht="330">
      <c r="A30" t="s">
        <v>63</v>
      </c>
      <c r="E30" s="31" t="s">
        <v>283</v>
      </c>
    </row>
    <row r="31" spans="1:16" ht="13.2">
      <c r="A31" s="20" t="s">
        <v>54</v>
      </c>
      <c r="B31" s="25" t="s">
        <v>42</v>
      </c>
      <c r="C31" s="25" t="s">
        <v>284</v>
      </c>
      <c r="D31" s="20" t="s">
        <v>56</v>
      </c>
      <c r="E31" s="26" t="s">
        <v>285</v>
      </c>
      <c r="F31" s="27" t="s">
        <v>178</v>
      </c>
      <c r="G31" s="28">
        <v>86.841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5" ht="13.2">
      <c r="A32" s="30" t="s">
        <v>60</v>
      </c>
      <c r="E32" s="31" t="s">
        <v>56</v>
      </c>
    </row>
    <row r="33" spans="1:5" ht="92.4">
      <c r="A33" s="32" t="s">
        <v>62</v>
      </c>
      <c r="E33" s="33" t="s">
        <v>400</v>
      </c>
    </row>
    <row r="34" spans="1:5" ht="237.6">
      <c r="A34" t="s">
        <v>63</v>
      </c>
      <c r="E34" s="31" t="s">
        <v>287</v>
      </c>
    </row>
    <row r="35" spans="1:16" ht="13.2">
      <c r="A35" s="20" t="s">
        <v>54</v>
      </c>
      <c r="B35" s="25" t="s">
        <v>85</v>
      </c>
      <c r="C35" s="25" t="s">
        <v>288</v>
      </c>
      <c r="D35" s="20" t="s">
        <v>56</v>
      </c>
      <c r="E35" s="26" t="s">
        <v>289</v>
      </c>
      <c r="F35" s="27" t="s">
        <v>178</v>
      </c>
      <c r="G35" s="28">
        <v>53.25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5" ht="13.2">
      <c r="A36" s="30" t="s">
        <v>60</v>
      </c>
      <c r="E36" s="31" t="s">
        <v>290</v>
      </c>
    </row>
    <row r="37" spans="1:5" ht="105.6">
      <c r="A37" s="32" t="s">
        <v>62</v>
      </c>
      <c r="E37" s="33" t="s">
        <v>401</v>
      </c>
    </row>
    <row r="38" spans="1:5" ht="303.6">
      <c r="A38" t="s">
        <v>63</v>
      </c>
      <c r="E38" s="31" t="s">
        <v>292</v>
      </c>
    </row>
    <row r="39" spans="1:16" ht="13.2">
      <c r="A39" s="20" t="s">
        <v>54</v>
      </c>
      <c r="B39" s="25" t="s">
        <v>87</v>
      </c>
      <c r="C39" s="25" t="s">
        <v>359</v>
      </c>
      <c r="D39" s="20" t="s">
        <v>56</v>
      </c>
      <c r="E39" s="26" t="s">
        <v>360</v>
      </c>
      <c r="F39" s="27" t="s">
        <v>167</v>
      </c>
      <c r="G39" s="28">
        <v>485.29</v>
      </c>
      <c r="H39" s="29">
        <v>0</v>
      </c>
      <c r="I39" s="29">
        <f>ROUND(ROUND(H39,2)*ROUND(G39,3),2)</f>
        <v>0</v>
      </c>
      <c r="J39" s="27" t="s">
        <v>59</v>
      </c>
      <c r="O39">
        <f>(I39*21)/100</f>
        <v>0</v>
      </c>
      <c r="P39" t="s">
        <v>29</v>
      </c>
    </row>
    <row r="40" spans="1:5" ht="13.2">
      <c r="A40" s="30" t="s">
        <v>60</v>
      </c>
      <c r="E40" s="31" t="s">
        <v>56</v>
      </c>
    </row>
    <row r="41" spans="1:5" ht="132">
      <c r="A41" s="32" t="s">
        <v>62</v>
      </c>
      <c r="E41" s="33" t="s">
        <v>402</v>
      </c>
    </row>
    <row r="42" spans="1:5" ht="26.4">
      <c r="A42" t="s">
        <v>63</v>
      </c>
      <c r="E42" s="31" t="s">
        <v>362</v>
      </c>
    </row>
    <row r="43" spans="1:16" ht="13.2">
      <c r="A43" s="20" t="s">
        <v>54</v>
      </c>
      <c r="B43" s="25" t="s">
        <v>45</v>
      </c>
      <c r="C43" s="25" t="s">
        <v>403</v>
      </c>
      <c r="D43" s="20" t="s">
        <v>56</v>
      </c>
      <c r="E43" s="26" t="s">
        <v>404</v>
      </c>
      <c r="F43" s="27" t="s">
        <v>167</v>
      </c>
      <c r="G43" s="28">
        <v>4.4</v>
      </c>
      <c r="H43" s="29">
        <v>0</v>
      </c>
      <c r="I43" s="29">
        <f>ROUND(ROUND(H43,2)*ROUND(G43,3),2)</f>
        <v>0</v>
      </c>
      <c r="J43" s="27" t="s">
        <v>59</v>
      </c>
      <c r="O43">
        <f>(I43*21)/100</f>
        <v>0</v>
      </c>
      <c r="P43" t="s">
        <v>29</v>
      </c>
    </row>
    <row r="44" spans="1:5" ht="13.2">
      <c r="A44" s="30" t="s">
        <v>60</v>
      </c>
      <c r="E44" s="31" t="s">
        <v>56</v>
      </c>
    </row>
    <row r="45" spans="1:5" ht="26.4">
      <c r="A45" s="32" t="s">
        <v>62</v>
      </c>
      <c r="E45" s="33" t="s">
        <v>405</v>
      </c>
    </row>
    <row r="46" spans="1:5" ht="39.6">
      <c r="A46" t="s">
        <v>63</v>
      </c>
      <c r="E46" s="31" t="s">
        <v>406</v>
      </c>
    </row>
    <row r="47" spans="1:16" ht="13.2">
      <c r="A47" s="20" t="s">
        <v>54</v>
      </c>
      <c r="B47" s="25" t="s">
        <v>47</v>
      </c>
      <c r="C47" s="25" t="s">
        <v>407</v>
      </c>
      <c r="D47" s="20" t="s">
        <v>56</v>
      </c>
      <c r="E47" s="26" t="s">
        <v>408</v>
      </c>
      <c r="F47" s="27" t="s">
        <v>167</v>
      </c>
      <c r="G47" s="28">
        <v>4.4</v>
      </c>
      <c r="H47" s="29">
        <v>0</v>
      </c>
      <c r="I47" s="29">
        <f>ROUND(ROUND(H47,2)*ROUND(G47,3),2)</f>
        <v>0</v>
      </c>
      <c r="J47" s="27" t="s">
        <v>59</v>
      </c>
      <c r="O47">
        <f>(I47*21)/100</f>
        <v>0</v>
      </c>
      <c r="P47" t="s">
        <v>29</v>
      </c>
    </row>
    <row r="48" spans="1:5" ht="13.2">
      <c r="A48" s="30" t="s">
        <v>60</v>
      </c>
      <c r="E48" s="31" t="s">
        <v>56</v>
      </c>
    </row>
    <row r="49" spans="1:5" ht="26.4">
      <c r="A49" s="32" t="s">
        <v>62</v>
      </c>
      <c r="E49" s="33" t="s">
        <v>405</v>
      </c>
    </row>
    <row r="50" spans="1:5" ht="26.4">
      <c r="A50" t="s">
        <v>63</v>
      </c>
      <c r="E50" s="31" t="s">
        <v>409</v>
      </c>
    </row>
    <row r="51" spans="1:18" ht="12.75" customHeight="1">
      <c r="A51" s="5" t="s">
        <v>52</v>
      </c>
      <c r="B51" s="5"/>
      <c r="C51" s="35" t="s">
        <v>29</v>
      </c>
      <c r="D51" s="5"/>
      <c r="E51" s="23" t="s">
        <v>363</v>
      </c>
      <c r="F51" s="5"/>
      <c r="G51" s="5"/>
      <c r="H51" s="5"/>
      <c r="I51" s="36">
        <f>0+Q51</f>
        <v>0</v>
      </c>
      <c r="J51" s="5"/>
      <c r="O51">
        <f>0+R51</f>
        <v>0</v>
      </c>
      <c r="Q51">
        <f>0+I52+I56</f>
        <v>0</v>
      </c>
      <c r="R51">
        <f>0+O52+O56</f>
        <v>0</v>
      </c>
    </row>
    <row r="52" spans="1:16" ht="13.2">
      <c r="A52" s="20" t="s">
        <v>54</v>
      </c>
      <c r="B52" s="25" t="s">
        <v>49</v>
      </c>
      <c r="C52" s="25" t="s">
        <v>364</v>
      </c>
      <c r="D52" s="20" t="s">
        <v>56</v>
      </c>
      <c r="E52" s="26" t="s">
        <v>365</v>
      </c>
      <c r="F52" s="27" t="s">
        <v>167</v>
      </c>
      <c r="G52" s="28">
        <v>485.29</v>
      </c>
      <c r="H52" s="29">
        <v>0</v>
      </c>
      <c r="I52" s="29">
        <f>ROUND(ROUND(H52,2)*ROUND(G52,3),2)</f>
        <v>0</v>
      </c>
      <c r="J52" s="27" t="s">
        <v>59</v>
      </c>
      <c r="O52">
        <f>(I52*21)/100</f>
        <v>0</v>
      </c>
      <c r="P52" t="s">
        <v>29</v>
      </c>
    </row>
    <row r="53" spans="1:5" ht="13.2">
      <c r="A53" s="30" t="s">
        <v>60</v>
      </c>
      <c r="E53" s="31" t="s">
        <v>56</v>
      </c>
    </row>
    <row r="54" spans="1:5" ht="132">
      <c r="A54" s="32" t="s">
        <v>62</v>
      </c>
      <c r="E54" s="33" t="s">
        <v>402</v>
      </c>
    </row>
    <row r="55" spans="1:5" ht="105.6">
      <c r="A55" t="s">
        <v>63</v>
      </c>
      <c r="E55" s="31" t="s">
        <v>366</v>
      </c>
    </row>
    <row r="56" spans="1:16" ht="13.2">
      <c r="A56" s="20" t="s">
        <v>54</v>
      </c>
      <c r="B56" s="25" t="s">
        <v>99</v>
      </c>
      <c r="C56" s="25" t="s">
        <v>410</v>
      </c>
      <c r="D56" s="20" t="s">
        <v>56</v>
      </c>
      <c r="E56" s="26" t="s">
        <v>411</v>
      </c>
      <c r="F56" s="27" t="s">
        <v>167</v>
      </c>
      <c r="G56" s="28">
        <v>4.4</v>
      </c>
      <c r="H56" s="29">
        <v>0</v>
      </c>
      <c r="I56" s="29">
        <f>ROUND(ROUND(H56,2)*ROUND(G56,3),2)</f>
        <v>0</v>
      </c>
      <c r="J56" s="27" t="s">
        <v>59</v>
      </c>
      <c r="O56">
        <f>(I56*21)/100</f>
        <v>0</v>
      </c>
      <c r="P56" t="s">
        <v>29</v>
      </c>
    </row>
    <row r="57" spans="1:5" ht="13.2">
      <c r="A57" s="30" t="s">
        <v>60</v>
      </c>
      <c r="E57" s="31" t="s">
        <v>56</v>
      </c>
    </row>
    <row r="58" spans="1:5" ht="26.4">
      <c r="A58" s="32" t="s">
        <v>62</v>
      </c>
      <c r="E58" s="33" t="s">
        <v>405</v>
      </c>
    </row>
    <row r="59" spans="1:5" ht="105.6">
      <c r="A59" t="s">
        <v>63</v>
      </c>
      <c r="E59" s="31" t="s">
        <v>412</v>
      </c>
    </row>
    <row r="60" spans="1:18" ht="12.75" customHeight="1">
      <c r="A60" s="5" t="s">
        <v>52</v>
      </c>
      <c r="B60" s="5"/>
      <c r="C60" s="35" t="s">
        <v>40</v>
      </c>
      <c r="D60" s="5"/>
      <c r="E60" s="23" t="s">
        <v>272</v>
      </c>
      <c r="F60" s="5"/>
      <c r="G60" s="5"/>
      <c r="H60" s="5"/>
      <c r="I60" s="36">
        <f>0+Q60</f>
        <v>0</v>
      </c>
      <c r="J60" s="5"/>
      <c r="O60">
        <f>0+R60</f>
        <v>0</v>
      </c>
      <c r="Q60">
        <f>0+I61+I65+I69+I73</f>
        <v>0</v>
      </c>
      <c r="R60">
        <f>0+O61+O65+O69+O73</f>
        <v>0</v>
      </c>
    </row>
    <row r="61" spans="1:16" ht="13.2">
      <c r="A61" s="20" t="s">
        <v>54</v>
      </c>
      <c r="B61" s="25" t="s">
        <v>104</v>
      </c>
      <c r="C61" s="25" t="s">
        <v>413</v>
      </c>
      <c r="D61" s="20" t="s">
        <v>56</v>
      </c>
      <c r="E61" s="26" t="s">
        <v>414</v>
      </c>
      <c r="F61" s="27" t="s">
        <v>178</v>
      </c>
      <c r="G61" s="28">
        <v>1.44</v>
      </c>
      <c r="H61" s="29">
        <v>0</v>
      </c>
      <c r="I61" s="29">
        <f>ROUND(ROUND(H61,2)*ROUND(G61,3),2)</f>
        <v>0</v>
      </c>
      <c r="J61" s="27" t="s">
        <v>59</v>
      </c>
      <c r="O61">
        <f>(I61*21)/100</f>
        <v>0</v>
      </c>
      <c r="P61" t="s">
        <v>29</v>
      </c>
    </row>
    <row r="62" spans="1:5" ht="13.2">
      <c r="A62" s="30" t="s">
        <v>60</v>
      </c>
      <c r="E62" s="31" t="s">
        <v>415</v>
      </c>
    </row>
    <row r="63" spans="1:5" ht="26.4">
      <c r="A63" s="32" t="s">
        <v>62</v>
      </c>
      <c r="E63" s="33" t="s">
        <v>416</v>
      </c>
    </row>
    <row r="64" spans="1:5" ht="382.8">
      <c r="A64" t="s">
        <v>63</v>
      </c>
      <c r="E64" s="31" t="s">
        <v>417</v>
      </c>
    </row>
    <row r="65" spans="1:16" ht="13.2">
      <c r="A65" s="20" t="s">
        <v>54</v>
      </c>
      <c r="B65" s="25" t="s">
        <v>109</v>
      </c>
      <c r="C65" s="25" t="s">
        <v>367</v>
      </c>
      <c r="D65" s="20" t="s">
        <v>56</v>
      </c>
      <c r="E65" s="26" t="s">
        <v>368</v>
      </c>
      <c r="F65" s="27" t="s">
        <v>167</v>
      </c>
      <c r="G65" s="28">
        <v>485.29</v>
      </c>
      <c r="H65" s="29">
        <v>0</v>
      </c>
      <c r="I65" s="29">
        <f>ROUND(ROUND(H65,2)*ROUND(G65,3),2)</f>
        <v>0</v>
      </c>
      <c r="J65" s="27" t="s">
        <v>59</v>
      </c>
      <c r="O65">
        <f>(I65*21)/100</f>
        <v>0</v>
      </c>
      <c r="P65" t="s">
        <v>29</v>
      </c>
    </row>
    <row r="66" spans="1:5" ht="13.2">
      <c r="A66" s="30" t="s">
        <v>60</v>
      </c>
      <c r="E66" s="31" t="s">
        <v>369</v>
      </c>
    </row>
    <row r="67" spans="1:5" ht="132">
      <c r="A67" s="32" t="s">
        <v>62</v>
      </c>
      <c r="E67" s="33" t="s">
        <v>402</v>
      </c>
    </row>
    <row r="68" spans="1:5" ht="132">
      <c r="A68" t="s">
        <v>63</v>
      </c>
      <c r="E68" s="31" t="s">
        <v>370</v>
      </c>
    </row>
    <row r="69" spans="1:16" ht="13.2">
      <c r="A69" s="20" t="s">
        <v>54</v>
      </c>
      <c r="B69" s="25" t="s">
        <v>114</v>
      </c>
      <c r="C69" s="25" t="s">
        <v>371</v>
      </c>
      <c r="D69" s="20" t="s">
        <v>56</v>
      </c>
      <c r="E69" s="26" t="s">
        <v>372</v>
      </c>
      <c r="F69" s="27" t="s">
        <v>167</v>
      </c>
      <c r="G69" s="28">
        <v>485.29</v>
      </c>
      <c r="H69" s="29">
        <v>0</v>
      </c>
      <c r="I69" s="29">
        <f>ROUND(ROUND(H69,2)*ROUND(G69,3),2)</f>
        <v>0</v>
      </c>
      <c r="J69" s="27" t="s">
        <v>59</v>
      </c>
      <c r="O69">
        <f>(I69*21)/100</f>
        <v>0</v>
      </c>
      <c r="P69" t="s">
        <v>29</v>
      </c>
    </row>
    <row r="70" spans="1:5" ht="13.2">
      <c r="A70" s="30" t="s">
        <v>60</v>
      </c>
      <c r="E70" s="31" t="s">
        <v>373</v>
      </c>
    </row>
    <row r="71" spans="1:5" ht="132">
      <c r="A71" s="32" t="s">
        <v>62</v>
      </c>
      <c r="E71" s="33" t="s">
        <v>402</v>
      </c>
    </row>
    <row r="72" spans="1:5" ht="52.8">
      <c r="A72" t="s">
        <v>63</v>
      </c>
      <c r="E72" s="31" t="s">
        <v>374</v>
      </c>
    </row>
    <row r="73" spans="1:16" ht="13.2">
      <c r="A73" s="20" t="s">
        <v>54</v>
      </c>
      <c r="B73" s="25" t="s">
        <v>117</v>
      </c>
      <c r="C73" s="25" t="s">
        <v>375</v>
      </c>
      <c r="D73" s="20" t="s">
        <v>56</v>
      </c>
      <c r="E73" s="26" t="s">
        <v>376</v>
      </c>
      <c r="F73" s="27" t="s">
        <v>167</v>
      </c>
      <c r="G73" s="28">
        <v>485.29</v>
      </c>
      <c r="H73" s="29">
        <v>0</v>
      </c>
      <c r="I73" s="29">
        <f>ROUND(ROUND(H73,2)*ROUND(G73,3),2)</f>
        <v>0</v>
      </c>
      <c r="J73" s="27" t="s">
        <v>59</v>
      </c>
      <c r="O73">
        <f>(I73*21)/100</f>
        <v>0</v>
      </c>
      <c r="P73" t="s">
        <v>29</v>
      </c>
    </row>
    <row r="74" spans="1:5" ht="13.2">
      <c r="A74" s="30" t="s">
        <v>60</v>
      </c>
      <c r="E74" s="31" t="s">
        <v>377</v>
      </c>
    </row>
    <row r="75" spans="1:5" ht="132">
      <c r="A75" s="32" t="s">
        <v>62</v>
      </c>
      <c r="E75" s="33" t="s">
        <v>402</v>
      </c>
    </row>
    <row r="76" spans="1:5" ht="158.4">
      <c r="A76" t="s">
        <v>63</v>
      </c>
      <c r="E76" s="31" t="s">
        <v>378</v>
      </c>
    </row>
    <row r="77" spans="1:18" ht="12.75" customHeight="1">
      <c r="A77" s="5" t="s">
        <v>52</v>
      </c>
      <c r="B77" s="5"/>
      <c r="C77" s="35" t="s">
        <v>87</v>
      </c>
      <c r="D77" s="5"/>
      <c r="E77" s="23" t="s">
        <v>219</v>
      </c>
      <c r="F77" s="5"/>
      <c r="G77" s="5"/>
      <c r="H77" s="5"/>
      <c r="I77" s="36">
        <f>0+Q77</f>
        <v>0</v>
      </c>
      <c r="J77" s="5"/>
      <c r="O77">
        <f>0+R77</f>
        <v>0</v>
      </c>
      <c r="Q77">
        <f>0+I78+I82+I86+I90+I94</f>
        <v>0</v>
      </c>
      <c r="R77">
        <f>0+O78+O82+O86+O90+O94</f>
        <v>0</v>
      </c>
    </row>
    <row r="78" spans="1:16" ht="13.2">
      <c r="A78" s="20" t="s">
        <v>54</v>
      </c>
      <c r="B78" s="25" t="s">
        <v>120</v>
      </c>
      <c r="C78" s="25" t="s">
        <v>308</v>
      </c>
      <c r="D78" s="20" t="s">
        <v>56</v>
      </c>
      <c r="E78" s="26" t="s">
        <v>309</v>
      </c>
      <c r="F78" s="27" t="s">
        <v>196</v>
      </c>
      <c r="G78" s="28">
        <v>71</v>
      </c>
      <c r="H78" s="29">
        <v>0</v>
      </c>
      <c r="I78" s="29">
        <f>ROUND(ROUND(H78,2)*ROUND(G78,3),2)</f>
        <v>0</v>
      </c>
      <c r="J78" s="27" t="s">
        <v>59</v>
      </c>
      <c r="O78">
        <f>(I78*21)/100</f>
        <v>0</v>
      </c>
      <c r="P78" t="s">
        <v>29</v>
      </c>
    </row>
    <row r="79" spans="1:5" ht="13.2">
      <c r="A79" s="30" t="s">
        <v>60</v>
      </c>
      <c r="E79" s="31" t="s">
        <v>56</v>
      </c>
    </row>
    <row r="80" spans="1:5" ht="39.6">
      <c r="A80" s="32" t="s">
        <v>62</v>
      </c>
      <c r="E80" s="33" t="s">
        <v>418</v>
      </c>
    </row>
    <row r="81" spans="1:5" ht="264">
      <c r="A81" t="s">
        <v>63</v>
      </c>
      <c r="E81" s="31" t="s">
        <v>311</v>
      </c>
    </row>
    <row r="82" spans="1:16" ht="13.2">
      <c r="A82" s="20" t="s">
        <v>54</v>
      </c>
      <c r="B82" s="25" t="s">
        <v>419</v>
      </c>
      <c r="C82" s="25" t="s">
        <v>380</v>
      </c>
      <c r="D82" s="20" t="s">
        <v>56</v>
      </c>
      <c r="E82" s="26" t="s">
        <v>381</v>
      </c>
      <c r="F82" s="27" t="s">
        <v>196</v>
      </c>
      <c r="G82" s="28">
        <v>39</v>
      </c>
      <c r="H82" s="29">
        <v>0</v>
      </c>
      <c r="I82" s="29">
        <f>ROUND(ROUND(H82,2)*ROUND(G82,3),2)</f>
        <v>0</v>
      </c>
      <c r="J82" s="27" t="s">
        <v>59</v>
      </c>
      <c r="O82">
        <f>(I82*21)/100</f>
        <v>0</v>
      </c>
      <c r="P82" t="s">
        <v>29</v>
      </c>
    </row>
    <row r="83" spans="1:5" ht="13.2">
      <c r="A83" s="30" t="s">
        <v>60</v>
      </c>
      <c r="E83" s="31" t="s">
        <v>382</v>
      </c>
    </row>
    <row r="84" spans="1:5" ht="13.2">
      <c r="A84" s="32" t="s">
        <v>62</v>
      </c>
      <c r="E84" s="33" t="s">
        <v>420</v>
      </c>
    </row>
    <row r="85" spans="1:5" ht="250.8">
      <c r="A85" t="s">
        <v>63</v>
      </c>
      <c r="E85" s="31" t="s">
        <v>384</v>
      </c>
    </row>
    <row r="86" spans="1:16" ht="13.2">
      <c r="A86" s="20" t="s">
        <v>54</v>
      </c>
      <c r="B86" s="25" t="s">
        <v>421</v>
      </c>
      <c r="C86" s="25" t="s">
        <v>385</v>
      </c>
      <c r="D86" s="20" t="s">
        <v>56</v>
      </c>
      <c r="E86" s="26" t="s">
        <v>386</v>
      </c>
      <c r="F86" s="27" t="s">
        <v>68</v>
      </c>
      <c r="G86" s="28">
        <v>26</v>
      </c>
      <c r="H86" s="29">
        <v>0</v>
      </c>
      <c r="I86" s="29">
        <f>ROUND(ROUND(H86,2)*ROUND(G86,3),2)</f>
        <v>0</v>
      </c>
      <c r="J86" s="27" t="s">
        <v>59</v>
      </c>
      <c r="O86">
        <f>(I86*21)/100</f>
        <v>0</v>
      </c>
      <c r="P86" t="s">
        <v>29</v>
      </c>
    </row>
    <row r="87" spans="1:5" ht="13.2">
      <c r="A87" s="30" t="s">
        <v>60</v>
      </c>
      <c r="E87" s="31" t="s">
        <v>56</v>
      </c>
    </row>
    <row r="88" spans="1:5" ht="26.4">
      <c r="A88" s="32" t="s">
        <v>62</v>
      </c>
      <c r="E88" s="33" t="s">
        <v>422</v>
      </c>
    </row>
    <row r="89" spans="1:5" ht="26.4">
      <c r="A89" t="s">
        <v>63</v>
      </c>
      <c r="E89" s="31" t="s">
        <v>388</v>
      </c>
    </row>
    <row r="90" spans="1:16" ht="13.2">
      <c r="A90" s="20" t="s">
        <v>54</v>
      </c>
      <c r="B90" s="25" t="s">
        <v>423</v>
      </c>
      <c r="C90" s="25" t="s">
        <v>424</v>
      </c>
      <c r="D90" s="20" t="s">
        <v>56</v>
      </c>
      <c r="E90" s="26" t="s">
        <v>425</v>
      </c>
      <c r="F90" s="27" t="s">
        <v>178</v>
      </c>
      <c r="G90" s="28">
        <v>2</v>
      </c>
      <c r="H90" s="29">
        <v>0</v>
      </c>
      <c r="I90" s="29">
        <f>ROUND(ROUND(H90,2)*ROUND(G90,3),2)</f>
        <v>0</v>
      </c>
      <c r="J90" s="27" t="s">
        <v>59</v>
      </c>
      <c r="O90">
        <f>(I90*21)/100</f>
        <v>0</v>
      </c>
      <c r="P90" t="s">
        <v>29</v>
      </c>
    </row>
    <row r="91" spans="1:5" ht="13.2">
      <c r="A91" s="30" t="s">
        <v>60</v>
      </c>
      <c r="E91" s="31" t="s">
        <v>56</v>
      </c>
    </row>
    <row r="92" spans="1:5" ht="26.4">
      <c r="A92" s="32" t="s">
        <v>62</v>
      </c>
      <c r="E92" s="33" t="s">
        <v>426</v>
      </c>
    </row>
    <row r="93" spans="1:5" ht="382.8">
      <c r="A93" t="s">
        <v>63</v>
      </c>
      <c r="E93" s="31" t="s">
        <v>417</v>
      </c>
    </row>
    <row r="94" spans="1:16" ht="13.2">
      <c r="A94" s="20" t="s">
        <v>54</v>
      </c>
      <c r="B94" s="25" t="s">
        <v>427</v>
      </c>
      <c r="C94" s="25" t="s">
        <v>428</v>
      </c>
      <c r="D94" s="20" t="s">
        <v>56</v>
      </c>
      <c r="E94" s="26" t="s">
        <v>429</v>
      </c>
      <c r="F94" s="27" t="s">
        <v>196</v>
      </c>
      <c r="G94" s="28">
        <v>9</v>
      </c>
      <c r="H94" s="29">
        <v>0</v>
      </c>
      <c r="I94" s="29">
        <f>ROUND(ROUND(H94,2)*ROUND(G94,3),2)</f>
        <v>0</v>
      </c>
      <c r="J94" s="27" t="s">
        <v>59</v>
      </c>
      <c r="O94">
        <f>(I94*21)/100</f>
        <v>0</v>
      </c>
      <c r="P94" t="s">
        <v>29</v>
      </c>
    </row>
    <row r="95" spans="1:5" ht="13.2">
      <c r="A95" s="30" t="s">
        <v>60</v>
      </c>
      <c r="E95" s="31" t="s">
        <v>56</v>
      </c>
    </row>
    <row r="96" spans="1:5" ht="26.4">
      <c r="A96" s="32" t="s">
        <v>62</v>
      </c>
      <c r="E96" s="33" t="s">
        <v>430</v>
      </c>
    </row>
    <row r="97" spans="1:5" ht="66">
      <c r="A97" t="s">
        <v>63</v>
      </c>
      <c r="E97" s="31" t="s">
        <v>431</v>
      </c>
    </row>
    <row r="98" spans="1:18" ht="12.75" customHeight="1">
      <c r="A98" s="5" t="s">
        <v>52</v>
      </c>
      <c r="B98" s="5"/>
      <c r="C98" s="35" t="s">
        <v>45</v>
      </c>
      <c r="D98" s="5"/>
      <c r="E98" s="23" t="s">
        <v>139</v>
      </c>
      <c r="F98" s="5"/>
      <c r="G98" s="5"/>
      <c r="H98" s="5"/>
      <c r="I98" s="36">
        <f>0+Q98</f>
        <v>0</v>
      </c>
      <c r="J98" s="5"/>
      <c r="O98">
        <f>0+R98</f>
        <v>0</v>
      </c>
      <c r="Q98">
        <f>0+I99+I103</f>
        <v>0</v>
      </c>
      <c r="R98">
        <f>0+O99+O103</f>
        <v>0</v>
      </c>
    </row>
    <row r="99" spans="1:16" ht="13.2">
      <c r="A99" s="20" t="s">
        <v>54</v>
      </c>
      <c r="B99" s="25" t="s">
        <v>432</v>
      </c>
      <c r="C99" s="25" t="s">
        <v>433</v>
      </c>
      <c r="D99" s="20" t="s">
        <v>56</v>
      </c>
      <c r="E99" s="26" t="s">
        <v>434</v>
      </c>
      <c r="F99" s="27" t="s">
        <v>68</v>
      </c>
      <c r="G99" s="28">
        <v>2</v>
      </c>
      <c r="H99" s="29">
        <v>0</v>
      </c>
      <c r="I99" s="29">
        <f>ROUND(ROUND(H99,2)*ROUND(G99,3),2)</f>
        <v>0</v>
      </c>
      <c r="J99" s="27" t="s">
        <v>59</v>
      </c>
      <c r="O99">
        <f>(I99*21)/100</f>
        <v>0</v>
      </c>
      <c r="P99" t="s">
        <v>29</v>
      </c>
    </row>
    <row r="100" spans="1:5" ht="26.4">
      <c r="A100" s="30" t="s">
        <v>60</v>
      </c>
      <c r="E100" s="31" t="s">
        <v>435</v>
      </c>
    </row>
    <row r="101" spans="1:5" ht="26.4">
      <c r="A101" s="32" t="s">
        <v>62</v>
      </c>
      <c r="E101" s="33" t="s">
        <v>436</v>
      </c>
    </row>
    <row r="102" spans="1:5" ht="66">
      <c r="A102" t="s">
        <v>63</v>
      </c>
      <c r="E102" s="31" t="s">
        <v>437</v>
      </c>
    </row>
    <row r="103" spans="1:16" ht="13.2">
      <c r="A103" s="20" t="s">
        <v>54</v>
      </c>
      <c r="B103" s="25" t="s">
        <v>438</v>
      </c>
      <c r="C103" s="25" t="s">
        <v>389</v>
      </c>
      <c r="D103" s="20" t="s">
        <v>56</v>
      </c>
      <c r="E103" s="26" t="s">
        <v>390</v>
      </c>
      <c r="F103" s="27" t="s">
        <v>196</v>
      </c>
      <c r="G103" s="28">
        <v>103</v>
      </c>
      <c r="H103" s="29">
        <v>0</v>
      </c>
      <c r="I103" s="29">
        <f>ROUND(ROUND(H103,2)*ROUND(G103,3),2)</f>
        <v>0</v>
      </c>
      <c r="J103" s="27" t="s">
        <v>59</v>
      </c>
      <c r="O103">
        <f>(I103*21)/100</f>
        <v>0</v>
      </c>
      <c r="P103" t="s">
        <v>29</v>
      </c>
    </row>
    <row r="104" spans="1:5" ht="13.2">
      <c r="A104" s="30" t="s">
        <v>60</v>
      </c>
      <c r="E104" s="31" t="s">
        <v>56</v>
      </c>
    </row>
    <row r="105" spans="1:5" ht="26.4">
      <c r="A105" s="32" t="s">
        <v>62</v>
      </c>
      <c r="E105" s="33" t="s">
        <v>439</v>
      </c>
    </row>
    <row r="106" spans="1:5" ht="79.2">
      <c r="A106" t="s">
        <v>63</v>
      </c>
      <c r="E106" s="31" t="s">
        <v>392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80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0+O10+O15+O48+O53+O58+O63+O76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442</v>
      </c>
      <c r="I3" s="34">
        <f>0+I10+I15+I48+I53+I58+I63+I76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440</v>
      </c>
      <c r="D4" s="375"/>
      <c r="E4" s="12" t="s">
        <v>441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1" t="s">
        <v>18</v>
      </c>
      <c r="C5" s="378" t="s">
        <v>350</v>
      </c>
      <c r="D5" s="375"/>
      <c r="E5" s="12" t="s">
        <v>441</v>
      </c>
      <c r="F5" s="1"/>
      <c r="G5" s="1"/>
      <c r="H5" s="1"/>
      <c r="I5" s="1"/>
      <c r="J5" s="1"/>
      <c r="O5" t="s">
        <v>27</v>
      </c>
      <c r="P5" t="s">
        <v>29</v>
      </c>
    </row>
    <row r="6" spans="1:10" ht="12.75" customHeight="1">
      <c r="A6" t="s">
        <v>23</v>
      </c>
      <c r="B6" s="14" t="s">
        <v>24</v>
      </c>
      <c r="C6" s="379" t="s">
        <v>442</v>
      </c>
      <c r="D6" s="380"/>
      <c r="E6" s="15" t="s">
        <v>441</v>
      </c>
      <c r="F6" s="5"/>
      <c r="G6" s="5"/>
      <c r="H6" s="5"/>
      <c r="I6" s="5"/>
      <c r="J6" s="5"/>
    </row>
    <row r="7" spans="1:10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0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0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</f>
        <v>0</v>
      </c>
      <c r="R10">
        <f>0+O11</f>
        <v>0</v>
      </c>
    </row>
    <row r="11" spans="1:16" ht="13.2">
      <c r="A11" s="20" t="s">
        <v>54</v>
      </c>
      <c r="B11" s="25" t="s">
        <v>34</v>
      </c>
      <c r="C11" s="25" t="s">
        <v>352</v>
      </c>
      <c r="D11" s="20" t="s">
        <v>56</v>
      </c>
      <c r="E11" s="26" t="s">
        <v>161</v>
      </c>
      <c r="F11" s="27" t="s">
        <v>157</v>
      </c>
      <c r="G11" s="28">
        <v>145.915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5" ht="13.2">
      <c r="A12" s="30" t="s">
        <v>60</v>
      </c>
      <c r="E12" s="31" t="s">
        <v>56</v>
      </c>
    </row>
    <row r="13" spans="1:5" ht="26.4">
      <c r="A13" s="32" t="s">
        <v>62</v>
      </c>
      <c r="E13" s="33" t="s">
        <v>444</v>
      </c>
    </row>
    <row r="14" spans="1:5" ht="26.4">
      <c r="A14" t="s">
        <v>63</v>
      </c>
      <c r="E14" s="31" t="s">
        <v>160</v>
      </c>
    </row>
    <row r="15" spans="1:18" ht="12.75" customHeight="1">
      <c r="A15" s="5" t="s">
        <v>52</v>
      </c>
      <c r="B15" s="5"/>
      <c r="C15" s="35" t="s">
        <v>34</v>
      </c>
      <c r="D15" s="5"/>
      <c r="E15" s="23" t="s">
        <v>164</v>
      </c>
      <c r="F15" s="5"/>
      <c r="G15" s="5"/>
      <c r="H15" s="5"/>
      <c r="I15" s="36">
        <f>0+Q15</f>
        <v>0</v>
      </c>
      <c r="J15" s="5"/>
      <c r="O15">
        <f>0+R15</f>
        <v>0</v>
      </c>
      <c r="Q15">
        <f>0+I16+I20+I24+I28+I32+I36+I40+I44</f>
        <v>0</v>
      </c>
      <c r="R15">
        <f>0+O16+O20+O24+O28+O32+O36+O40+O44</f>
        <v>0</v>
      </c>
    </row>
    <row r="16" spans="1:16" ht="13.2">
      <c r="A16" s="20" t="s">
        <v>54</v>
      </c>
      <c r="B16" s="25" t="s">
        <v>29</v>
      </c>
      <c r="C16" s="25" t="s">
        <v>213</v>
      </c>
      <c r="D16" s="20" t="s">
        <v>56</v>
      </c>
      <c r="E16" s="26" t="s">
        <v>214</v>
      </c>
      <c r="F16" s="27" t="s">
        <v>215</v>
      </c>
      <c r="G16" s="28">
        <v>788.73</v>
      </c>
      <c r="H16" s="29">
        <v>0</v>
      </c>
      <c r="I16" s="29">
        <f>ROUND(ROUND(H16,2)*ROUND(G16,3),2)</f>
        <v>0</v>
      </c>
      <c r="J16" s="27" t="s">
        <v>59</v>
      </c>
      <c r="O16">
        <f>(I16*21)/100</f>
        <v>0</v>
      </c>
      <c r="P16" t="s">
        <v>29</v>
      </c>
    </row>
    <row r="17" spans="1:5" ht="13.2">
      <c r="A17" s="30" t="s">
        <v>60</v>
      </c>
      <c r="E17" s="31" t="s">
        <v>445</v>
      </c>
    </row>
    <row r="18" spans="1:5" ht="26.4">
      <c r="A18" s="32" t="s">
        <v>62</v>
      </c>
      <c r="E18" s="33" t="s">
        <v>446</v>
      </c>
    </row>
    <row r="19" spans="1:5" ht="26.4">
      <c r="A19" t="s">
        <v>63</v>
      </c>
      <c r="E19" s="31" t="s">
        <v>218</v>
      </c>
    </row>
    <row r="20" spans="1:16" ht="13.2">
      <c r="A20" s="20" t="s">
        <v>54</v>
      </c>
      <c r="B20" s="25" t="s">
        <v>28</v>
      </c>
      <c r="C20" s="25" t="s">
        <v>277</v>
      </c>
      <c r="D20" s="20" t="s">
        <v>56</v>
      </c>
      <c r="E20" s="26" t="s">
        <v>278</v>
      </c>
      <c r="F20" s="27" t="s">
        <v>178</v>
      </c>
      <c r="G20" s="28">
        <v>78.873</v>
      </c>
      <c r="H20" s="29">
        <v>0</v>
      </c>
      <c r="I20" s="29">
        <f>ROUND(ROUND(H20,2)*ROUND(G20,3),2)</f>
        <v>0</v>
      </c>
      <c r="J20" s="27" t="s">
        <v>59</v>
      </c>
      <c r="O20">
        <f>(I20*21)/100</f>
        <v>0</v>
      </c>
      <c r="P20" t="s">
        <v>29</v>
      </c>
    </row>
    <row r="21" spans="1:5" ht="13.2">
      <c r="A21" s="30" t="s">
        <v>60</v>
      </c>
      <c r="E21" s="31" t="s">
        <v>56</v>
      </c>
    </row>
    <row r="22" spans="1:5" ht="39.6">
      <c r="A22" s="32" t="s">
        <v>62</v>
      </c>
      <c r="E22" s="33" t="s">
        <v>447</v>
      </c>
    </row>
    <row r="23" spans="1:5" ht="382.8">
      <c r="A23" t="s">
        <v>63</v>
      </c>
      <c r="E23" s="31" t="s">
        <v>256</v>
      </c>
    </row>
    <row r="24" spans="1:16" ht="13.2">
      <c r="A24" s="20" t="s">
        <v>54</v>
      </c>
      <c r="B24" s="25" t="s">
        <v>38</v>
      </c>
      <c r="C24" s="25" t="s">
        <v>359</v>
      </c>
      <c r="D24" s="20" t="s">
        <v>56</v>
      </c>
      <c r="E24" s="26" t="s">
        <v>360</v>
      </c>
      <c r="F24" s="27" t="s">
        <v>167</v>
      </c>
      <c r="G24" s="28">
        <v>225.35</v>
      </c>
      <c r="H24" s="29">
        <v>0</v>
      </c>
      <c r="I24" s="29">
        <f>ROUND(ROUND(H24,2)*ROUND(G24,3),2)</f>
        <v>0</v>
      </c>
      <c r="J24" s="27" t="s">
        <v>59</v>
      </c>
      <c r="O24">
        <f>(I24*21)/100</f>
        <v>0</v>
      </c>
      <c r="P24" t="s">
        <v>29</v>
      </c>
    </row>
    <row r="25" spans="1:5" ht="13.2">
      <c r="A25" s="30" t="s">
        <v>60</v>
      </c>
      <c r="E25" s="31" t="s">
        <v>56</v>
      </c>
    </row>
    <row r="26" spans="1:5" ht="26.4">
      <c r="A26" s="32" t="s">
        <v>62</v>
      </c>
      <c r="E26" s="33" t="s">
        <v>448</v>
      </c>
    </row>
    <row r="27" spans="1:5" ht="26.4">
      <c r="A27" t="s">
        <v>63</v>
      </c>
      <c r="E27" s="31" t="s">
        <v>362</v>
      </c>
    </row>
    <row r="28" spans="1:16" ht="13.2">
      <c r="A28" s="20" t="s">
        <v>54</v>
      </c>
      <c r="B28" s="25" t="s">
        <v>40</v>
      </c>
      <c r="C28" s="25" t="s">
        <v>449</v>
      </c>
      <c r="D28" s="20" t="s">
        <v>56</v>
      </c>
      <c r="E28" s="26" t="s">
        <v>450</v>
      </c>
      <c r="F28" s="27" t="s">
        <v>167</v>
      </c>
      <c r="G28" s="28">
        <v>398.89</v>
      </c>
      <c r="H28" s="29">
        <v>0</v>
      </c>
      <c r="I28" s="29">
        <f>ROUND(ROUND(H28,2)*ROUND(G28,3),2)</f>
        <v>0</v>
      </c>
      <c r="J28" s="27" t="s">
        <v>59</v>
      </c>
      <c r="O28">
        <f>(I28*21)/100</f>
        <v>0</v>
      </c>
      <c r="P28" t="s">
        <v>29</v>
      </c>
    </row>
    <row r="29" spans="1:5" ht="13.2">
      <c r="A29" s="30" t="s">
        <v>60</v>
      </c>
      <c r="E29" s="31" t="s">
        <v>56</v>
      </c>
    </row>
    <row r="30" spans="1:5" ht="92.4">
      <c r="A30" s="32" t="s">
        <v>62</v>
      </c>
      <c r="E30" s="33" t="s">
        <v>451</v>
      </c>
    </row>
    <row r="31" spans="1:5" ht="13.2">
      <c r="A31" t="s">
        <v>63</v>
      </c>
      <c r="E31" s="31" t="s">
        <v>452</v>
      </c>
    </row>
    <row r="32" spans="1:16" ht="13.2">
      <c r="A32" s="20" t="s">
        <v>54</v>
      </c>
      <c r="B32" s="25" t="s">
        <v>42</v>
      </c>
      <c r="C32" s="25" t="s">
        <v>403</v>
      </c>
      <c r="D32" s="20" t="s">
        <v>66</v>
      </c>
      <c r="E32" s="26" t="s">
        <v>453</v>
      </c>
      <c r="F32" s="27" t="s">
        <v>167</v>
      </c>
      <c r="G32" s="28">
        <v>382.07</v>
      </c>
      <c r="H32" s="29">
        <v>0</v>
      </c>
      <c r="I32" s="29">
        <f>ROUND(ROUND(H32,2)*ROUND(G32,3),2)</f>
        <v>0</v>
      </c>
      <c r="J32" s="27" t="s">
        <v>59</v>
      </c>
      <c r="O32">
        <f>(I32*21)/100</f>
        <v>0</v>
      </c>
      <c r="P32" t="s">
        <v>29</v>
      </c>
    </row>
    <row r="33" spans="1:5" ht="13.2">
      <c r="A33" s="30" t="s">
        <v>60</v>
      </c>
      <c r="E33" s="31" t="s">
        <v>56</v>
      </c>
    </row>
    <row r="34" spans="1:5" ht="66">
      <c r="A34" s="32" t="s">
        <v>62</v>
      </c>
      <c r="E34" s="33" t="s">
        <v>454</v>
      </c>
    </row>
    <row r="35" spans="1:5" ht="39.6">
      <c r="A35" t="s">
        <v>63</v>
      </c>
      <c r="E35" s="31" t="s">
        <v>406</v>
      </c>
    </row>
    <row r="36" spans="1:16" ht="13.2">
      <c r="A36" s="20" t="s">
        <v>54</v>
      </c>
      <c r="B36" s="25" t="s">
        <v>85</v>
      </c>
      <c r="C36" s="25" t="s">
        <v>403</v>
      </c>
      <c r="D36" s="20" t="s">
        <v>71</v>
      </c>
      <c r="E36" s="26" t="s">
        <v>455</v>
      </c>
      <c r="F36" s="27" t="s">
        <v>178</v>
      </c>
      <c r="G36" s="28">
        <v>13.674</v>
      </c>
      <c r="H36" s="29">
        <v>0</v>
      </c>
      <c r="I36" s="29">
        <f>ROUND(ROUND(H36,2)*ROUND(G36,3),2)</f>
        <v>0</v>
      </c>
      <c r="J36" s="27" t="s">
        <v>59</v>
      </c>
      <c r="O36">
        <f>(I36*21)/100</f>
        <v>0</v>
      </c>
      <c r="P36" t="s">
        <v>29</v>
      </c>
    </row>
    <row r="37" spans="1:5" ht="13.2">
      <c r="A37" s="30" t="s">
        <v>60</v>
      </c>
      <c r="E37" s="31" t="s">
        <v>56</v>
      </c>
    </row>
    <row r="38" spans="1:5" ht="52.8">
      <c r="A38" s="32" t="s">
        <v>62</v>
      </c>
      <c r="E38" s="33" t="s">
        <v>456</v>
      </c>
    </row>
    <row r="39" spans="1:5" ht="26.4">
      <c r="A39" t="s">
        <v>63</v>
      </c>
      <c r="E39" s="31" t="s">
        <v>457</v>
      </c>
    </row>
    <row r="40" spans="1:16" ht="13.2">
      <c r="A40" s="20" t="s">
        <v>54</v>
      </c>
      <c r="B40" s="25" t="s">
        <v>87</v>
      </c>
      <c r="C40" s="25" t="s">
        <v>407</v>
      </c>
      <c r="D40" s="20" t="s">
        <v>56</v>
      </c>
      <c r="E40" s="26" t="s">
        <v>408</v>
      </c>
      <c r="F40" s="27" t="s">
        <v>167</v>
      </c>
      <c r="G40" s="28">
        <v>382.07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5" ht="13.2">
      <c r="A41" s="30" t="s">
        <v>60</v>
      </c>
      <c r="E41" s="31" t="s">
        <v>56</v>
      </c>
    </row>
    <row r="42" spans="1:5" ht="39.6">
      <c r="A42" s="32" t="s">
        <v>62</v>
      </c>
      <c r="E42" s="33" t="s">
        <v>458</v>
      </c>
    </row>
    <row r="43" spans="1:5" ht="26.4">
      <c r="A43" t="s">
        <v>63</v>
      </c>
      <c r="E43" s="31" t="s">
        <v>409</v>
      </c>
    </row>
    <row r="44" spans="1:16" ht="13.2">
      <c r="A44" s="20" t="s">
        <v>54</v>
      </c>
      <c r="B44" s="25" t="s">
        <v>45</v>
      </c>
      <c r="C44" s="25" t="s">
        <v>459</v>
      </c>
      <c r="D44" s="20" t="s">
        <v>56</v>
      </c>
      <c r="E44" s="26" t="s">
        <v>460</v>
      </c>
      <c r="F44" s="27" t="s">
        <v>167</v>
      </c>
      <c r="G44" s="28">
        <v>16.82</v>
      </c>
      <c r="H44" s="29">
        <v>0</v>
      </c>
      <c r="I44" s="29">
        <f>ROUND(ROUND(H44,2)*ROUND(G44,3),2)</f>
        <v>0</v>
      </c>
      <c r="J44" s="27" t="s">
        <v>59</v>
      </c>
      <c r="O44">
        <f>(I44*21)/100</f>
        <v>0</v>
      </c>
      <c r="P44" t="s">
        <v>29</v>
      </c>
    </row>
    <row r="45" spans="1:5" ht="13.2">
      <c r="A45" s="30" t="s">
        <v>60</v>
      </c>
      <c r="E45" s="31" t="s">
        <v>56</v>
      </c>
    </row>
    <row r="46" spans="1:5" ht="39.6">
      <c r="A46" s="32" t="s">
        <v>62</v>
      </c>
      <c r="E46" s="33" t="s">
        <v>461</v>
      </c>
    </row>
    <row r="47" spans="1:5" ht="39.6">
      <c r="A47" t="s">
        <v>63</v>
      </c>
      <c r="E47" s="31" t="s">
        <v>462</v>
      </c>
    </row>
    <row r="48" spans="1:18" ht="12.75" customHeight="1">
      <c r="A48" s="5" t="s">
        <v>52</v>
      </c>
      <c r="B48" s="5"/>
      <c r="C48" s="35" t="s">
        <v>29</v>
      </c>
      <c r="D48" s="5"/>
      <c r="E48" s="23" t="s">
        <v>363</v>
      </c>
      <c r="F48" s="5"/>
      <c r="G48" s="5"/>
      <c r="H48" s="5"/>
      <c r="I48" s="36">
        <f>0+Q48</f>
        <v>0</v>
      </c>
      <c r="J48" s="5"/>
      <c r="O48">
        <f>0+R48</f>
        <v>0</v>
      </c>
      <c r="Q48">
        <f>0+I49</f>
        <v>0</v>
      </c>
      <c r="R48">
        <f>0+O49</f>
        <v>0</v>
      </c>
    </row>
    <row r="49" spans="1:16" ht="13.2">
      <c r="A49" s="20" t="s">
        <v>54</v>
      </c>
      <c r="B49" s="25" t="s">
        <v>47</v>
      </c>
      <c r="C49" s="25" t="s">
        <v>364</v>
      </c>
      <c r="D49" s="20" t="s">
        <v>56</v>
      </c>
      <c r="E49" s="26" t="s">
        <v>365</v>
      </c>
      <c r="F49" s="27" t="s">
        <v>167</v>
      </c>
      <c r="G49" s="28">
        <v>225.35</v>
      </c>
      <c r="H49" s="29">
        <v>0</v>
      </c>
      <c r="I49" s="29">
        <f>ROUND(ROUND(H49,2)*ROUND(G49,3),2)</f>
        <v>0</v>
      </c>
      <c r="J49" s="27" t="s">
        <v>59</v>
      </c>
      <c r="O49">
        <f>(I49*21)/100</f>
        <v>0</v>
      </c>
      <c r="P49" t="s">
        <v>29</v>
      </c>
    </row>
    <row r="50" spans="1:5" ht="13.2">
      <c r="A50" s="30" t="s">
        <v>60</v>
      </c>
      <c r="E50" s="31" t="s">
        <v>56</v>
      </c>
    </row>
    <row r="51" spans="1:5" ht="26.4">
      <c r="A51" s="32" t="s">
        <v>62</v>
      </c>
      <c r="E51" s="33" t="s">
        <v>448</v>
      </c>
    </row>
    <row r="52" spans="1:5" ht="105.6">
      <c r="A52" t="s">
        <v>63</v>
      </c>
      <c r="E52" s="31" t="s">
        <v>463</v>
      </c>
    </row>
    <row r="53" spans="1:18" ht="12.75" customHeight="1">
      <c r="A53" s="5" t="s">
        <v>52</v>
      </c>
      <c r="B53" s="5"/>
      <c r="C53" s="35" t="s">
        <v>28</v>
      </c>
      <c r="D53" s="5"/>
      <c r="E53" s="23" t="s">
        <v>464</v>
      </c>
      <c r="F53" s="5"/>
      <c r="G53" s="5"/>
      <c r="H53" s="5"/>
      <c r="I53" s="36">
        <f>0+Q53</f>
        <v>0</v>
      </c>
      <c r="J53" s="5"/>
      <c r="O53">
        <f>0+R53</f>
        <v>0</v>
      </c>
      <c r="Q53">
        <f>0+I54</f>
        <v>0</v>
      </c>
      <c r="R53">
        <f>0+O54</f>
        <v>0</v>
      </c>
    </row>
    <row r="54" spans="1:16" ht="13.2">
      <c r="A54" s="20" t="s">
        <v>54</v>
      </c>
      <c r="B54" s="25" t="s">
        <v>49</v>
      </c>
      <c r="C54" s="25" t="s">
        <v>465</v>
      </c>
      <c r="D54" s="20" t="s">
        <v>56</v>
      </c>
      <c r="E54" s="26" t="s">
        <v>466</v>
      </c>
      <c r="F54" s="27" t="s">
        <v>467</v>
      </c>
      <c r="G54" s="28">
        <v>87.5</v>
      </c>
      <c r="H54" s="29">
        <v>0</v>
      </c>
      <c r="I54" s="29">
        <f>ROUND(ROUND(H54,2)*ROUND(G54,3),2)</f>
        <v>0</v>
      </c>
      <c r="J54" s="27" t="s">
        <v>59</v>
      </c>
      <c r="O54">
        <f>(I54*21)/100</f>
        <v>0</v>
      </c>
      <c r="P54" t="s">
        <v>29</v>
      </c>
    </row>
    <row r="55" spans="1:5" ht="13.2">
      <c r="A55" s="30" t="s">
        <v>60</v>
      </c>
      <c r="E55" s="31" t="s">
        <v>468</v>
      </c>
    </row>
    <row r="56" spans="1:5" ht="26.4">
      <c r="A56" s="32" t="s">
        <v>62</v>
      </c>
      <c r="E56" s="33" t="s">
        <v>469</v>
      </c>
    </row>
    <row r="57" spans="1:5" ht="303.6">
      <c r="A57" t="s">
        <v>63</v>
      </c>
      <c r="E57" s="31" t="s">
        <v>470</v>
      </c>
    </row>
    <row r="58" spans="1:18" ht="12.75" customHeight="1">
      <c r="A58" s="5" t="s">
        <v>52</v>
      </c>
      <c r="B58" s="5"/>
      <c r="C58" s="35" t="s">
        <v>38</v>
      </c>
      <c r="D58" s="5"/>
      <c r="E58" s="23" t="s">
        <v>471</v>
      </c>
      <c r="F58" s="5"/>
      <c r="G58" s="5"/>
      <c r="H58" s="5"/>
      <c r="I58" s="36">
        <f>0+Q58</f>
        <v>0</v>
      </c>
      <c r="J58" s="5"/>
      <c r="O58">
        <f>0+R58</f>
        <v>0</v>
      </c>
      <c r="Q58">
        <f>0+I59</f>
        <v>0</v>
      </c>
      <c r="R58">
        <f>0+O59</f>
        <v>0</v>
      </c>
    </row>
    <row r="59" spans="1:16" ht="13.2">
      <c r="A59" s="20" t="s">
        <v>54</v>
      </c>
      <c r="B59" s="25" t="s">
        <v>99</v>
      </c>
      <c r="C59" s="25" t="s">
        <v>472</v>
      </c>
      <c r="D59" s="20" t="s">
        <v>56</v>
      </c>
      <c r="E59" s="26" t="s">
        <v>473</v>
      </c>
      <c r="F59" s="27" t="s">
        <v>178</v>
      </c>
      <c r="G59" s="28">
        <v>0.563</v>
      </c>
      <c r="H59" s="29">
        <v>0</v>
      </c>
      <c r="I59" s="29">
        <f>ROUND(ROUND(H59,2)*ROUND(G59,3),2)</f>
        <v>0</v>
      </c>
      <c r="J59" s="27" t="s">
        <v>59</v>
      </c>
      <c r="O59">
        <f>(I59*21)/100</f>
        <v>0</v>
      </c>
      <c r="P59" t="s">
        <v>29</v>
      </c>
    </row>
    <row r="60" spans="1:5" ht="26.4">
      <c r="A60" s="30" t="s">
        <v>60</v>
      </c>
      <c r="E60" s="31" t="s">
        <v>474</v>
      </c>
    </row>
    <row r="61" spans="1:5" ht="52.8">
      <c r="A61" s="32" t="s">
        <v>62</v>
      </c>
      <c r="E61" s="33" t="s">
        <v>475</v>
      </c>
    </row>
    <row r="62" spans="1:5" ht="237.6">
      <c r="A62" t="s">
        <v>63</v>
      </c>
      <c r="E62" s="31" t="s">
        <v>476</v>
      </c>
    </row>
    <row r="63" spans="1:18" ht="12.75" customHeight="1">
      <c r="A63" s="5" t="s">
        <v>52</v>
      </c>
      <c r="B63" s="5"/>
      <c r="C63" s="35" t="s">
        <v>40</v>
      </c>
      <c r="D63" s="5"/>
      <c r="E63" s="23" t="s">
        <v>272</v>
      </c>
      <c r="F63" s="5"/>
      <c r="G63" s="5"/>
      <c r="H63" s="5"/>
      <c r="I63" s="36">
        <f>0+Q63</f>
        <v>0</v>
      </c>
      <c r="J63" s="5"/>
      <c r="O63">
        <f>0+R63</f>
        <v>0</v>
      </c>
      <c r="Q63">
        <f>0+I64+I68+I72</f>
        <v>0</v>
      </c>
      <c r="R63">
        <f>0+O64+O68+O72</f>
        <v>0</v>
      </c>
    </row>
    <row r="64" spans="1:16" ht="13.2">
      <c r="A64" s="20" t="s">
        <v>54</v>
      </c>
      <c r="B64" s="25" t="s">
        <v>104</v>
      </c>
      <c r="C64" s="25" t="s">
        <v>477</v>
      </c>
      <c r="D64" s="20" t="s">
        <v>56</v>
      </c>
      <c r="E64" s="26" t="s">
        <v>478</v>
      </c>
      <c r="F64" s="27" t="s">
        <v>167</v>
      </c>
      <c r="G64" s="28">
        <v>225.35</v>
      </c>
      <c r="H64" s="29">
        <v>0</v>
      </c>
      <c r="I64" s="29">
        <f>ROUND(ROUND(H64,2)*ROUND(G64,3),2)</f>
        <v>0</v>
      </c>
      <c r="J64" s="27" t="s">
        <v>59</v>
      </c>
      <c r="O64">
        <f>(I64*21)/100</f>
        <v>0</v>
      </c>
      <c r="P64" t="s">
        <v>29</v>
      </c>
    </row>
    <row r="65" spans="1:5" ht="13.2">
      <c r="A65" s="30" t="s">
        <v>60</v>
      </c>
      <c r="E65" s="31" t="s">
        <v>479</v>
      </c>
    </row>
    <row r="66" spans="1:5" ht="26.4">
      <c r="A66" s="32" t="s">
        <v>62</v>
      </c>
      <c r="E66" s="33" t="s">
        <v>448</v>
      </c>
    </row>
    <row r="67" spans="1:5" ht="52.8">
      <c r="A67" t="s">
        <v>63</v>
      </c>
      <c r="E67" s="31" t="s">
        <v>374</v>
      </c>
    </row>
    <row r="68" spans="1:16" ht="13.2">
      <c r="A68" s="20" t="s">
        <v>54</v>
      </c>
      <c r="B68" s="25" t="s">
        <v>109</v>
      </c>
      <c r="C68" s="25" t="s">
        <v>480</v>
      </c>
      <c r="D68" s="20" t="s">
        <v>56</v>
      </c>
      <c r="E68" s="26" t="s">
        <v>481</v>
      </c>
      <c r="F68" s="27" t="s">
        <v>167</v>
      </c>
      <c r="G68" s="28">
        <v>210</v>
      </c>
      <c r="H68" s="29">
        <v>0</v>
      </c>
      <c r="I68" s="29">
        <f>ROUND(ROUND(H68,2)*ROUND(G68,3),2)</f>
        <v>0</v>
      </c>
      <c r="J68" s="27" t="s">
        <v>59</v>
      </c>
      <c r="O68">
        <f>(I68*21)/100</f>
        <v>0</v>
      </c>
      <c r="P68" t="s">
        <v>29</v>
      </c>
    </row>
    <row r="69" spans="1:5" ht="26.4">
      <c r="A69" s="30" t="s">
        <v>60</v>
      </c>
      <c r="E69" s="31" t="s">
        <v>482</v>
      </c>
    </row>
    <row r="70" spans="1:5" ht="26.4">
      <c r="A70" s="32" t="s">
        <v>62</v>
      </c>
      <c r="E70" s="33" t="s">
        <v>483</v>
      </c>
    </row>
    <row r="71" spans="1:5" ht="158.4">
      <c r="A71" t="s">
        <v>63</v>
      </c>
      <c r="E71" s="31" t="s">
        <v>378</v>
      </c>
    </row>
    <row r="72" spans="1:16" ht="13.2">
      <c r="A72" s="20" t="s">
        <v>54</v>
      </c>
      <c r="B72" s="25" t="s">
        <v>114</v>
      </c>
      <c r="C72" s="25" t="s">
        <v>484</v>
      </c>
      <c r="D72" s="20" t="s">
        <v>56</v>
      </c>
      <c r="E72" s="26" t="s">
        <v>485</v>
      </c>
      <c r="F72" s="27" t="s">
        <v>167</v>
      </c>
      <c r="G72" s="28">
        <v>15.35</v>
      </c>
      <c r="H72" s="29">
        <v>0</v>
      </c>
      <c r="I72" s="29">
        <f>ROUND(ROUND(H72,2)*ROUND(G72,3),2)</f>
        <v>0</v>
      </c>
      <c r="J72" s="27" t="s">
        <v>59</v>
      </c>
      <c r="O72">
        <f>(I72*21)/100</f>
        <v>0</v>
      </c>
      <c r="P72" t="s">
        <v>29</v>
      </c>
    </row>
    <row r="73" spans="1:5" ht="26.4">
      <c r="A73" s="30" t="s">
        <v>60</v>
      </c>
      <c r="E73" s="31" t="s">
        <v>486</v>
      </c>
    </row>
    <row r="74" spans="1:5" ht="26.4">
      <c r="A74" s="32" t="s">
        <v>62</v>
      </c>
      <c r="E74" s="33" t="s">
        <v>487</v>
      </c>
    </row>
    <row r="75" spans="1:5" ht="158.4">
      <c r="A75" t="s">
        <v>63</v>
      </c>
      <c r="E75" s="31" t="s">
        <v>378</v>
      </c>
    </row>
    <row r="76" spans="1:18" ht="12.75" customHeight="1">
      <c r="A76" s="5" t="s">
        <v>52</v>
      </c>
      <c r="B76" s="5"/>
      <c r="C76" s="35" t="s">
        <v>45</v>
      </c>
      <c r="D76" s="5"/>
      <c r="E76" s="23" t="s">
        <v>139</v>
      </c>
      <c r="F76" s="5"/>
      <c r="G76" s="5"/>
      <c r="H76" s="5"/>
      <c r="I76" s="36">
        <f>0+Q76</f>
        <v>0</v>
      </c>
      <c r="J76" s="5"/>
      <c r="O76">
        <f>0+R76</f>
        <v>0</v>
      </c>
      <c r="Q76">
        <f>0+I77</f>
        <v>0</v>
      </c>
      <c r="R76">
        <f>0+O77</f>
        <v>0</v>
      </c>
    </row>
    <row r="77" spans="1:16" ht="13.2">
      <c r="A77" s="20" t="s">
        <v>54</v>
      </c>
      <c r="B77" s="25" t="s">
        <v>117</v>
      </c>
      <c r="C77" s="25" t="s">
        <v>488</v>
      </c>
      <c r="D77" s="20" t="s">
        <v>56</v>
      </c>
      <c r="E77" s="26" t="s">
        <v>489</v>
      </c>
      <c r="F77" s="27" t="s">
        <v>196</v>
      </c>
      <c r="G77" s="28">
        <v>67.25</v>
      </c>
      <c r="H77" s="29">
        <v>0</v>
      </c>
      <c r="I77" s="29">
        <f>ROUND(ROUND(H77,2)*ROUND(G77,3),2)</f>
        <v>0</v>
      </c>
      <c r="J77" s="27" t="s">
        <v>59</v>
      </c>
      <c r="O77">
        <f>(I77*21)/100</f>
        <v>0</v>
      </c>
      <c r="P77" t="s">
        <v>29</v>
      </c>
    </row>
    <row r="78" spans="1:5" ht="13.2">
      <c r="A78" s="30" t="s">
        <v>60</v>
      </c>
      <c r="E78" s="31" t="s">
        <v>56</v>
      </c>
    </row>
    <row r="79" spans="1:5" ht="39.6">
      <c r="A79" s="32" t="s">
        <v>62</v>
      </c>
      <c r="E79" s="33" t="s">
        <v>490</v>
      </c>
    </row>
    <row r="80" spans="1:5" ht="52.8">
      <c r="A80" t="s">
        <v>63</v>
      </c>
      <c r="E80" s="31" t="s">
        <v>320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70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0+O10+O15+O44+O49+O62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491</v>
      </c>
      <c r="I3" s="34">
        <f>0+I10+I15+I44+I49+I62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440</v>
      </c>
      <c r="D4" s="375"/>
      <c r="E4" s="12" t="s">
        <v>441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1" t="s">
        <v>18</v>
      </c>
      <c r="C5" s="378" t="s">
        <v>350</v>
      </c>
      <c r="D5" s="375"/>
      <c r="E5" s="12" t="s">
        <v>441</v>
      </c>
      <c r="F5" s="1"/>
      <c r="G5" s="1"/>
      <c r="H5" s="1"/>
      <c r="I5" s="1"/>
      <c r="J5" s="1"/>
      <c r="O5" t="s">
        <v>27</v>
      </c>
      <c r="P5" t="s">
        <v>29</v>
      </c>
    </row>
    <row r="6" spans="1:10" ht="12.75" customHeight="1">
      <c r="A6" t="s">
        <v>23</v>
      </c>
      <c r="B6" s="14" t="s">
        <v>24</v>
      </c>
      <c r="C6" s="379" t="s">
        <v>491</v>
      </c>
      <c r="D6" s="380"/>
      <c r="E6" s="15" t="s">
        <v>441</v>
      </c>
      <c r="F6" s="5"/>
      <c r="G6" s="5"/>
      <c r="H6" s="5"/>
      <c r="I6" s="5"/>
      <c r="J6" s="5"/>
    </row>
    <row r="7" spans="1:10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0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0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</f>
        <v>0</v>
      </c>
      <c r="R10">
        <f>0+O11</f>
        <v>0</v>
      </c>
    </row>
    <row r="11" spans="1:16" ht="13.2">
      <c r="A11" s="20" t="s">
        <v>54</v>
      </c>
      <c r="B11" s="25" t="s">
        <v>34</v>
      </c>
      <c r="C11" s="25" t="s">
        <v>352</v>
      </c>
      <c r="D11" s="20" t="s">
        <v>56</v>
      </c>
      <c r="E11" s="26" t="s">
        <v>161</v>
      </c>
      <c r="F11" s="27" t="s">
        <v>157</v>
      </c>
      <c r="G11" s="28">
        <v>185.944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5" ht="13.2">
      <c r="A12" s="30" t="s">
        <v>60</v>
      </c>
      <c r="E12" s="31" t="s">
        <v>56</v>
      </c>
    </row>
    <row r="13" spans="1:5" ht="26.4">
      <c r="A13" s="32" t="s">
        <v>62</v>
      </c>
      <c r="E13" s="33" t="s">
        <v>493</v>
      </c>
    </row>
    <row r="14" spans="1:5" ht="26.4">
      <c r="A14" t="s">
        <v>63</v>
      </c>
      <c r="E14" s="31" t="s">
        <v>160</v>
      </c>
    </row>
    <row r="15" spans="1:18" ht="12.75" customHeight="1">
      <c r="A15" s="5" t="s">
        <v>52</v>
      </c>
      <c r="B15" s="5"/>
      <c r="C15" s="35" t="s">
        <v>34</v>
      </c>
      <c r="D15" s="5"/>
      <c r="E15" s="23" t="s">
        <v>164</v>
      </c>
      <c r="F15" s="5"/>
      <c r="G15" s="5"/>
      <c r="H15" s="5"/>
      <c r="I15" s="36">
        <f>0+Q15</f>
        <v>0</v>
      </c>
      <c r="J15" s="5"/>
      <c r="O15">
        <f>0+R15</f>
        <v>0</v>
      </c>
      <c r="Q15">
        <f>0+I16+I20+I24+I28+I32+I36+I40</f>
        <v>0</v>
      </c>
      <c r="R15">
        <f>0+O16+O20+O24+O28+O32+O36+O40</f>
        <v>0</v>
      </c>
    </row>
    <row r="16" spans="1:16" ht="13.2">
      <c r="A16" s="20" t="s">
        <v>54</v>
      </c>
      <c r="B16" s="25" t="s">
        <v>29</v>
      </c>
      <c r="C16" s="25" t="s">
        <v>213</v>
      </c>
      <c r="D16" s="20" t="s">
        <v>56</v>
      </c>
      <c r="E16" s="26" t="s">
        <v>214</v>
      </c>
      <c r="F16" s="27" t="s">
        <v>215</v>
      </c>
      <c r="G16" s="28">
        <v>1005.1</v>
      </c>
      <c r="H16" s="29">
        <v>0</v>
      </c>
      <c r="I16" s="29">
        <f>ROUND(ROUND(H16,2)*ROUND(G16,3),2)</f>
        <v>0</v>
      </c>
      <c r="J16" s="27" t="s">
        <v>59</v>
      </c>
      <c r="O16">
        <f>(I16*21)/100</f>
        <v>0</v>
      </c>
      <c r="P16" t="s">
        <v>29</v>
      </c>
    </row>
    <row r="17" spans="1:5" ht="13.2">
      <c r="A17" s="30" t="s">
        <v>60</v>
      </c>
      <c r="E17" s="31" t="s">
        <v>445</v>
      </c>
    </row>
    <row r="18" spans="1:5" ht="26.4">
      <c r="A18" s="32" t="s">
        <v>62</v>
      </c>
      <c r="E18" s="33" t="s">
        <v>494</v>
      </c>
    </row>
    <row r="19" spans="1:5" ht="26.4">
      <c r="A19" t="s">
        <v>63</v>
      </c>
      <c r="E19" s="31" t="s">
        <v>218</v>
      </c>
    </row>
    <row r="20" spans="1:16" ht="13.2">
      <c r="A20" s="20" t="s">
        <v>54</v>
      </c>
      <c r="B20" s="25" t="s">
        <v>28</v>
      </c>
      <c r="C20" s="25" t="s">
        <v>277</v>
      </c>
      <c r="D20" s="20" t="s">
        <v>56</v>
      </c>
      <c r="E20" s="26" t="s">
        <v>278</v>
      </c>
      <c r="F20" s="27" t="s">
        <v>178</v>
      </c>
      <c r="G20" s="28">
        <v>100.51</v>
      </c>
      <c r="H20" s="29">
        <v>0</v>
      </c>
      <c r="I20" s="29">
        <f>ROUND(ROUND(H20,2)*ROUND(G20,3),2)</f>
        <v>0</v>
      </c>
      <c r="J20" s="27" t="s">
        <v>59</v>
      </c>
      <c r="O20">
        <f>(I20*21)/100</f>
        <v>0</v>
      </c>
      <c r="P20" t="s">
        <v>29</v>
      </c>
    </row>
    <row r="21" spans="1:5" ht="13.2">
      <c r="A21" s="30" t="s">
        <v>60</v>
      </c>
      <c r="E21" s="31" t="s">
        <v>56</v>
      </c>
    </row>
    <row r="22" spans="1:5" ht="158.4">
      <c r="A22" s="32" t="s">
        <v>62</v>
      </c>
      <c r="E22" s="33" t="s">
        <v>495</v>
      </c>
    </row>
    <row r="23" spans="1:5" ht="382.8">
      <c r="A23" t="s">
        <v>63</v>
      </c>
      <c r="E23" s="31" t="s">
        <v>256</v>
      </c>
    </row>
    <row r="24" spans="1:16" ht="13.2">
      <c r="A24" s="20" t="s">
        <v>54</v>
      </c>
      <c r="B24" s="25" t="s">
        <v>38</v>
      </c>
      <c r="C24" s="25" t="s">
        <v>359</v>
      </c>
      <c r="D24" s="20" t="s">
        <v>56</v>
      </c>
      <c r="E24" s="26" t="s">
        <v>360</v>
      </c>
      <c r="F24" s="27" t="s">
        <v>167</v>
      </c>
      <c r="G24" s="28">
        <v>287.17</v>
      </c>
      <c r="H24" s="29">
        <v>0</v>
      </c>
      <c r="I24" s="29">
        <f>ROUND(ROUND(H24,2)*ROUND(G24,3),2)</f>
        <v>0</v>
      </c>
      <c r="J24" s="27" t="s">
        <v>59</v>
      </c>
      <c r="O24">
        <f>(I24*21)/100</f>
        <v>0</v>
      </c>
      <c r="P24" t="s">
        <v>29</v>
      </c>
    </row>
    <row r="25" spans="1:5" ht="13.2">
      <c r="A25" s="30" t="s">
        <v>60</v>
      </c>
      <c r="E25" s="31" t="s">
        <v>56</v>
      </c>
    </row>
    <row r="26" spans="1:5" ht="145.2">
      <c r="A26" s="32" t="s">
        <v>62</v>
      </c>
      <c r="E26" s="33" t="s">
        <v>496</v>
      </c>
    </row>
    <row r="27" spans="1:5" ht="26.4">
      <c r="A27" t="s">
        <v>63</v>
      </c>
      <c r="E27" s="31" t="s">
        <v>362</v>
      </c>
    </row>
    <row r="28" spans="1:16" ht="13.2">
      <c r="A28" s="20" t="s">
        <v>54</v>
      </c>
      <c r="B28" s="25" t="s">
        <v>40</v>
      </c>
      <c r="C28" s="25" t="s">
        <v>449</v>
      </c>
      <c r="D28" s="20" t="s">
        <v>56</v>
      </c>
      <c r="E28" s="26" t="s">
        <v>450</v>
      </c>
      <c r="F28" s="27" t="s">
        <v>167</v>
      </c>
      <c r="G28" s="28">
        <v>167.98</v>
      </c>
      <c r="H28" s="29">
        <v>0</v>
      </c>
      <c r="I28" s="29">
        <f>ROUND(ROUND(H28,2)*ROUND(G28,3),2)</f>
        <v>0</v>
      </c>
      <c r="J28" s="27" t="s">
        <v>59</v>
      </c>
      <c r="O28">
        <f>(I28*21)/100</f>
        <v>0</v>
      </c>
      <c r="P28" t="s">
        <v>29</v>
      </c>
    </row>
    <row r="29" spans="1:5" ht="13.2">
      <c r="A29" s="30" t="s">
        <v>60</v>
      </c>
      <c r="E29" s="31" t="s">
        <v>56</v>
      </c>
    </row>
    <row r="30" spans="1:5" ht="132">
      <c r="A30" s="32" t="s">
        <v>62</v>
      </c>
      <c r="E30" s="33" t="s">
        <v>497</v>
      </c>
    </row>
    <row r="31" spans="1:5" ht="13.2">
      <c r="A31" t="s">
        <v>63</v>
      </c>
      <c r="E31" s="31" t="s">
        <v>452</v>
      </c>
    </row>
    <row r="32" spans="1:16" ht="13.2">
      <c r="A32" s="20" t="s">
        <v>54</v>
      </c>
      <c r="B32" s="25" t="s">
        <v>42</v>
      </c>
      <c r="C32" s="25" t="s">
        <v>403</v>
      </c>
      <c r="D32" s="20" t="s">
        <v>66</v>
      </c>
      <c r="E32" s="26" t="s">
        <v>453</v>
      </c>
      <c r="F32" s="27" t="s">
        <v>167</v>
      </c>
      <c r="G32" s="28">
        <v>147.06</v>
      </c>
      <c r="H32" s="29">
        <v>0</v>
      </c>
      <c r="I32" s="29">
        <f>ROUND(ROUND(H32,2)*ROUND(G32,3),2)</f>
        <v>0</v>
      </c>
      <c r="J32" s="27" t="s">
        <v>59</v>
      </c>
      <c r="O32">
        <f>(I32*21)/100</f>
        <v>0</v>
      </c>
      <c r="P32" t="s">
        <v>29</v>
      </c>
    </row>
    <row r="33" spans="1:5" ht="13.2">
      <c r="A33" s="30" t="s">
        <v>60</v>
      </c>
      <c r="E33" s="31" t="s">
        <v>56</v>
      </c>
    </row>
    <row r="34" spans="1:5" ht="118.8">
      <c r="A34" s="32" t="s">
        <v>62</v>
      </c>
      <c r="E34" s="33" t="s">
        <v>498</v>
      </c>
    </row>
    <row r="35" spans="1:5" ht="39.6">
      <c r="A35" t="s">
        <v>63</v>
      </c>
      <c r="E35" s="31" t="s">
        <v>406</v>
      </c>
    </row>
    <row r="36" spans="1:16" ht="13.2">
      <c r="A36" s="20" t="s">
        <v>54</v>
      </c>
      <c r="B36" s="25" t="s">
        <v>85</v>
      </c>
      <c r="C36" s="25" t="s">
        <v>403</v>
      </c>
      <c r="D36" s="20" t="s">
        <v>71</v>
      </c>
      <c r="E36" s="26" t="s">
        <v>455</v>
      </c>
      <c r="F36" s="27" t="s">
        <v>178</v>
      </c>
      <c r="G36" s="28">
        <v>2.006</v>
      </c>
      <c r="H36" s="29">
        <v>0</v>
      </c>
      <c r="I36" s="29">
        <f>ROUND(ROUND(H36,2)*ROUND(G36,3),2)</f>
        <v>0</v>
      </c>
      <c r="J36" s="27" t="s">
        <v>59</v>
      </c>
      <c r="O36">
        <f>(I36*21)/100</f>
        <v>0</v>
      </c>
      <c r="P36" t="s">
        <v>29</v>
      </c>
    </row>
    <row r="37" spans="1:5" ht="13.2">
      <c r="A37" s="30" t="s">
        <v>60</v>
      </c>
      <c r="E37" s="31" t="s">
        <v>56</v>
      </c>
    </row>
    <row r="38" spans="1:5" ht="66">
      <c r="A38" s="32" t="s">
        <v>62</v>
      </c>
      <c r="E38" s="33" t="s">
        <v>499</v>
      </c>
    </row>
    <row r="39" spans="1:5" ht="26.4">
      <c r="A39" t="s">
        <v>63</v>
      </c>
      <c r="E39" s="31" t="s">
        <v>457</v>
      </c>
    </row>
    <row r="40" spans="1:16" ht="13.2">
      <c r="A40" s="20" t="s">
        <v>54</v>
      </c>
      <c r="B40" s="25" t="s">
        <v>87</v>
      </c>
      <c r="C40" s="25" t="s">
        <v>407</v>
      </c>
      <c r="D40" s="20" t="s">
        <v>56</v>
      </c>
      <c r="E40" s="26" t="s">
        <v>408</v>
      </c>
      <c r="F40" s="27" t="s">
        <v>167</v>
      </c>
      <c r="G40" s="28">
        <v>147.06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5" ht="13.2">
      <c r="A41" s="30" t="s">
        <v>60</v>
      </c>
      <c r="E41" s="31" t="s">
        <v>56</v>
      </c>
    </row>
    <row r="42" spans="1:5" ht="92.4">
      <c r="A42" s="32" t="s">
        <v>62</v>
      </c>
      <c r="E42" s="33" t="s">
        <v>500</v>
      </c>
    </row>
    <row r="43" spans="1:5" ht="26.4">
      <c r="A43" t="s">
        <v>63</v>
      </c>
      <c r="E43" s="31" t="s">
        <v>409</v>
      </c>
    </row>
    <row r="44" spans="1:18" ht="12.75" customHeight="1">
      <c r="A44" s="5" t="s">
        <v>52</v>
      </c>
      <c r="B44" s="5"/>
      <c r="C44" s="35" t="s">
        <v>29</v>
      </c>
      <c r="D44" s="5"/>
      <c r="E44" s="23" t="s">
        <v>363</v>
      </c>
      <c r="F44" s="5"/>
      <c r="G44" s="5"/>
      <c r="H44" s="5"/>
      <c r="I44" s="36">
        <f>0+Q44</f>
        <v>0</v>
      </c>
      <c r="J44" s="5"/>
      <c r="O44">
        <f>0+R44</f>
        <v>0</v>
      </c>
      <c r="Q44">
        <f>0+I45</f>
        <v>0</v>
      </c>
      <c r="R44">
        <f>0+O45</f>
        <v>0</v>
      </c>
    </row>
    <row r="45" spans="1:16" ht="13.2">
      <c r="A45" s="20" t="s">
        <v>54</v>
      </c>
      <c r="B45" s="25" t="s">
        <v>45</v>
      </c>
      <c r="C45" s="25" t="s">
        <v>364</v>
      </c>
      <c r="D45" s="20" t="s">
        <v>56</v>
      </c>
      <c r="E45" s="26" t="s">
        <v>365</v>
      </c>
      <c r="F45" s="27" t="s">
        <v>167</v>
      </c>
      <c r="G45" s="28">
        <v>287.17</v>
      </c>
      <c r="H45" s="29">
        <v>0</v>
      </c>
      <c r="I45" s="29">
        <f>ROUND(ROUND(H45,2)*ROUND(G45,3),2)</f>
        <v>0</v>
      </c>
      <c r="J45" s="27" t="s">
        <v>59</v>
      </c>
      <c r="O45">
        <f>(I45*21)/100</f>
        <v>0</v>
      </c>
      <c r="P45" t="s">
        <v>29</v>
      </c>
    </row>
    <row r="46" spans="1:5" ht="13.2">
      <c r="A46" s="30" t="s">
        <v>60</v>
      </c>
      <c r="E46" s="31" t="s">
        <v>56</v>
      </c>
    </row>
    <row r="47" spans="1:5" ht="145.2">
      <c r="A47" s="32" t="s">
        <v>62</v>
      </c>
      <c r="E47" s="33" t="s">
        <v>496</v>
      </c>
    </row>
    <row r="48" spans="1:5" ht="105.6">
      <c r="A48" t="s">
        <v>63</v>
      </c>
      <c r="E48" s="31" t="s">
        <v>463</v>
      </c>
    </row>
    <row r="49" spans="1:18" ht="12.75" customHeight="1">
      <c r="A49" s="5" t="s">
        <v>52</v>
      </c>
      <c r="B49" s="5"/>
      <c r="C49" s="35" t="s">
        <v>40</v>
      </c>
      <c r="D49" s="5"/>
      <c r="E49" s="23" t="s">
        <v>272</v>
      </c>
      <c r="F49" s="5"/>
      <c r="G49" s="5"/>
      <c r="H49" s="5"/>
      <c r="I49" s="36">
        <f>0+Q49</f>
        <v>0</v>
      </c>
      <c r="J49" s="5"/>
      <c r="O49">
        <f>0+R49</f>
        <v>0</v>
      </c>
      <c r="Q49">
        <f>0+I50+I54+I58</f>
        <v>0</v>
      </c>
      <c r="R49">
        <f>0+O50+O54+O58</f>
        <v>0</v>
      </c>
    </row>
    <row r="50" spans="1:16" ht="13.2">
      <c r="A50" s="20" t="s">
        <v>54</v>
      </c>
      <c r="B50" s="25" t="s">
        <v>47</v>
      </c>
      <c r="C50" s="25" t="s">
        <v>477</v>
      </c>
      <c r="D50" s="20" t="s">
        <v>56</v>
      </c>
      <c r="E50" s="26" t="s">
        <v>478</v>
      </c>
      <c r="F50" s="27" t="s">
        <v>167</v>
      </c>
      <c r="G50" s="28">
        <v>287.17</v>
      </c>
      <c r="H50" s="29">
        <v>0</v>
      </c>
      <c r="I50" s="29">
        <f>ROUND(ROUND(H50,2)*ROUND(G50,3),2)</f>
        <v>0</v>
      </c>
      <c r="J50" s="27" t="s">
        <v>59</v>
      </c>
      <c r="O50">
        <f>(I50*21)/100</f>
        <v>0</v>
      </c>
      <c r="P50" t="s">
        <v>29</v>
      </c>
    </row>
    <row r="51" spans="1:5" ht="13.2">
      <c r="A51" s="30" t="s">
        <v>60</v>
      </c>
      <c r="E51" s="31" t="s">
        <v>479</v>
      </c>
    </row>
    <row r="52" spans="1:5" ht="145.2">
      <c r="A52" s="32" t="s">
        <v>62</v>
      </c>
      <c r="E52" s="33" t="s">
        <v>496</v>
      </c>
    </row>
    <row r="53" spans="1:5" ht="52.8">
      <c r="A53" t="s">
        <v>63</v>
      </c>
      <c r="E53" s="31" t="s">
        <v>374</v>
      </c>
    </row>
    <row r="54" spans="1:16" ht="13.2">
      <c r="A54" s="20" t="s">
        <v>54</v>
      </c>
      <c r="B54" s="25" t="s">
        <v>49</v>
      </c>
      <c r="C54" s="25" t="s">
        <v>480</v>
      </c>
      <c r="D54" s="20" t="s">
        <v>56</v>
      </c>
      <c r="E54" s="26" t="s">
        <v>481</v>
      </c>
      <c r="F54" s="27" t="s">
        <v>167</v>
      </c>
      <c r="G54" s="28">
        <v>279.67</v>
      </c>
      <c r="H54" s="29">
        <v>0</v>
      </c>
      <c r="I54" s="29">
        <f>ROUND(ROUND(H54,2)*ROUND(G54,3),2)</f>
        <v>0</v>
      </c>
      <c r="J54" s="27" t="s">
        <v>59</v>
      </c>
      <c r="O54">
        <f>(I54*21)/100</f>
        <v>0</v>
      </c>
      <c r="P54" t="s">
        <v>29</v>
      </c>
    </row>
    <row r="55" spans="1:5" ht="26.4">
      <c r="A55" s="30" t="s">
        <v>60</v>
      </c>
      <c r="E55" s="31" t="s">
        <v>482</v>
      </c>
    </row>
    <row r="56" spans="1:5" ht="132">
      <c r="A56" s="32" t="s">
        <v>62</v>
      </c>
      <c r="E56" s="33" t="s">
        <v>501</v>
      </c>
    </row>
    <row r="57" spans="1:5" ht="158.4">
      <c r="A57" t="s">
        <v>63</v>
      </c>
      <c r="E57" s="31" t="s">
        <v>378</v>
      </c>
    </row>
    <row r="58" spans="1:16" ht="13.2">
      <c r="A58" s="20" t="s">
        <v>54</v>
      </c>
      <c r="B58" s="25" t="s">
        <v>99</v>
      </c>
      <c r="C58" s="25" t="s">
        <v>484</v>
      </c>
      <c r="D58" s="20" t="s">
        <v>56</v>
      </c>
      <c r="E58" s="26" t="s">
        <v>485</v>
      </c>
      <c r="F58" s="27" t="s">
        <v>167</v>
      </c>
      <c r="G58" s="28">
        <v>7.5</v>
      </c>
      <c r="H58" s="29">
        <v>0</v>
      </c>
      <c r="I58" s="29">
        <f>ROUND(ROUND(H58,2)*ROUND(G58,3),2)</f>
        <v>0</v>
      </c>
      <c r="J58" s="27" t="s">
        <v>59</v>
      </c>
      <c r="O58">
        <f>(I58*21)/100</f>
        <v>0</v>
      </c>
      <c r="P58" t="s">
        <v>29</v>
      </c>
    </row>
    <row r="59" spans="1:5" ht="26.4">
      <c r="A59" s="30" t="s">
        <v>60</v>
      </c>
      <c r="E59" s="31" t="s">
        <v>486</v>
      </c>
    </row>
    <row r="60" spans="1:5" ht="52.8">
      <c r="A60" s="32" t="s">
        <v>62</v>
      </c>
      <c r="E60" s="33" t="s">
        <v>502</v>
      </c>
    </row>
    <row r="61" spans="1:5" ht="158.4">
      <c r="A61" t="s">
        <v>63</v>
      </c>
      <c r="E61" s="31" t="s">
        <v>378</v>
      </c>
    </row>
    <row r="62" spans="1:18" ht="12.75" customHeight="1">
      <c r="A62" s="5" t="s">
        <v>52</v>
      </c>
      <c r="B62" s="5"/>
      <c r="C62" s="35" t="s">
        <v>45</v>
      </c>
      <c r="D62" s="5"/>
      <c r="E62" s="23" t="s">
        <v>139</v>
      </c>
      <c r="F62" s="5"/>
      <c r="G62" s="5"/>
      <c r="H62" s="5"/>
      <c r="I62" s="36">
        <f>0+Q62</f>
        <v>0</v>
      </c>
      <c r="J62" s="5"/>
      <c r="O62">
        <f>0+R62</f>
        <v>0</v>
      </c>
      <c r="Q62">
        <f>0+I63+I67</f>
        <v>0</v>
      </c>
      <c r="R62">
        <f>0+O63+O67</f>
        <v>0</v>
      </c>
    </row>
    <row r="63" spans="1:16" ht="13.2">
      <c r="A63" s="20" t="s">
        <v>54</v>
      </c>
      <c r="B63" s="25" t="s">
        <v>104</v>
      </c>
      <c r="C63" s="25" t="s">
        <v>488</v>
      </c>
      <c r="D63" s="20" t="s">
        <v>56</v>
      </c>
      <c r="E63" s="26" t="s">
        <v>489</v>
      </c>
      <c r="F63" s="27" t="s">
        <v>196</v>
      </c>
      <c r="G63" s="28">
        <v>47.92</v>
      </c>
      <c r="H63" s="29">
        <v>0</v>
      </c>
      <c r="I63" s="29">
        <f>ROUND(ROUND(H63,2)*ROUND(G63,3),2)</f>
        <v>0</v>
      </c>
      <c r="J63" s="27" t="s">
        <v>59</v>
      </c>
      <c r="O63">
        <f>(I63*21)/100</f>
        <v>0</v>
      </c>
      <c r="P63" t="s">
        <v>29</v>
      </c>
    </row>
    <row r="64" spans="1:5" ht="13.2">
      <c r="A64" s="30" t="s">
        <v>60</v>
      </c>
      <c r="E64" s="31" t="s">
        <v>56</v>
      </c>
    </row>
    <row r="65" spans="1:5" ht="66">
      <c r="A65" s="32" t="s">
        <v>62</v>
      </c>
      <c r="E65" s="33" t="s">
        <v>503</v>
      </c>
    </row>
    <row r="66" spans="1:5" ht="52.8">
      <c r="A66" t="s">
        <v>63</v>
      </c>
      <c r="E66" s="31" t="s">
        <v>320</v>
      </c>
    </row>
    <row r="67" spans="1:16" ht="13.2">
      <c r="A67" s="20" t="s">
        <v>54</v>
      </c>
      <c r="B67" s="25" t="s">
        <v>109</v>
      </c>
      <c r="C67" s="25" t="s">
        <v>504</v>
      </c>
      <c r="D67" s="20" t="s">
        <v>56</v>
      </c>
      <c r="E67" s="26" t="s">
        <v>505</v>
      </c>
      <c r="F67" s="27" t="s">
        <v>196</v>
      </c>
      <c r="G67" s="28">
        <v>17</v>
      </c>
      <c r="H67" s="29">
        <v>0</v>
      </c>
      <c r="I67" s="29">
        <f>ROUND(ROUND(H67,2)*ROUND(G67,3),2)</f>
        <v>0</v>
      </c>
      <c r="J67" s="27" t="s">
        <v>59</v>
      </c>
      <c r="O67">
        <f>(I67*21)/100</f>
        <v>0</v>
      </c>
      <c r="P67" t="s">
        <v>29</v>
      </c>
    </row>
    <row r="68" spans="1:5" ht="13.2">
      <c r="A68" s="30" t="s">
        <v>60</v>
      </c>
      <c r="E68" s="31" t="s">
        <v>506</v>
      </c>
    </row>
    <row r="69" spans="1:5" ht="26.4">
      <c r="A69" s="32" t="s">
        <v>62</v>
      </c>
      <c r="E69" s="33" t="s">
        <v>507</v>
      </c>
    </row>
    <row r="70" spans="1:5" ht="118.8">
      <c r="A70" t="s">
        <v>63</v>
      </c>
      <c r="E70" s="31" t="s">
        <v>508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79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0+O10+O15+O44+O49+O54+O67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491</v>
      </c>
      <c r="I3" s="34">
        <f>0+I10+I15+I44+I49+I54+I67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440</v>
      </c>
      <c r="D4" s="375"/>
      <c r="E4" s="12" t="s">
        <v>441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1" t="s">
        <v>18</v>
      </c>
      <c r="C5" s="378" t="s">
        <v>350</v>
      </c>
      <c r="D5" s="375"/>
      <c r="E5" s="12" t="s">
        <v>441</v>
      </c>
      <c r="F5" s="1"/>
      <c r="G5" s="1"/>
      <c r="H5" s="1"/>
      <c r="I5" s="1"/>
      <c r="J5" s="1"/>
      <c r="O5" t="s">
        <v>27</v>
      </c>
      <c r="P5" t="s">
        <v>29</v>
      </c>
    </row>
    <row r="6" spans="1:10" ht="12.75" customHeight="1">
      <c r="A6" t="s">
        <v>23</v>
      </c>
      <c r="B6" s="14" t="s">
        <v>24</v>
      </c>
      <c r="C6" s="379" t="s">
        <v>491</v>
      </c>
      <c r="D6" s="380"/>
      <c r="E6" s="15" t="s">
        <v>509</v>
      </c>
      <c r="F6" s="5"/>
      <c r="G6" s="5"/>
      <c r="H6" s="5"/>
      <c r="I6" s="5"/>
      <c r="J6" s="5"/>
    </row>
    <row r="7" spans="1:10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0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0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</f>
        <v>0</v>
      </c>
      <c r="R10">
        <f>0+O11</f>
        <v>0</v>
      </c>
    </row>
    <row r="11" spans="1:16" ht="13.2">
      <c r="A11" s="20" t="s">
        <v>54</v>
      </c>
      <c r="B11" s="25" t="s">
        <v>34</v>
      </c>
      <c r="C11" s="25" t="s">
        <v>352</v>
      </c>
      <c r="D11" s="20" t="s">
        <v>56</v>
      </c>
      <c r="E11" s="26" t="s">
        <v>161</v>
      </c>
      <c r="F11" s="27" t="s">
        <v>157</v>
      </c>
      <c r="G11" s="28">
        <v>104.138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5" ht="13.2">
      <c r="A12" s="30" t="s">
        <v>60</v>
      </c>
      <c r="E12" s="31" t="s">
        <v>56</v>
      </c>
    </row>
    <row r="13" spans="1:5" ht="26.4">
      <c r="A13" s="32" t="s">
        <v>62</v>
      </c>
      <c r="E13" s="33" t="s">
        <v>510</v>
      </c>
    </row>
    <row r="14" spans="1:5" ht="26.4">
      <c r="A14" t="s">
        <v>63</v>
      </c>
      <c r="E14" s="31" t="s">
        <v>160</v>
      </c>
    </row>
    <row r="15" spans="1:18" ht="12.75" customHeight="1">
      <c r="A15" s="5" t="s">
        <v>52</v>
      </c>
      <c r="B15" s="5"/>
      <c r="C15" s="35" t="s">
        <v>34</v>
      </c>
      <c r="D15" s="5"/>
      <c r="E15" s="23" t="s">
        <v>164</v>
      </c>
      <c r="F15" s="5"/>
      <c r="G15" s="5"/>
      <c r="H15" s="5"/>
      <c r="I15" s="36">
        <f>0+Q15</f>
        <v>0</v>
      </c>
      <c r="J15" s="5"/>
      <c r="O15">
        <f>0+R15</f>
        <v>0</v>
      </c>
      <c r="Q15">
        <f>0+I16+I20+I24+I28+I32+I36+I40</f>
        <v>0</v>
      </c>
      <c r="R15">
        <f>0+O16+O20+O24+O28+O32+O36+O40</f>
        <v>0</v>
      </c>
    </row>
    <row r="16" spans="1:16" ht="13.2">
      <c r="A16" s="20" t="s">
        <v>54</v>
      </c>
      <c r="B16" s="25" t="s">
        <v>29</v>
      </c>
      <c r="C16" s="25" t="s">
        <v>213</v>
      </c>
      <c r="D16" s="20" t="s">
        <v>56</v>
      </c>
      <c r="E16" s="26" t="s">
        <v>214</v>
      </c>
      <c r="F16" s="27" t="s">
        <v>215</v>
      </c>
      <c r="G16" s="28">
        <v>562.91</v>
      </c>
      <c r="H16" s="29">
        <v>0</v>
      </c>
      <c r="I16" s="29">
        <f>ROUND(ROUND(H16,2)*ROUND(G16,3),2)</f>
        <v>0</v>
      </c>
      <c r="J16" s="27" t="s">
        <v>59</v>
      </c>
      <c r="O16">
        <f>(I16*21)/100</f>
        <v>0</v>
      </c>
      <c r="P16" t="s">
        <v>29</v>
      </c>
    </row>
    <row r="17" spans="1:5" ht="13.2">
      <c r="A17" s="30" t="s">
        <v>60</v>
      </c>
      <c r="E17" s="31" t="s">
        <v>445</v>
      </c>
    </row>
    <row r="18" spans="1:5" ht="26.4">
      <c r="A18" s="32" t="s">
        <v>62</v>
      </c>
      <c r="E18" s="33" t="s">
        <v>511</v>
      </c>
    </row>
    <row r="19" spans="1:5" ht="26.4">
      <c r="A19" t="s">
        <v>63</v>
      </c>
      <c r="E19" s="31" t="s">
        <v>218</v>
      </c>
    </row>
    <row r="20" spans="1:16" ht="13.2">
      <c r="A20" s="20" t="s">
        <v>54</v>
      </c>
      <c r="B20" s="25" t="s">
        <v>28</v>
      </c>
      <c r="C20" s="25" t="s">
        <v>277</v>
      </c>
      <c r="D20" s="20" t="s">
        <v>56</v>
      </c>
      <c r="E20" s="26" t="s">
        <v>278</v>
      </c>
      <c r="F20" s="27" t="s">
        <v>178</v>
      </c>
      <c r="G20" s="28">
        <v>56.291</v>
      </c>
      <c r="H20" s="29">
        <v>0</v>
      </c>
      <c r="I20" s="29">
        <f>ROUND(ROUND(H20,2)*ROUND(G20,3),2)</f>
        <v>0</v>
      </c>
      <c r="J20" s="27" t="s">
        <v>59</v>
      </c>
      <c r="O20">
        <f>(I20*21)/100</f>
        <v>0</v>
      </c>
      <c r="P20" t="s">
        <v>29</v>
      </c>
    </row>
    <row r="21" spans="1:5" ht="13.2">
      <c r="A21" s="30" t="s">
        <v>60</v>
      </c>
      <c r="E21" s="31" t="s">
        <v>56</v>
      </c>
    </row>
    <row r="22" spans="1:5" ht="92.4">
      <c r="A22" s="32" t="s">
        <v>62</v>
      </c>
      <c r="E22" s="33" t="s">
        <v>512</v>
      </c>
    </row>
    <row r="23" spans="1:5" ht="382.8">
      <c r="A23" t="s">
        <v>63</v>
      </c>
      <c r="E23" s="31" t="s">
        <v>256</v>
      </c>
    </row>
    <row r="24" spans="1:16" ht="13.2">
      <c r="A24" s="20" t="s">
        <v>54</v>
      </c>
      <c r="B24" s="25" t="s">
        <v>38</v>
      </c>
      <c r="C24" s="25" t="s">
        <v>359</v>
      </c>
      <c r="D24" s="20" t="s">
        <v>56</v>
      </c>
      <c r="E24" s="26" t="s">
        <v>360</v>
      </c>
      <c r="F24" s="27" t="s">
        <v>167</v>
      </c>
      <c r="G24" s="28">
        <v>160.83</v>
      </c>
      <c r="H24" s="29">
        <v>0</v>
      </c>
      <c r="I24" s="29">
        <f>ROUND(ROUND(H24,2)*ROUND(G24,3),2)</f>
        <v>0</v>
      </c>
      <c r="J24" s="27" t="s">
        <v>59</v>
      </c>
      <c r="O24">
        <f>(I24*21)/100</f>
        <v>0</v>
      </c>
      <c r="P24" t="s">
        <v>29</v>
      </c>
    </row>
    <row r="25" spans="1:5" ht="13.2">
      <c r="A25" s="30" t="s">
        <v>60</v>
      </c>
      <c r="E25" s="31" t="s">
        <v>56</v>
      </c>
    </row>
    <row r="26" spans="1:5" ht="79.2">
      <c r="A26" s="32" t="s">
        <v>62</v>
      </c>
      <c r="E26" s="33" t="s">
        <v>513</v>
      </c>
    </row>
    <row r="27" spans="1:5" ht="26.4">
      <c r="A27" t="s">
        <v>63</v>
      </c>
      <c r="E27" s="31" t="s">
        <v>362</v>
      </c>
    </row>
    <row r="28" spans="1:16" ht="13.2">
      <c r="A28" s="20" t="s">
        <v>54</v>
      </c>
      <c r="B28" s="25" t="s">
        <v>40</v>
      </c>
      <c r="C28" s="25" t="s">
        <v>449</v>
      </c>
      <c r="D28" s="20" t="s">
        <v>56</v>
      </c>
      <c r="E28" s="26" t="s">
        <v>450</v>
      </c>
      <c r="F28" s="27" t="s">
        <v>167</v>
      </c>
      <c r="G28" s="28">
        <v>316</v>
      </c>
      <c r="H28" s="29">
        <v>0</v>
      </c>
      <c r="I28" s="29">
        <f>ROUND(ROUND(H28,2)*ROUND(G28,3),2)</f>
        <v>0</v>
      </c>
      <c r="J28" s="27" t="s">
        <v>59</v>
      </c>
      <c r="O28">
        <f>(I28*21)/100</f>
        <v>0</v>
      </c>
      <c r="P28" t="s">
        <v>29</v>
      </c>
    </row>
    <row r="29" spans="1:5" ht="13.2">
      <c r="A29" s="30" t="s">
        <v>60</v>
      </c>
      <c r="E29" s="31" t="s">
        <v>56</v>
      </c>
    </row>
    <row r="30" spans="1:5" ht="52.8">
      <c r="A30" s="32" t="s">
        <v>62</v>
      </c>
      <c r="E30" s="33" t="s">
        <v>514</v>
      </c>
    </row>
    <row r="31" spans="1:5" ht="13.2">
      <c r="A31" t="s">
        <v>63</v>
      </c>
      <c r="E31" s="31" t="s">
        <v>452</v>
      </c>
    </row>
    <row r="32" spans="1:16" ht="13.2">
      <c r="A32" s="20" t="s">
        <v>54</v>
      </c>
      <c r="B32" s="25" t="s">
        <v>42</v>
      </c>
      <c r="C32" s="25" t="s">
        <v>403</v>
      </c>
      <c r="D32" s="20" t="s">
        <v>66</v>
      </c>
      <c r="E32" s="26" t="s">
        <v>453</v>
      </c>
      <c r="F32" s="27" t="s">
        <v>167</v>
      </c>
      <c r="G32" s="28">
        <v>316</v>
      </c>
      <c r="H32" s="29">
        <v>0</v>
      </c>
      <c r="I32" s="29">
        <f>ROUND(ROUND(H32,2)*ROUND(G32,3),2)</f>
        <v>0</v>
      </c>
      <c r="J32" s="27" t="s">
        <v>59</v>
      </c>
      <c r="O32">
        <f>(I32*21)/100</f>
        <v>0</v>
      </c>
      <c r="P32" t="s">
        <v>29</v>
      </c>
    </row>
    <row r="33" spans="1:5" ht="13.2">
      <c r="A33" s="30" t="s">
        <v>60</v>
      </c>
      <c r="E33" s="31" t="s">
        <v>56</v>
      </c>
    </row>
    <row r="34" spans="1:5" ht="79.2">
      <c r="A34" s="32" t="s">
        <v>62</v>
      </c>
      <c r="E34" s="33" t="s">
        <v>515</v>
      </c>
    </row>
    <row r="35" spans="1:5" ht="39.6">
      <c r="A35" t="s">
        <v>63</v>
      </c>
      <c r="E35" s="31" t="s">
        <v>406</v>
      </c>
    </row>
    <row r="36" spans="1:16" ht="13.2">
      <c r="A36" s="20" t="s">
        <v>54</v>
      </c>
      <c r="B36" s="25" t="s">
        <v>85</v>
      </c>
      <c r="C36" s="25" t="s">
        <v>403</v>
      </c>
      <c r="D36" s="20" t="s">
        <v>71</v>
      </c>
      <c r="E36" s="26" t="s">
        <v>455</v>
      </c>
      <c r="F36" s="27" t="s">
        <v>178</v>
      </c>
      <c r="G36" s="28">
        <v>18.9</v>
      </c>
      <c r="H36" s="29">
        <v>0</v>
      </c>
      <c r="I36" s="29">
        <f>ROUND(ROUND(H36,2)*ROUND(G36,3),2)</f>
        <v>0</v>
      </c>
      <c r="J36" s="27" t="s">
        <v>59</v>
      </c>
      <c r="O36">
        <f>(I36*21)/100</f>
        <v>0</v>
      </c>
      <c r="P36" t="s">
        <v>29</v>
      </c>
    </row>
    <row r="37" spans="1:5" ht="13.2">
      <c r="A37" s="30" t="s">
        <v>60</v>
      </c>
      <c r="E37" s="31" t="s">
        <v>56</v>
      </c>
    </row>
    <row r="38" spans="1:5" ht="66">
      <c r="A38" s="32" t="s">
        <v>62</v>
      </c>
      <c r="E38" s="33" t="s">
        <v>516</v>
      </c>
    </row>
    <row r="39" spans="1:5" ht="26.4">
      <c r="A39" t="s">
        <v>63</v>
      </c>
      <c r="E39" s="31" t="s">
        <v>457</v>
      </c>
    </row>
    <row r="40" spans="1:16" ht="13.2">
      <c r="A40" s="20" t="s">
        <v>54</v>
      </c>
      <c r="B40" s="25" t="s">
        <v>87</v>
      </c>
      <c r="C40" s="25" t="s">
        <v>407</v>
      </c>
      <c r="D40" s="20" t="s">
        <v>56</v>
      </c>
      <c r="E40" s="26" t="s">
        <v>408</v>
      </c>
      <c r="F40" s="27" t="s">
        <v>167</v>
      </c>
      <c r="G40" s="28">
        <v>316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5" ht="13.2">
      <c r="A41" s="30" t="s">
        <v>60</v>
      </c>
      <c r="E41" s="31" t="s">
        <v>56</v>
      </c>
    </row>
    <row r="42" spans="1:5" ht="52.8">
      <c r="A42" s="32" t="s">
        <v>62</v>
      </c>
      <c r="E42" s="33" t="s">
        <v>514</v>
      </c>
    </row>
    <row r="43" spans="1:5" ht="26.4">
      <c r="A43" t="s">
        <v>63</v>
      </c>
      <c r="E43" s="31" t="s">
        <v>409</v>
      </c>
    </row>
    <row r="44" spans="1:18" ht="12.75" customHeight="1">
      <c r="A44" s="5" t="s">
        <v>52</v>
      </c>
      <c r="B44" s="5"/>
      <c r="C44" s="35" t="s">
        <v>29</v>
      </c>
      <c r="D44" s="5"/>
      <c r="E44" s="23" t="s">
        <v>363</v>
      </c>
      <c r="F44" s="5"/>
      <c r="G44" s="5"/>
      <c r="H44" s="5"/>
      <c r="I44" s="36">
        <f>0+Q44</f>
        <v>0</v>
      </c>
      <c r="J44" s="5"/>
      <c r="O44">
        <f>0+R44</f>
        <v>0</v>
      </c>
      <c r="Q44">
        <f>0+I45</f>
        <v>0</v>
      </c>
      <c r="R44">
        <f>0+O45</f>
        <v>0</v>
      </c>
    </row>
    <row r="45" spans="1:16" ht="13.2">
      <c r="A45" s="20" t="s">
        <v>54</v>
      </c>
      <c r="B45" s="25" t="s">
        <v>45</v>
      </c>
      <c r="C45" s="25" t="s">
        <v>364</v>
      </c>
      <c r="D45" s="20" t="s">
        <v>56</v>
      </c>
      <c r="E45" s="26" t="s">
        <v>365</v>
      </c>
      <c r="F45" s="27" t="s">
        <v>167</v>
      </c>
      <c r="G45" s="28">
        <v>160.83</v>
      </c>
      <c r="H45" s="29">
        <v>0</v>
      </c>
      <c r="I45" s="29">
        <f>ROUND(ROUND(H45,2)*ROUND(G45,3),2)</f>
        <v>0</v>
      </c>
      <c r="J45" s="27" t="s">
        <v>59</v>
      </c>
      <c r="O45">
        <f>(I45*21)/100</f>
        <v>0</v>
      </c>
      <c r="P45" t="s">
        <v>29</v>
      </c>
    </row>
    <row r="46" spans="1:5" ht="13.2">
      <c r="A46" s="30" t="s">
        <v>60</v>
      </c>
      <c r="E46" s="31" t="s">
        <v>56</v>
      </c>
    </row>
    <row r="47" spans="1:5" ht="79.2">
      <c r="A47" s="32" t="s">
        <v>62</v>
      </c>
      <c r="E47" s="33" t="s">
        <v>513</v>
      </c>
    </row>
    <row r="48" spans="1:5" ht="105.6">
      <c r="A48" t="s">
        <v>63</v>
      </c>
      <c r="E48" s="31" t="s">
        <v>463</v>
      </c>
    </row>
    <row r="49" spans="1:18" ht="12.75" customHeight="1">
      <c r="A49" s="5" t="s">
        <v>52</v>
      </c>
      <c r="B49" s="5"/>
      <c r="C49" s="35" t="s">
        <v>38</v>
      </c>
      <c r="D49" s="5"/>
      <c r="E49" s="23" t="s">
        <v>471</v>
      </c>
      <c r="F49" s="5"/>
      <c r="G49" s="5"/>
      <c r="H49" s="5"/>
      <c r="I49" s="36">
        <f>0+Q49</f>
        <v>0</v>
      </c>
      <c r="J49" s="5"/>
      <c r="O49">
        <f>0+R49</f>
        <v>0</v>
      </c>
      <c r="Q49">
        <f>0+I50</f>
        <v>0</v>
      </c>
      <c r="R49">
        <f>0+O50</f>
        <v>0</v>
      </c>
    </row>
    <row r="50" spans="1:16" ht="13.2">
      <c r="A50" s="20" t="s">
        <v>54</v>
      </c>
      <c r="B50" s="25" t="s">
        <v>47</v>
      </c>
      <c r="C50" s="25" t="s">
        <v>472</v>
      </c>
      <c r="D50" s="20" t="s">
        <v>56</v>
      </c>
      <c r="E50" s="26" t="s">
        <v>473</v>
      </c>
      <c r="F50" s="27" t="s">
        <v>178</v>
      </c>
      <c r="G50" s="28">
        <v>0.18</v>
      </c>
      <c r="H50" s="29">
        <v>0</v>
      </c>
      <c r="I50" s="29">
        <f>ROUND(ROUND(H50,2)*ROUND(G50,3),2)</f>
        <v>0</v>
      </c>
      <c r="J50" s="27" t="s">
        <v>59</v>
      </c>
      <c r="O50">
        <f>(I50*21)/100</f>
        <v>0</v>
      </c>
      <c r="P50" t="s">
        <v>29</v>
      </c>
    </row>
    <row r="51" spans="1:5" ht="26.4">
      <c r="A51" s="30" t="s">
        <v>60</v>
      </c>
      <c r="E51" s="31" t="s">
        <v>517</v>
      </c>
    </row>
    <row r="52" spans="1:5" ht="52.8">
      <c r="A52" s="32" t="s">
        <v>62</v>
      </c>
      <c r="E52" s="33" t="s">
        <v>518</v>
      </c>
    </row>
    <row r="53" spans="1:5" ht="237.6">
      <c r="A53" t="s">
        <v>63</v>
      </c>
      <c r="E53" s="31" t="s">
        <v>476</v>
      </c>
    </row>
    <row r="54" spans="1:18" ht="12.75" customHeight="1">
      <c r="A54" s="5" t="s">
        <v>52</v>
      </c>
      <c r="B54" s="5"/>
      <c r="C54" s="35" t="s">
        <v>40</v>
      </c>
      <c r="D54" s="5"/>
      <c r="E54" s="23" t="s">
        <v>272</v>
      </c>
      <c r="F54" s="5"/>
      <c r="G54" s="5"/>
      <c r="H54" s="5"/>
      <c r="I54" s="36">
        <f>0+Q54</f>
        <v>0</v>
      </c>
      <c r="J54" s="5"/>
      <c r="O54">
        <f>0+R54</f>
        <v>0</v>
      </c>
      <c r="Q54">
        <f>0+I55+I59+I63</f>
        <v>0</v>
      </c>
      <c r="R54">
        <f>0+O55+O59+O63</f>
        <v>0</v>
      </c>
    </row>
    <row r="55" spans="1:16" ht="13.2">
      <c r="A55" s="20" t="s">
        <v>54</v>
      </c>
      <c r="B55" s="25" t="s">
        <v>49</v>
      </c>
      <c r="C55" s="25" t="s">
        <v>477</v>
      </c>
      <c r="D55" s="20" t="s">
        <v>56</v>
      </c>
      <c r="E55" s="26" t="s">
        <v>478</v>
      </c>
      <c r="F55" s="27" t="s">
        <v>167</v>
      </c>
      <c r="G55" s="28">
        <v>160.83</v>
      </c>
      <c r="H55" s="29">
        <v>0</v>
      </c>
      <c r="I55" s="29">
        <f>ROUND(ROUND(H55,2)*ROUND(G55,3),2)</f>
        <v>0</v>
      </c>
      <c r="J55" s="27" t="s">
        <v>59</v>
      </c>
      <c r="O55">
        <f>(I55*21)/100</f>
        <v>0</v>
      </c>
      <c r="P55" t="s">
        <v>29</v>
      </c>
    </row>
    <row r="56" spans="1:5" ht="13.2">
      <c r="A56" s="30" t="s">
        <v>60</v>
      </c>
      <c r="E56" s="31" t="s">
        <v>479</v>
      </c>
    </row>
    <row r="57" spans="1:5" ht="79.2">
      <c r="A57" s="32" t="s">
        <v>62</v>
      </c>
      <c r="E57" s="33" t="s">
        <v>513</v>
      </c>
    </row>
    <row r="58" spans="1:5" ht="52.8">
      <c r="A58" t="s">
        <v>63</v>
      </c>
      <c r="E58" s="31" t="s">
        <v>374</v>
      </c>
    </row>
    <row r="59" spans="1:16" ht="13.2">
      <c r="A59" s="20" t="s">
        <v>54</v>
      </c>
      <c r="B59" s="25" t="s">
        <v>99</v>
      </c>
      <c r="C59" s="25" t="s">
        <v>480</v>
      </c>
      <c r="D59" s="20" t="s">
        <v>56</v>
      </c>
      <c r="E59" s="26" t="s">
        <v>481</v>
      </c>
      <c r="F59" s="27" t="s">
        <v>167</v>
      </c>
      <c r="G59" s="28">
        <v>145.21</v>
      </c>
      <c r="H59" s="29">
        <v>0</v>
      </c>
      <c r="I59" s="29">
        <f>ROUND(ROUND(H59,2)*ROUND(G59,3),2)</f>
        <v>0</v>
      </c>
      <c r="J59" s="27" t="s">
        <v>59</v>
      </c>
      <c r="O59">
        <f>(I59*21)/100</f>
        <v>0</v>
      </c>
      <c r="P59" t="s">
        <v>29</v>
      </c>
    </row>
    <row r="60" spans="1:5" ht="26.4">
      <c r="A60" s="30" t="s">
        <v>60</v>
      </c>
      <c r="E60" s="31" t="s">
        <v>482</v>
      </c>
    </row>
    <row r="61" spans="1:5" ht="79.2">
      <c r="A61" s="32" t="s">
        <v>62</v>
      </c>
      <c r="E61" s="33" t="s">
        <v>519</v>
      </c>
    </row>
    <row r="62" spans="1:5" ht="158.4">
      <c r="A62" t="s">
        <v>63</v>
      </c>
      <c r="E62" s="31" t="s">
        <v>378</v>
      </c>
    </row>
    <row r="63" spans="1:16" ht="13.2">
      <c r="A63" s="20" t="s">
        <v>54</v>
      </c>
      <c r="B63" s="25" t="s">
        <v>104</v>
      </c>
      <c r="C63" s="25" t="s">
        <v>484</v>
      </c>
      <c r="D63" s="20" t="s">
        <v>56</v>
      </c>
      <c r="E63" s="26" t="s">
        <v>485</v>
      </c>
      <c r="F63" s="27" t="s">
        <v>167</v>
      </c>
      <c r="G63" s="28">
        <v>15.62</v>
      </c>
      <c r="H63" s="29">
        <v>0</v>
      </c>
      <c r="I63" s="29">
        <f>ROUND(ROUND(H63,2)*ROUND(G63,3),2)</f>
        <v>0</v>
      </c>
      <c r="J63" s="27" t="s">
        <v>59</v>
      </c>
      <c r="O63">
        <f>(I63*21)/100</f>
        <v>0</v>
      </c>
      <c r="P63" t="s">
        <v>29</v>
      </c>
    </row>
    <row r="64" spans="1:5" ht="26.4">
      <c r="A64" s="30" t="s">
        <v>60</v>
      </c>
      <c r="E64" s="31" t="s">
        <v>486</v>
      </c>
    </row>
    <row r="65" spans="1:5" ht="26.4">
      <c r="A65" s="32" t="s">
        <v>62</v>
      </c>
      <c r="E65" s="33" t="s">
        <v>520</v>
      </c>
    </row>
    <row r="66" spans="1:5" ht="158.4">
      <c r="A66" t="s">
        <v>63</v>
      </c>
      <c r="E66" s="31" t="s">
        <v>378</v>
      </c>
    </row>
    <row r="67" spans="1:18" ht="12.75" customHeight="1">
      <c r="A67" s="5" t="s">
        <v>52</v>
      </c>
      <c r="B67" s="5"/>
      <c r="C67" s="35" t="s">
        <v>45</v>
      </c>
      <c r="D67" s="5"/>
      <c r="E67" s="23" t="s">
        <v>139</v>
      </c>
      <c r="F67" s="5"/>
      <c r="G67" s="5"/>
      <c r="H67" s="5"/>
      <c r="I67" s="36">
        <f>0+Q67</f>
        <v>0</v>
      </c>
      <c r="J67" s="5"/>
      <c r="O67">
        <f>0+R67</f>
        <v>0</v>
      </c>
      <c r="Q67">
        <f>0+I68+I72+I76</f>
        <v>0</v>
      </c>
      <c r="R67">
        <f>0+O68+O72+O76</f>
        <v>0</v>
      </c>
    </row>
    <row r="68" spans="1:16" ht="13.2">
      <c r="A68" s="20" t="s">
        <v>54</v>
      </c>
      <c r="B68" s="25" t="s">
        <v>109</v>
      </c>
      <c r="C68" s="25" t="s">
        <v>521</v>
      </c>
      <c r="D68" s="20" t="s">
        <v>56</v>
      </c>
      <c r="E68" s="26" t="s">
        <v>522</v>
      </c>
      <c r="F68" s="27" t="s">
        <v>196</v>
      </c>
      <c r="G68" s="28">
        <v>20.5</v>
      </c>
      <c r="H68" s="29">
        <v>0</v>
      </c>
      <c r="I68" s="29">
        <f>ROUND(ROUND(H68,2)*ROUND(G68,3),2)</f>
        <v>0</v>
      </c>
      <c r="J68" s="27" t="s">
        <v>59</v>
      </c>
      <c r="O68">
        <f>(I68*21)/100</f>
        <v>0</v>
      </c>
      <c r="P68" t="s">
        <v>29</v>
      </c>
    </row>
    <row r="69" spans="1:5" ht="13.2">
      <c r="A69" s="30" t="s">
        <v>60</v>
      </c>
      <c r="E69" s="31" t="s">
        <v>523</v>
      </c>
    </row>
    <row r="70" spans="1:5" ht="79.2">
      <c r="A70" s="32" t="s">
        <v>62</v>
      </c>
      <c r="E70" s="33" t="s">
        <v>524</v>
      </c>
    </row>
    <row r="71" spans="1:5" ht="13.2">
      <c r="A71" t="s">
        <v>63</v>
      </c>
      <c r="E71" s="31" t="s">
        <v>56</v>
      </c>
    </row>
    <row r="72" spans="1:16" ht="13.2">
      <c r="A72" s="20" t="s">
        <v>54</v>
      </c>
      <c r="B72" s="25" t="s">
        <v>114</v>
      </c>
      <c r="C72" s="25" t="s">
        <v>488</v>
      </c>
      <c r="D72" s="20" t="s">
        <v>56</v>
      </c>
      <c r="E72" s="26" t="s">
        <v>489</v>
      </c>
      <c r="F72" s="27" t="s">
        <v>196</v>
      </c>
      <c r="G72" s="28">
        <v>107.37</v>
      </c>
      <c r="H72" s="29">
        <v>0</v>
      </c>
      <c r="I72" s="29">
        <f>ROUND(ROUND(H72,2)*ROUND(G72,3),2)</f>
        <v>0</v>
      </c>
      <c r="J72" s="27" t="s">
        <v>59</v>
      </c>
      <c r="O72">
        <f>(I72*21)/100</f>
        <v>0</v>
      </c>
      <c r="P72" t="s">
        <v>29</v>
      </c>
    </row>
    <row r="73" spans="1:5" ht="13.2">
      <c r="A73" s="30" t="s">
        <v>60</v>
      </c>
      <c r="E73" s="31" t="s">
        <v>56</v>
      </c>
    </row>
    <row r="74" spans="1:5" ht="39.6">
      <c r="A74" s="32" t="s">
        <v>62</v>
      </c>
      <c r="E74" s="33" t="s">
        <v>525</v>
      </c>
    </row>
    <row r="75" spans="1:5" ht="52.8">
      <c r="A75" t="s">
        <v>63</v>
      </c>
      <c r="E75" s="31" t="s">
        <v>320</v>
      </c>
    </row>
    <row r="76" spans="1:16" ht="13.2">
      <c r="A76" s="20" t="s">
        <v>54</v>
      </c>
      <c r="B76" s="25" t="s">
        <v>117</v>
      </c>
      <c r="C76" s="25" t="s">
        <v>321</v>
      </c>
      <c r="D76" s="20" t="s">
        <v>56</v>
      </c>
      <c r="E76" s="26" t="s">
        <v>526</v>
      </c>
      <c r="F76" s="27" t="s">
        <v>178</v>
      </c>
      <c r="G76" s="28">
        <v>4.184</v>
      </c>
      <c r="H76" s="29">
        <v>0</v>
      </c>
      <c r="I76" s="29">
        <f>ROUND(ROUND(H76,2)*ROUND(G76,3),2)</f>
        <v>0</v>
      </c>
      <c r="J76" s="27" t="s">
        <v>59</v>
      </c>
      <c r="O76">
        <f>(I76*21)/100</f>
        <v>0</v>
      </c>
      <c r="P76" t="s">
        <v>29</v>
      </c>
    </row>
    <row r="77" spans="1:5" ht="13.2">
      <c r="A77" s="30" t="s">
        <v>60</v>
      </c>
      <c r="E77" s="31" t="s">
        <v>527</v>
      </c>
    </row>
    <row r="78" spans="1:5" ht="39.6">
      <c r="A78" s="32" t="s">
        <v>62</v>
      </c>
      <c r="E78" s="33" t="s">
        <v>528</v>
      </c>
    </row>
    <row r="79" spans="1:5" ht="13.2">
      <c r="A79" t="s">
        <v>63</v>
      </c>
      <c r="E79" s="31" t="s">
        <v>56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61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0+O9+O14+O39+O44+O57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393</v>
      </c>
      <c r="I3" s="34">
        <f>0+I9+I14+I39+I44+I57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440</v>
      </c>
      <c r="D4" s="375"/>
      <c r="E4" s="12" t="s">
        <v>441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4" t="s">
        <v>24</v>
      </c>
      <c r="C5" s="379" t="s">
        <v>393</v>
      </c>
      <c r="D5" s="380"/>
      <c r="E5" s="15" t="s">
        <v>529</v>
      </c>
      <c r="F5" s="5"/>
      <c r="G5" s="5"/>
      <c r="H5" s="5"/>
      <c r="I5" s="5"/>
      <c r="J5" s="5"/>
      <c r="O5" t="s">
        <v>27</v>
      </c>
      <c r="P5" t="s">
        <v>29</v>
      </c>
    </row>
    <row r="6" spans="1:10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0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0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</f>
        <v>0</v>
      </c>
      <c r="R9">
        <f>0+O10</f>
        <v>0</v>
      </c>
    </row>
    <row r="10" spans="1:16" ht="13.2">
      <c r="A10" s="20" t="s">
        <v>54</v>
      </c>
      <c r="B10" s="25" t="s">
        <v>34</v>
      </c>
      <c r="C10" s="25" t="s">
        <v>352</v>
      </c>
      <c r="D10" s="20" t="s">
        <v>56</v>
      </c>
      <c r="E10" s="26" t="s">
        <v>161</v>
      </c>
      <c r="F10" s="27" t="s">
        <v>157</v>
      </c>
      <c r="G10" s="28">
        <v>166.234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5" ht="13.2">
      <c r="A11" s="30" t="s">
        <v>60</v>
      </c>
      <c r="E11" s="31" t="s">
        <v>56</v>
      </c>
    </row>
    <row r="12" spans="1:5" ht="26.4">
      <c r="A12" s="32" t="s">
        <v>62</v>
      </c>
      <c r="E12" s="33" t="s">
        <v>530</v>
      </c>
    </row>
    <row r="13" spans="1:5" ht="26.4">
      <c r="A13" t="s">
        <v>63</v>
      </c>
      <c r="E13" s="31" t="s">
        <v>160</v>
      </c>
    </row>
    <row r="14" spans="1:18" ht="12.75" customHeight="1">
      <c r="A14" s="5" t="s">
        <v>52</v>
      </c>
      <c r="B14" s="5"/>
      <c r="C14" s="35" t="s">
        <v>34</v>
      </c>
      <c r="D14" s="5"/>
      <c r="E14" s="23" t="s">
        <v>164</v>
      </c>
      <c r="F14" s="5"/>
      <c r="G14" s="5"/>
      <c r="H14" s="5"/>
      <c r="I14" s="36">
        <f>0+Q14</f>
        <v>0</v>
      </c>
      <c r="J14" s="5"/>
      <c r="O14">
        <f>0+R14</f>
        <v>0</v>
      </c>
      <c r="Q14">
        <f>0+I15+I19+I23+I27+I31+I35</f>
        <v>0</v>
      </c>
      <c r="R14">
        <f>0+O15+O19+O23+O27+O31+O35</f>
        <v>0</v>
      </c>
    </row>
    <row r="15" spans="1:16" ht="13.2">
      <c r="A15" s="20" t="s">
        <v>54</v>
      </c>
      <c r="B15" s="25" t="s">
        <v>29</v>
      </c>
      <c r="C15" s="25" t="s">
        <v>213</v>
      </c>
      <c r="D15" s="20" t="s">
        <v>56</v>
      </c>
      <c r="E15" s="26" t="s">
        <v>214</v>
      </c>
      <c r="F15" s="27" t="s">
        <v>215</v>
      </c>
      <c r="G15" s="28">
        <v>898.56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5" ht="13.2">
      <c r="A16" s="30" t="s">
        <v>60</v>
      </c>
      <c r="E16" s="31" t="s">
        <v>445</v>
      </c>
    </row>
    <row r="17" spans="1:5" ht="26.4">
      <c r="A17" s="32" t="s">
        <v>62</v>
      </c>
      <c r="E17" s="33" t="s">
        <v>531</v>
      </c>
    </row>
    <row r="18" spans="1:5" ht="26.4">
      <c r="A18" t="s">
        <v>63</v>
      </c>
      <c r="E18" s="31" t="s">
        <v>218</v>
      </c>
    </row>
    <row r="19" spans="1:16" ht="13.2">
      <c r="A19" s="20" t="s">
        <v>54</v>
      </c>
      <c r="B19" s="25" t="s">
        <v>28</v>
      </c>
      <c r="C19" s="25" t="s">
        <v>277</v>
      </c>
      <c r="D19" s="20" t="s">
        <v>56</v>
      </c>
      <c r="E19" s="26" t="s">
        <v>278</v>
      </c>
      <c r="F19" s="27" t="s">
        <v>178</v>
      </c>
      <c r="G19" s="28">
        <v>89.856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5" ht="13.2">
      <c r="A20" s="30" t="s">
        <v>60</v>
      </c>
      <c r="E20" s="31" t="s">
        <v>56</v>
      </c>
    </row>
    <row r="21" spans="1:5" ht="92.4">
      <c r="A21" s="32" t="s">
        <v>62</v>
      </c>
      <c r="E21" s="33" t="s">
        <v>532</v>
      </c>
    </row>
    <row r="22" spans="1:5" ht="382.8">
      <c r="A22" t="s">
        <v>63</v>
      </c>
      <c r="E22" s="31" t="s">
        <v>256</v>
      </c>
    </row>
    <row r="23" spans="1:16" ht="13.2">
      <c r="A23" s="20" t="s">
        <v>54</v>
      </c>
      <c r="B23" s="25" t="s">
        <v>38</v>
      </c>
      <c r="C23" s="25" t="s">
        <v>359</v>
      </c>
      <c r="D23" s="20" t="s">
        <v>56</v>
      </c>
      <c r="E23" s="26" t="s">
        <v>360</v>
      </c>
      <c r="F23" s="27" t="s">
        <v>167</v>
      </c>
      <c r="G23" s="28">
        <v>256.73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5" ht="13.2">
      <c r="A24" s="30" t="s">
        <v>60</v>
      </c>
      <c r="E24" s="31" t="s">
        <v>56</v>
      </c>
    </row>
    <row r="25" spans="1:5" ht="79.2">
      <c r="A25" s="32" t="s">
        <v>62</v>
      </c>
      <c r="E25" s="33" t="s">
        <v>533</v>
      </c>
    </row>
    <row r="26" spans="1:5" ht="26.4">
      <c r="A26" t="s">
        <v>63</v>
      </c>
      <c r="E26" s="31" t="s">
        <v>362</v>
      </c>
    </row>
    <row r="27" spans="1:16" ht="13.2">
      <c r="A27" s="20" t="s">
        <v>54</v>
      </c>
      <c r="B27" s="25" t="s">
        <v>40</v>
      </c>
      <c r="C27" s="25" t="s">
        <v>449</v>
      </c>
      <c r="D27" s="20" t="s">
        <v>56</v>
      </c>
      <c r="E27" s="26" t="s">
        <v>450</v>
      </c>
      <c r="F27" s="27" t="s">
        <v>167</v>
      </c>
      <c r="G27" s="28">
        <v>218.92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5" ht="13.2">
      <c r="A28" s="30" t="s">
        <v>60</v>
      </c>
      <c r="E28" s="31" t="s">
        <v>56</v>
      </c>
    </row>
    <row r="29" spans="1:5" ht="39.6">
      <c r="A29" s="32" t="s">
        <v>62</v>
      </c>
      <c r="E29" s="33" t="s">
        <v>534</v>
      </c>
    </row>
    <row r="30" spans="1:5" ht="13.2">
      <c r="A30" t="s">
        <v>63</v>
      </c>
      <c r="E30" s="31" t="s">
        <v>452</v>
      </c>
    </row>
    <row r="31" spans="1:16" ht="13.2">
      <c r="A31" s="20" t="s">
        <v>54</v>
      </c>
      <c r="B31" s="25" t="s">
        <v>42</v>
      </c>
      <c r="C31" s="25" t="s">
        <v>403</v>
      </c>
      <c r="D31" s="20" t="s">
        <v>66</v>
      </c>
      <c r="E31" s="26" t="s">
        <v>453</v>
      </c>
      <c r="F31" s="27" t="s">
        <v>167</v>
      </c>
      <c r="G31" s="28">
        <v>218.92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5" ht="13.2">
      <c r="A32" s="30" t="s">
        <v>60</v>
      </c>
      <c r="E32" s="31" t="s">
        <v>56</v>
      </c>
    </row>
    <row r="33" spans="1:5" ht="66">
      <c r="A33" s="32" t="s">
        <v>62</v>
      </c>
      <c r="E33" s="33" t="s">
        <v>535</v>
      </c>
    </row>
    <row r="34" spans="1:5" ht="39.6">
      <c r="A34" t="s">
        <v>63</v>
      </c>
      <c r="E34" s="31" t="s">
        <v>406</v>
      </c>
    </row>
    <row r="35" spans="1:16" ht="13.2">
      <c r="A35" s="20" t="s">
        <v>54</v>
      </c>
      <c r="B35" s="25" t="s">
        <v>85</v>
      </c>
      <c r="C35" s="25" t="s">
        <v>407</v>
      </c>
      <c r="D35" s="20" t="s">
        <v>56</v>
      </c>
      <c r="E35" s="26" t="s">
        <v>408</v>
      </c>
      <c r="F35" s="27" t="s">
        <v>167</v>
      </c>
      <c r="G35" s="28">
        <v>218.92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5" ht="13.2">
      <c r="A36" s="30" t="s">
        <v>60</v>
      </c>
      <c r="E36" s="31" t="s">
        <v>56</v>
      </c>
    </row>
    <row r="37" spans="1:5" ht="39.6">
      <c r="A37" s="32" t="s">
        <v>62</v>
      </c>
      <c r="E37" s="33" t="s">
        <v>534</v>
      </c>
    </row>
    <row r="38" spans="1:5" ht="26.4">
      <c r="A38" t="s">
        <v>63</v>
      </c>
      <c r="E38" s="31" t="s">
        <v>409</v>
      </c>
    </row>
    <row r="39" spans="1:18" ht="12.75" customHeight="1">
      <c r="A39" s="5" t="s">
        <v>52</v>
      </c>
      <c r="B39" s="5"/>
      <c r="C39" s="35" t="s">
        <v>29</v>
      </c>
      <c r="D39" s="5"/>
      <c r="E39" s="23" t="s">
        <v>363</v>
      </c>
      <c r="F39" s="5"/>
      <c r="G39" s="5"/>
      <c r="H39" s="5"/>
      <c r="I39" s="36">
        <f>0+Q39</f>
        <v>0</v>
      </c>
      <c r="J39" s="5"/>
      <c r="O39">
        <f>0+R39</f>
        <v>0</v>
      </c>
      <c r="Q39">
        <f>0+I40</f>
        <v>0</v>
      </c>
      <c r="R39">
        <f>0+O40</f>
        <v>0</v>
      </c>
    </row>
    <row r="40" spans="1:16" ht="13.2">
      <c r="A40" s="20" t="s">
        <v>54</v>
      </c>
      <c r="B40" s="25" t="s">
        <v>87</v>
      </c>
      <c r="C40" s="25" t="s">
        <v>364</v>
      </c>
      <c r="D40" s="20" t="s">
        <v>56</v>
      </c>
      <c r="E40" s="26" t="s">
        <v>365</v>
      </c>
      <c r="F40" s="27" t="s">
        <v>167</v>
      </c>
      <c r="G40" s="28">
        <v>256.73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5" ht="13.2">
      <c r="A41" s="30" t="s">
        <v>60</v>
      </c>
      <c r="E41" s="31" t="s">
        <v>56</v>
      </c>
    </row>
    <row r="42" spans="1:5" ht="79.2">
      <c r="A42" s="32" t="s">
        <v>62</v>
      </c>
      <c r="E42" s="33" t="s">
        <v>533</v>
      </c>
    </row>
    <row r="43" spans="1:5" ht="105.6">
      <c r="A43" t="s">
        <v>63</v>
      </c>
      <c r="E43" s="31" t="s">
        <v>463</v>
      </c>
    </row>
    <row r="44" spans="1:18" ht="12.75" customHeight="1">
      <c r="A44" s="5" t="s">
        <v>52</v>
      </c>
      <c r="B44" s="5"/>
      <c r="C44" s="35" t="s">
        <v>40</v>
      </c>
      <c r="D44" s="5"/>
      <c r="E44" s="23" t="s">
        <v>272</v>
      </c>
      <c r="F44" s="5"/>
      <c r="G44" s="5"/>
      <c r="H44" s="5"/>
      <c r="I44" s="36">
        <f>0+Q44</f>
        <v>0</v>
      </c>
      <c r="J44" s="5"/>
      <c r="O44">
        <f>0+R44</f>
        <v>0</v>
      </c>
      <c r="Q44">
        <f>0+I45+I49+I53</f>
        <v>0</v>
      </c>
      <c r="R44">
        <f>0+O45+O49+O53</f>
        <v>0</v>
      </c>
    </row>
    <row r="45" spans="1:16" ht="13.2">
      <c r="A45" s="20" t="s">
        <v>54</v>
      </c>
      <c r="B45" s="25" t="s">
        <v>45</v>
      </c>
      <c r="C45" s="25" t="s">
        <v>477</v>
      </c>
      <c r="D45" s="20" t="s">
        <v>56</v>
      </c>
      <c r="E45" s="26" t="s">
        <v>478</v>
      </c>
      <c r="F45" s="27" t="s">
        <v>167</v>
      </c>
      <c r="G45" s="28">
        <v>256.73</v>
      </c>
      <c r="H45" s="29">
        <v>0</v>
      </c>
      <c r="I45" s="29">
        <f>ROUND(ROUND(H45,2)*ROUND(G45,3),2)</f>
        <v>0</v>
      </c>
      <c r="J45" s="27" t="s">
        <v>59</v>
      </c>
      <c r="O45">
        <f>(I45*21)/100</f>
        <v>0</v>
      </c>
      <c r="P45" t="s">
        <v>29</v>
      </c>
    </row>
    <row r="46" spans="1:5" ht="13.2">
      <c r="A46" s="30" t="s">
        <v>60</v>
      </c>
      <c r="E46" s="31" t="s">
        <v>479</v>
      </c>
    </row>
    <row r="47" spans="1:5" ht="79.2">
      <c r="A47" s="32" t="s">
        <v>62</v>
      </c>
      <c r="E47" s="33" t="s">
        <v>533</v>
      </c>
    </row>
    <row r="48" spans="1:5" ht="52.8">
      <c r="A48" t="s">
        <v>63</v>
      </c>
      <c r="E48" s="31" t="s">
        <v>374</v>
      </c>
    </row>
    <row r="49" spans="1:16" ht="13.2">
      <c r="A49" s="20" t="s">
        <v>54</v>
      </c>
      <c r="B49" s="25" t="s">
        <v>47</v>
      </c>
      <c r="C49" s="25" t="s">
        <v>480</v>
      </c>
      <c r="D49" s="20" t="s">
        <v>56</v>
      </c>
      <c r="E49" s="26" t="s">
        <v>481</v>
      </c>
      <c r="F49" s="27" t="s">
        <v>167</v>
      </c>
      <c r="G49" s="28">
        <v>244.75</v>
      </c>
      <c r="H49" s="29">
        <v>0</v>
      </c>
      <c r="I49" s="29">
        <f>ROUND(ROUND(H49,2)*ROUND(G49,3),2)</f>
        <v>0</v>
      </c>
      <c r="J49" s="27" t="s">
        <v>59</v>
      </c>
      <c r="O49">
        <f>(I49*21)/100</f>
        <v>0</v>
      </c>
      <c r="P49" t="s">
        <v>29</v>
      </c>
    </row>
    <row r="50" spans="1:5" ht="26.4">
      <c r="A50" s="30" t="s">
        <v>60</v>
      </c>
      <c r="E50" s="31" t="s">
        <v>482</v>
      </c>
    </row>
    <row r="51" spans="1:5" ht="66">
      <c r="A51" s="32" t="s">
        <v>62</v>
      </c>
      <c r="E51" s="33" t="s">
        <v>536</v>
      </c>
    </row>
    <row r="52" spans="1:5" ht="158.4">
      <c r="A52" t="s">
        <v>63</v>
      </c>
      <c r="E52" s="31" t="s">
        <v>378</v>
      </c>
    </row>
    <row r="53" spans="1:16" ht="13.2">
      <c r="A53" s="20" t="s">
        <v>54</v>
      </c>
      <c r="B53" s="25" t="s">
        <v>49</v>
      </c>
      <c r="C53" s="25" t="s">
        <v>484</v>
      </c>
      <c r="D53" s="20" t="s">
        <v>56</v>
      </c>
      <c r="E53" s="26" t="s">
        <v>485</v>
      </c>
      <c r="F53" s="27" t="s">
        <v>167</v>
      </c>
      <c r="G53" s="28">
        <v>11.98</v>
      </c>
      <c r="H53" s="29">
        <v>0</v>
      </c>
      <c r="I53" s="29">
        <f>ROUND(ROUND(H53,2)*ROUND(G53,3),2)</f>
        <v>0</v>
      </c>
      <c r="J53" s="27" t="s">
        <v>59</v>
      </c>
      <c r="O53">
        <f>(I53*21)/100</f>
        <v>0</v>
      </c>
      <c r="P53" t="s">
        <v>29</v>
      </c>
    </row>
    <row r="54" spans="1:5" ht="26.4">
      <c r="A54" s="30" t="s">
        <v>60</v>
      </c>
      <c r="E54" s="31" t="s">
        <v>486</v>
      </c>
    </row>
    <row r="55" spans="1:5" ht="26.4">
      <c r="A55" s="32" t="s">
        <v>62</v>
      </c>
      <c r="E55" s="33" t="s">
        <v>537</v>
      </c>
    </row>
    <row r="56" spans="1:5" ht="158.4">
      <c r="A56" t="s">
        <v>63</v>
      </c>
      <c r="E56" s="31" t="s">
        <v>378</v>
      </c>
    </row>
    <row r="57" spans="1:18" ht="12.75" customHeight="1">
      <c r="A57" s="5" t="s">
        <v>52</v>
      </c>
      <c r="B57" s="5"/>
      <c r="C57" s="35" t="s">
        <v>45</v>
      </c>
      <c r="D57" s="5"/>
      <c r="E57" s="23" t="s">
        <v>139</v>
      </c>
      <c r="F57" s="5"/>
      <c r="G57" s="5"/>
      <c r="H57" s="5"/>
      <c r="I57" s="36">
        <f>0+Q57</f>
        <v>0</v>
      </c>
      <c r="J57" s="5"/>
      <c r="O57">
        <f>0+R57</f>
        <v>0</v>
      </c>
      <c r="Q57">
        <f>0+I58</f>
        <v>0</v>
      </c>
      <c r="R57">
        <f>0+O58</f>
        <v>0</v>
      </c>
    </row>
    <row r="58" spans="1:16" ht="13.2">
      <c r="A58" s="20" t="s">
        <v>54</v>
      </c>
      <c r="B58" s="25" t="s">
        <v>99</v>
      </c>
      <c r="C58" s="25" t="s">
        <v>488</v>
      </c>
      <c r="D58" s="20" t="s">
        <v>56</v>
      </c>
      <c r="E58" s="26" t="s">
        <v>489</v>
      </c>
      <c r="F58" s="27" t="s">
        <v>196</v>
      </c>
      <c r="G58" s="28">
        <v>250.48</v>
      </c>
      <c r="H58" s="29">
        <v>0</v>
      </c>
      <c r="I58" s="29">
        <f>ROUND(ROUND(H58,2)*ROUND(G58,3),2)</f>
        <v>0</v>
      </c>
      <c r="J58" s="27" t="s">
        <v>59</v>
      </c>
      <c r="O58">
        <f>(I58*21)/100</f>
        <v>0</v>
      </c>
      <c r="P58" t="s">
        <v>29</v>
      </c>
    </row>
    <row r="59" spans="1:5" ht="13.2">
      <c r="A59" s="30" t="s">
        <v>60</v>
      </c>
      <c r="E59" s="31" t="s">
        <v>56</v>
      </c>
    </row>
    <row r="60" spans="1:5" ht="52.8">
      <c r="A60" s="32" t="s">
        <v>62</v>
      </c>
      <c r="E60" s="33" t="s">
        <v>538</v>
      </c>
    </row>
    <row r="61" spans="1:5" ht="52.8">
      <c r="A61" t="s">
        <v>63</v>
      </c>
      <c r="E61" s="31" t="s">
        <v>320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127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0+O9+O14+O63+O72+O81+O94+O111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393</v>
      </c>
      <c r="I3" s="34">
        <f>0+I9+I14+I63+I72+I81+I94+I111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440</v>
      </c>
      <c r="D4" s="375"/>
      <c r="E4" s="12" t="s">
        <v>441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4" t="s">
        <v>24</v>
      </c>
      <c r="C5" s="379" t="s">
        <v>393</v>
      </c>
      <c r="D5" s="380"/>
      <c r="E5" s="15" t="s">
        <v>441</v>
      </c>
      <c r="F5" s="5"/>
      <c r="G5" s="5"/>
      <c r="H5" s="5"/>
      <c r="I5" s="5"/>
      <c r="J5" s="5"/>
      <c r="O5" t="s">
        <v>27</v>
      </c>
      <c r="P5" t="s">
        <v>29</v>
      </c>
    </row>
    <row r="6" spans="1:10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0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0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</f>
        <v>0</v>
      </c>
      <c r="R9">
        <f>0+O10</f>
        <v>0</v>
      </c>
    </row>
    <row r="10" spans="1:16" ht="13.2">
      <c r="A10" s="20" t="s">
        <v>54</v>
      </c>
      <c r="B10" s="25" t="s">
        <v>34</v>
      </c>
      <c r="C10" s="25" t="s">
        <v>352</v>
      </c>
      <c r="D10" s="20" t="s">
        <v>56</v>
      </c>
      <c r="E10" s="26" t="s">
        <v>161</v>
      </c>
      <c r="F10" s="27" t="s">
        <v>157</v>
      </c>
      <c r="G10" s="28">
        <v>1166.997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5" ht="13.2">
      <c r="A11" s="30" t="s">
        <v>60</v>
      </c>
      <c r="E11" s="31" t="s">
        <v>56</v>
      </c>
    </row>
    <row r="12" spans="1:5" ht="26.4">
      <c r="A12" s="32" t="s">
        <v>62</v>
      </c>
      <c r="E12" s="33" t="s">
        <v>539</v>
      </c>
    </row>
    <row r="13" spans="1:5" ht="26.4">
      <c r="A13" t="s">
        <v>63</v>
      </c>
      <c r="E13" s="31" t="s">
        <v>160</v>
      </c>
    </row>
    <row r="14" spans="1:18" ht="12.75" customHeight="1">
      <c r="A14" s="5" t="s">
        <v>52</v>
      </c>
      <c r="B14" s="5"/>
      <c r="C14" s="35" t="s">
        <v>34</v>
      </c>
      <c r="D14" s="5"/>
      <c r="E14" s="23" t="s">
        <v>164</v>
      </c>
      <c r="F14" s="5"/>
      <c r="G14" s="5"/>
      <c r="H14" s="5"/>
      <c r="I14" s="36">
        <f>0+Q14</f>
        <v>0</v>
      </c>
      <c r="J14" s="5"/>
      <c r="O14">
        <f>0+R14</f>
        <v>0</v>
      </c>
      <c r="Q14">
        <f>0+I15+I19+I23+I27+I31+I35+I39+I43+I47+I51+I55+I59</f>
        <v>0</v>
      </c>
      <c r="R14">
        <f>0+O15+O19+O23+O27+O31+O35+O39+O43+O47+O51+O55+O59</f>
        <v>0</v>
      </c>
    </row>
    <row r="15" spans="1:16" ht="13.2">
      <c r="A15" s="20" t="s">
        <v>54</v>
      </c>
      <c r="B15" s="25" t="s">
        <v>29</v>
      </c>
      <c r="C15" s="25" t="s">
        <v>213</v>
      </c>
      <c r="D15" s="20" t="s">
        <v>56</v>
      </c>
      <c r="E15" s="26" t="s">
        <v>214</v>
      </c>
      <c r="F15" s="27" t="s">
        <v>215</v>
      </c>
      <c r="G15" s="28">
        <v>6308.09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5" ht="13.2">
      <c r="A16" s="30" t="s">
        <v>60</v>
      </c>
      <c r="E16" s="31" t="s">
        <v>445</v>
      </c>
    </row>
    <row r="17" spans="1:5" ht="26.4">
      <c r="A17" s="32" t="s">
        <v>62</v>
      </c>
      <c r="E17" s="33" t="s">
        <v>540</v>
      </c>
    </row>
    <row r="18" spans="1:5" ht="26.4">
      <c r="A18" t="s">
        <v>63</v>
      </c>
      <c r="E18" s="31" t="s">
        <v>218</v>
      </c>
    </row>
    <row r="19" spans="1:16" ht="13.2">
      <c r="A19" s="20" t="s">
        <v>54</v>
      </c>
      <c r="B19" s="25" t="s">
        <v>28</v>
      </c>
      <c r="C19" s="25" t="s">
        <v>277</v>
      </c>
      <c r="D19" s="20" t="s">
        <v>56</v>
      </c>
      <c r="E19" s="26" t="s">
        <v>278</v>
      </c>
      <c r="F19" s="27" t="s">
        <v>178</v>
      </c>
      <c r="G19" s="28">
        <v>340.923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5" ht="13.2">
      <c r="A20" s="30" t="s">
        <v>60</v>
      </c>
      <c r="E20" s="31" t="s">
        <v>56</v>
      </c>
    </row>
    <row r="21" spans="1:5" ht="171.6">
      <c r="A21" s="32" t="s">
        <v>62</v>
      </c>
      <c r="E21" s="33" t="s">
        <v>541</v>
      </c>
    </row>
    <row r="22" spans="1:5" ht="382.8">
      <c r="A22" t="s">
        <v>63</v>
      </c>
      <c r="E22" s="31" t="s">
        <v>256</v>
      </c>
    </row>
    <row r="23" spans="1:16" ht="13.2">
      <c r="A23" s="20" t="s">
        <v>54</v>
      </c>
      <c r="B23" s="25" t="s">
        <v>38</v>
      </c>
      <c r="C23" s="25" t="s">
        <v>280</v>
      </c>
      <c r="D23" s="20" t="s">
        <v>56</v>
      </c>
      <c r="E23" s="26" t="s">
        <v>281</v>
      </c>
      <c r="F23" s="27" t="s">
        <v>178</v>
      </c>
      <c r="G23" s="28">
        <v>214.2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5" ht="13.2">
      <c r="A24" s="30" t="s">
        <v>60</v>
      </c>
      <c r="E24" s="31" t="s">
        <v>56</v>
      </c>
    </row>
    <row r="25" spans="1:5" ht="26.4">
      <c r="A25" s="32" t="s">
        <v>62</v>
      </c>
      <c r="E25" s="33" t="s">
        <v>542</v>
      </c>
    </row>
    <row r="26" spans="1:5" ht="330">
      <c r="A26" t="s">
        <v>63</v>
      </c>
      <c r="E26" s="31" t="s">
        <v>283</v>
      </c>
    </row>
    <row r="27" spans="1:16" ht="13.2">
      <c r="A27" s="20" t="s">
        <v>54</v>
      </c>
      <c r="B27" s="25" t="s">
        <v>40</v>
      </c>
      <c r="C27" s="25" t="s">
        <v>543</v>
      </c>
      <c r="D27" s="20" t="s">
        <v>56</v>
      </c>
      <c r="E27" s="26" t="s">
        <v>544</v>
      </c>
      <c r="F27" s="27" t="s">
        <v>178</v>
      </c>
      <c r="G27" s="28">
        <v>75.686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5" ht="13.2">
      <c r="A28" s="30" t="s">
        <v>60</v>
      </c>
      <c r="E28" s="31" t="s">
        <v>56</v>
      </c>
    </row>
    <row r="29" spans="1:5" ht="26.4">
      <c r="A29" s="32" t="s">
        <v>62</v>
      </c>
      <c r="E29" s="33" t="s">
        <v>545</v>
      </c>
    </row>
    <row r="30" spans="1:5" ht="330">
      <c r="A30" t="s">
        <v>63</v>
      </c>
      <c r="E30" s="31" t="s">
        <v>283</v>
      </c>
    </row>
    <row r="31" spans="1:16" ht="13.2">
      <c r="A31" s="20" t="s">
        <v>54</v>
      </c>
      <c r="B31" s="25" t="s">
        <v>42</v>
      </c>
      <c r="C31" s="25" t="s">
        <v>546</v>
      </c>
      <c r="D31" s="20" t="s">
        <v>56</v>
      </c>
      <c r="E31" s="26" t="s">
        <v>547</v>
      </c>
      <c r="F31" s="27" t="s">
        <v>178</v>
      </c>
      <c r="G31" s="28">
        <v>24.494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5" ht="13.2">
      <c r="A32" s="30" t="s">
        <v>60</v>
      </c>
      <c r="E32" s="31" t="s">
        <v>56</v>
      </c>
    </row>
    <row r="33" spans="1:5" ht="79.2">
      <c r="A33" s="32" t="s">
        <v>62</v>
      </c>
      <c r="E33" s="33" t="s">
        <v>548</v>
      </c>
    </row>
    <row r="34" spans="1:5" ht="250.8">
      <c r="A34" t="s">
        <v>63</v>
      </c>
      <c r="E34" s="31" t="s">
        <v>549</v>
      </c>
    </row>
    <row r="35" spans="1:16" ht="13.2">
      <c r="A35" s="20" t="s">
        <v>54</v>
      </c>
      <c r="B35" s="25" t="s">
        <v>85</v>
      </c>
      <c r="C35" s="25" t="s">
        <v>284</v>
      </c>
      <c r="D35" s="20" t="s">
        <v>56</v>
      </c>
      <c r="E35" s="26" t="s">
        <v>285</v>
      </c>
      <c r="F35" s="27" t="s">
        <v>178</v>
      </c>
      <c r="G35" s="28">
        <v>498.048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5" ht="13.2">
      <c r="A36" s="30" t="s">
        <v>60</v>
      </c>
      <c r="E36" s="31" t="s">
        <v>56</v>
      </c>
    </row>
    <row r="37" spans="1:5" ht="184.8">
      <c r="A37" s="32" t="s">
        <v>62</v>
      </c>
      <c r="E37" s="33" t="s">
        <v>550</v>
      </c>
    </row>
    <row r="38" spans="1:5" ht="237.6">
      <c r="A38" t="s">
        <v>63</v>
      </c>
      <c r="E38" s="31" t="s">
        <v>287</v>
      </c>
    </row>
    <row r="39" spans="1:16" ht="13.2">
      <c r="A39" s="20" t="s">
        <v>54</v>
      </c>
      <c r="B39" s="25" t="s">
        <v>87</v>
      </c>
      <c r="C39" s="25" t="s">
        <v>288</v>
      </c>
      <c r="D39" s="20" t="s">
        <v>56</v>
      </c>
      <c r="E39" s="26" t="s">
        <v>289</v>
      </c>
      <c r="F39" s="27" t="s">
        <v>178</v>
      </c>
      <c r="G39" s="28">
        <v>71.4</v>
      </c>
      <c r="H39" s="29">
        <v>0</v>
      </c>
      <c r="I39" s="29">
        <f>ROUND(ROUND(H39,2)*ROUND(G39,3),2)</f>
        <v>0</v>
      </c>
      <c r="J39" s="27" t="s">
        <v>59</v>
      </c>
      <c r="O39">
        <f>(I39*21)/100</f>
        <v>0</v>
      </c>
      <c r="P39" t="s">
        <v>29</v>
      </c>
    </row>
    <row r="40" spans="1:5" ht="13.2">
      <c r="A40" s="30" t="s">
        <v>60</v>
      </c>
      <c r="E40" s="31" t="s">
        <v>290</v>
      </c>
    </row>
    <row r="41" spans="1:5" ht="26.4">
      <c r="A41" s="32" t="s">
        <v>62</v>
      </c>
      <c r="E41" s="33" t="s">
        <v>551</v>
      </c>
    </row>
    <row r="42" spans="1:5" ht="303.6">
      <c r="A42" t="s">
        <v>63</v>
      </c>
      <c r="E42" s="31" t="s">
        <v>292</v>
      </c>
    </row>
    <row r="43" spans="1:16" ht="13.2">
      <c r="A43" s="20" t="s">
        <v>54</v>
      </c>
      <c r="B43" s="25" t="s">
        <v>45</v>
      </c>
      <c r="C43" s="25" t="s">
        <v>359</v>
      </c>
      <c r="D43" s="20" t="s">
        <v>56</v>
      </c>
      <c r="E43" s="26" t="s">
        <v>360</v>
      </c>
      <c r="F43" s="27" t="s">
        <v>167</v>
      </c>
      <c r="G43" s="28">
        <v>751.21</v>
      </c>
      <c r="H43" s="29">
        <v>0</v>
      </c>
      <c r="I43" s="29">
        <f>ROUND(ROUND(H43,2)*ROUND(G43,3),2)</f>
        <v>0</v>
      </c>
      <c r="J43" s="27" t="s">
        <v>59</v>
      </c>
      <c r="O43">
        <f>(I43*21)/100</f>
        <v>0</v>
      </c>
      <c r="P43" t="s">
        <v>29</v>
      </c>
    </row>
    <row r="44" spans="1:5" ht="13.2">
      <c r="A44" s="30" t="s">
        <v>60</v>
      </c>
      <c r="E44" s="31" t="s">
        <v>56</v>
      </c>
    </row>
    <row r="45" spans="1:5" ht="118.8">
      <c r="A45" s="32" t="s">
        <v>62</v>
      </c>
      <c r="E45" s="33" t="s">
        <v>552</v>
      </c>
    </row>
    <row r="46" spans="1:5" ht="26.4">
      <c r="A46" t="s">
        <v>63</v>
      </c>
      <c r="E46" s="31" t="s">
        <v>362</v>
      </c>
    </row>
    <row r="47" spans="1:16" ht="13.2">
      <c r="A47" s="20" t="s">
        <v>54</v>
      </c>
      <c r="B47" s="25" t="s">
        <v>47</v>
      </c>
      <c r="C47" s="25" t="s">
        <v>449</v>
      </c>
      <c r="D47" s="20" t="s">
        <v>56</v>
      </c>
      <c r="E47" s="26" t="s">
        <v>450</v>
      </c>
      <c r="F47" s="27" t="s">
        <v>167</v>
      </c>
      <c r="G47" s="28">
        <v>921.51</v>
      </c>
      <c r="H47" s="29">
        <v>0</v>
      </c>
      <c r="I47" s="29">
        <f>ROUND(ROUND(H47,2)*ROUND(G47,3),2)</f>
        <v>0</v>
      </c>
      <c r="J47" s="27" t="s">
        <v>59</v>
      </c>
      <c r="O47">
        <f>(I47*21)/100</f>
        <v>0</v>
      </c>
      <c r="P47" t="s">
        <v>29</v>
      </c>
    </row>
    <row r="48" spans="1:5" ht="13.2">
      <c r="A48" s="30" t="s">
        <v>60</v>
      </c>
      <c r="E48" s="31" t="s">
        <v>56</v>
      </c>
    </row>
    <row r="49" spans="1:5" ht="79.2">
      <c r="A49" s="32" t="s">
        <v>62</v>
      </c>
      <c r="E49" s="33" t="s">
        <v>553</v>
      </c>
    </row>
    <row r="50" spans="1:5" ht="13.2">
      <c r="A50" t="s">
        <v>63</v>
      </c>
      <c r="E50" s="31" t="s">
        <v>452</v>
      </c>
    </row>
    <row r="51" spans="1:16" ht="13.2">
      <c r="A51" s="20" t="s">
        <v>54</v>
      </c>
      <c r="B51" s="25" t="s">
        <v>49</v>
      </c>
      <c r="C51" s="25" t="s">
        <v>403</v>
      </c>
      <c r="D51" s="20" t="s">
        <v>66</v>
      </c>
      <c r="E51" s="26" t="s">
        <v>453</v>
      </c>
      <c r="F51" s="27" t="s">
        <v>167</v>
      </c>
      <c r="G51" s="28">
        <v>921.51</v>
      </c>
      <c r="H51" s="29">
        <v>0</v>
      </c>
      <c r="I51" s="29">
        <f>ROUND(ROUND(H51,2)*ROUND(G51,3),2)</f>
        <v>0</v>
      </c>
      <c r="J51" s="27" t="s">
        <v>59</v>
      </c>
      <c r="O51">
        <f>(I51*21)/100</f>
        <v>0</v>
      </c>
      <c r="P51" t="s">
        <v>29</v>
      </c>
    </row>
    <row r="52" spans="1:5" ht="13.2">
      <c r="A52" s="30" t="s">
        <v>60</v>
      </c>
      <c r="E52" s="31" t="s">
        <v>56</v>
      </c>
    </row>
    <row r="53" spans="1:5" ht="105.6">
      <c r="A53" s="32" t="s">
        <v>62</v>
      </c>
      <c r="E53" s="33" t="s">
        <v>554</v>
      </c>
    </row>
    <row r="54" spans="1:5" ht="39.6">
      <c r="A54" t="s">
        <v>63</v>
      </c>
      <c r="E54" s="31" t="s">
        <v>406</v>
      </c>
    </row>
    <row r="55" spans="1:16" ht="13.2">
      <c r="A55" s="20" t="s">
        <v>54</v>
      </c>
      <c r="B55" s="25" t="s">
        <v>99</v>
      </c>
      <c r="C55" s="25" t="s">
        <v>403</v>
      </c>
      <c r="D55" s="20" t="s">
        <v>71</v>
      </c>
      <c r="E55" s="26" t="s">
        <v>455</v>
      </c>
      <c r="F55" s="27" t="s">
        <v>178</v>
      </c>
      <c r="G55" s="28">
        <v>33.176</v>
      </c>
      <c r="H55" s="29">
        <v>0</v>
      </c>
      <c r="I55" s="29">
        <f>ROUND(ROUND(H55,2)*ROUND(G55,3),2)</f>
        <v>0</v>
      </c>
      <c r="J55" s="27" t="s">
        <v>59</v>
      </c>
      <c r="O55">
        <f>(I55*21)/100</f>
        <v>0</v>
      </c>
      <c r="P55" t="s">
        <v>29</v>
      </c>
    </row>
    <row r="56" spans="1:5" ht="13.2">
      <c r="A56" s="30" t="s">
        <v>60</v>
      </c>
      <c r="E56" s="31" t="s">
        <v>56</v>
      </c>
    </row>
    <row r="57" spans="1:5" ht="66">
      <c r="A57" s="32" t="s">
        <v>62</v>
      </c>
      <c r="E57" s="33" t="s">
        <v>555</v>
      </c>
    </row>
    <row r="58" spans="1:5" ht="26.4">
      <c r="A58" t="s">
        <v>63</v>
      </c>
      <c r="E58" s="31" t="s">
        <v>457</v>
      </c>
    </row>
    <row r="59" spans="1:16" ht="13.2">
      <c r="A59" s="20" t="s">
        <v>54</v>
      </c>
      <c r="B59" s="25" t="s">
        <v>104</v>
      </c>
      <c r="C59" s="25" t="s">
        <v>407</v>
      </c>
      <c r="D59" s="20" t="s">
        <v>56</v>
      </c>
      <c r="E59" s="26" t="s">
        <v>408</v>
      </c>
      <c r="F59" s="27" t="s">
        <v>167</v>
      </c>
      <c r="G59" s="28">
        <v>921.51</v>
      </c>
      <c r="H59" s="29">
        <v>0</v>
      </c>
      <c r="I59" s="29">
        <f>ROUND(ROUND(H59,2)*ROUND(G59,3),2)</f>
        <v>0</v>
      </c>
      <c r="J59" s="27" t="s">
        <v>59</v>
      </c>
      <c r="O59">
        <f>(I59*21)/100</f>
        <v>0</v>
      </c>
      <c r="P59" t="s">
        <v>29</v>
      </c>
    </row>
    <row r="60" spans="1:5" ht="13.2">
      <c r="A60" s="30" t="s">
        <v>60</v>
      </c>
      <c r="E60" s="31" t="s">
        <v>56</v>
      </c>
    </row>
    <row r="61" spans="1:5" ht="79.2">
      <c r="A61" s="32" t="s">
        <v>62</v>
      </c>
      <c r="E61" s="33" t="s">
        <v>553</v>
      </c>
    </row>
    <row r="62" spans="1:5" ht="26.4">
      <c r="A62" t="s">
        <v>63</v>
      </c>
      <c r="E62" s="31" t="s">
        <v>409</v>
      </c>
    </row>
    <row r="63" spans="1:18" ht="12.75" customHeight="1">
      <c r="A63" s="5" t="s">
        <v>52</v>
      </c>
      <c r="B63" s="5"/>
      <c r="C63" s="35" t="s">
        <v>29</v>
      </c>
      <c r="D63" s="5"/>
      <c r="E63" s="23" t="s">
        <v>363</v>
      </c>
      <c r="F63" s="5"/>
      <c r="G63" s="5"/>
      <c r="H63" s="5"/>
      <c r="I63" s="36">
        <f>0+Q63</f>
        <v>0</v>
      </c>
      <c r="J63" s="5"/>
      <c r="O63">
        <f>0+R63</f>
        <v>0</v>
      </c>
      <c r="Q63">
        <f>0+I64+I68</f>
        <v>0</v>
      </c>
      <c r="R63">
        <f>0+O64+O68</f>
        <v>0</v>
      </c>
    </row>
    <row r="64" spans="1:16" ht="13.2">
      <c r="A64" s="20" t="s">
        <v>54</v>
      </c>
      <c r="B64" s="25" t="s">
        <v>109</v>
      </c>
      <c r="C64" s="25" t="s">
        <v>364</v>
      </c>
      <c r="D64" s="20" t="s">
        <v>56</v>
      </c>
      <c r="E64" s="26" t="s">
        <v>365</v>
      </c>
      <c r="F64" s="27" t="s">
        <v>167</v>
      </c>
      <c r="G64" s="28">
        <v>751.21</v>
      </c>
      <c r="H64" s="29">
        <v>0</v>
      </c>
      <c r="I64" s="29">
        <f>ROUND(ROUND(H64,2)*ROUND(G64,3),2)</f>
        <v>0</v>
      </c>
      <c r="J64" s="27" t="s">
        <v>59</v>
      </c>
      <c r="O64">
        <f>(I64*21)/100</f>
        <v>0</v>
      </c>
      <c r="P64" t="s">
        <v>29</v>
      </c>
    </row>
    <row r="65" spans="1:5" ht="13.2">
      <c r="A65" s="30" t="s">
        <v>60</v>
      </c>
      <c r="E65" s="31" t="s">
        <v>56</v>
      </c>
    </row>
    <row r="66" spans="1:5" ht="118.8">
      <c r="A66" s="32" t="s">
        <v>62</v>
      </c>
      <c r="E66" s="33" t="s">
        <v>552</v>
      </c>
    </row>
    <row r="67" spans="1:5" ht="105.6">
      <c r="A67" t="s">
        <v>63</v>
      </c>
      <c r="E67" s="31" t="s">
        <v>463</v>
      </c>
    </row>
    <row r="68" spans="1:16" ht="13.2">
      <c r="A68" s="20" t="s">
        <v>54</v>
      </c>
      <c r="B68" s="25" t="s">
        <v>114</v>
      </c>
      <c r="C68" s="25" t="s">
        <v>556</v>
      </c>
      <c r="D68" s="20" t="s">
        <v>56</v>
      </c>
      <c r="E68" s="26" t="s">
        <v>557</v>
      </c>
      <c r="F68" s="27" t="s">
        <v>167</v>
      </c>
      <c r="G68" s="28">
        <v>42.9</v>
      </c>
      <c r="H68" s="29">
        <v>0</v>
      </c>
      <c r="I68" s="29">
        <f>ROUND(ROUND(H68,2)*ROUND(G68,3),2)</f>
        <v>0</v>
      </c>
      <c r="J68" s="27" t="s">
        <v>59</v>
      </c>
      <c r="O68">
        <f>(I68*21)/100</f>
        <v>0</v>
      </c>
      <c r="P68" t="s">
        <v>29</v>
      </c>
    </row>
    <row r="69" spans="1:5" ht="26.4">
      <c r="A69" s="30" t="s">
        <v>60</v>
      </c>
      <c r="E69" s="31" t="s">
        <v>558</v>
      </c>
    </row>
    <row r="70" spans="1:5" ht="26.4">
      <c r="A70" s="32" t="s">
        <v>62</v>
      </c>
      <c r="E70" s="33" t="s">
        <v>559</v>
      </c>
    </row>
    <row r="71" spans="1:5" ht="105.6">
      <c r="A71" t="s">
        <v>63</v>
      </c>
      <c r="E71" s="31" t="s">
        <v>560</v>
      </c>
    </row>
    <row r="72" spans="1:18" ht="12.75" customHeight="1">
      <c r="A72" s="5" t="s">
        <v>52</v>
      </c>
      <c r="B72" s="5"/>
      <c r="C72" s="35" t="s">
        <v>28</v>
      </c>
      <c r="D72" s="5"/>
      <c r="E72" s="23" t="s">
        <v>464</v>
      </c>
      <c r="F72" s="5"/>
      <c r="G72" s="5"/>
      <c r="H72" s="5"/>
      <c r="I72" s="36">
        <f>0+Q72</f>
        <v>0</v>
      </c>
      <c r="J72" s="5"/>
      <c r="O72">
        <f>0+R72</f>
        <v>0</v>
      </c>
      <c r="Q72">
        <f>0+I73+I77</f>
        <v>0</v>
      </c>
      <c r="R72">
        <f>0+O73+O77</f>
        <v>0</v>
      </c>
    </row>
    <row r="73" spans="1:16" ht="13.2">
      <c r="A73" s="20" t="s">
        <v>54</v>
      </c>
      <c r="B73" s="25" t="s">
        <v>117</v>
      </c>
      <c r="C73" s="25" t="s">
        <v>561</v>
      </c>
      <c r="D73" s="20" t="s">
        <v>56</v>
      </c>
      <c r="E73" s="26" t="s">
        <v>562</v>
      </c>
      <c r="F73" s="27" t="s">
        <v>178</v>
      </c>
      <c r="G73" s="28">
        <v>4.993</v>
      </c>
      <c r="H73" s="29">
        <v>0</v>
      </c>
      <c r="I73" s="29">
        <f>ROUND(ROUND(H73,2)*ROUND(G73,3),2)</f>
        <v>0</v>
      </c>
      <c r="J73" s="27" t="s">
        <v>59</v>
      </c>
      <c r="O73">
        <f>(I73*21)/100</f>
        <v>0</v>
      </c>
      <c r="P73" t="s">
        <v>29</v>
      </c>
    </row>
    <row r="74" spans="1:5" ht="13.2">
      <c r="A74" s="30" t="s">
        <v>60</v>
      </c>
      <c r="E74" s="31" t="s">
        <v>563</v>
      </c>
    </row>
    <row r="75" spans="1:5" ht="52.8">
      <c r="A75" s="32" t="s">
        <v>62</v>
      </c>
      <c r="E75" s="33" t="s">
        <v>564</v>
      </c>
    </row>
    <row r="76" spans="1:5" ht="237.6">
      <c r="A76" t="s">
        <v>63</v>
      </c>
      <c r="E76" s="31" t="s">
        <v>565</v>
      </c>
    </row>
    <row r="77" spans="1:16" ht="13.2">
      <c r="A77" s="20" t="s">
        <v>54</v>
      </c>
      <c r="B77" s="25" t="s">
        <v>120</v>
      </c>
      <c r="C77" s="25" t="s">
        <v>465</v>
      </c>
      <c r="D77" s="20" t="s">
        <v>56</v>
      </c>
      <c r="E77" s="26" t="s">
        <v>466</v>
      </c>
      <c r="F77" s="27" t="s">
        <v>467</v>
      </c>
      <c r="G77" s="28">
        <v>4130</v>
      </c>
      <c r="H77" s="29">
        <v>0</v>
      </c>
      <c r="I77" s="29">
        <f>ROUND(ROUND(H77,2)*ROUND(G77,3),2)</f>
        <v>0</v>
      </c>
      <c r="J77" s="27" t="s">
        <v>59</v>
      </c>
      <c r="O77">
        <f>(I77*21)/100</f>
        <v>0</v>
      </c>
      <c r="P77" t="s">
        <v>29</v>
      </c>
    </row>
    <row r="78" spans="1:5" ht="26.4">
      <c r="A78" s="30" t="s">
        <v>60</v>
      </c>
      <c r="E78" s="31" t="s">
        <v>566</v>
      </c>
    </row>
    <row r="79" spans="1:5" ht="39.6">
      <c r="A79" s="32" t="s">
        <v>62</v>
      </c>
      <c r="E79" s="33" t="s">
        <v>567</v>
      </c>
    </row>
    <row r="80" spans="1:5" ht="303.6">
      <c r="A80" t="s">
        <v>63</v>
      </c>
      <c r="E80" s="31" t="s">
        <v>470</v>
      </c>
    </row>
    <row r="81" spans="1:18" ht="12.75" customHeight="1">
      <c r="A81" s="5" t="s">
        <v>52</v>
      </c>
      <c r="B81" s="5"/>
      <c r="C81" s="35" t="s">
        <v>40</v>
      </c>
      <c r="D81" s="5"/>
      <c r="E81" s="23" t="s">
        <v>272</v>
      </c>
      <c r="F81" s="5"/>
      <c r="G81" s="5"/>
      <c r="H81" s="5"/>
      <c r="I81" s="36">
        <f>0+Q81</f>
        <v>0</v>
      </c>
      <c r="J81" s="5"/>
      <c r="O81">
        <f>0+R81</f>
        <v>0</v>
      </c>
      <c r="Q81">
        <f>0+I82+I86+I90</f>
        <v>0</v>
      </c>
      <c r="R81">
        <f>0+O82+O86+O90</f>
        <v>0</v>
      </c>
    </row>
    <row r="82" spans="1:16" ht="13.2">
      <c r="A82" s="20" t="s">
        <v>54</v>
      </c>
      <c r="B82" s="25" t="s">
        <v>419</v>
      </c>
      <c r="C82" s="25" t="s">
        <v>477</v>
      </c>
      <c r="D82" s="20" t="s">
        <v>56</v>
      </c>
      <c r="E82" s="26" t="s">
        <v>478</v>
      </c>
      <c r="F82" s="27" t="s">
        <v>167</v>
      </c>
      <c r="G82" s="28">
        <v>751.21</v>
      </c>
      <c r="H82" s="29">
        <v>0</v>
      </c>
      <c r="I82" s="29">
        <f>ROUND(ROUND(H82,2)*ROUND(G82,3),2)</f>
        <v>0</v>
      </c>
      <c r="J82" s="27" t="s">
        <v>59</v>
      </c>
      <c r="O82">
        <f>(I82*21)/100</f>
        <v>0</v>
      </c>
      <c r="P82" t="s">
        <v>29</v>
      </c>
    </row>
    <row r="83" spans="1:5" ht="13.2">
      <c r="A83" s="30" t="s">
        <v>60</v>
      </c>
      <c r="E83" s="31" t="s">
        <v>479</v>
      </c>
    </row>
    <row r="84" spans="1:5" ht="118.8">
      <c r="A84" s="32" t="s">
        <v>62</v>
      </c>
      <c r="E84" s="33" t="s">
        <v>552</v>
      </c>
    </row>
    <row r="85" spans="1:5" ht="52.8">
      <c r="A85" t="s">
        <v>63</v>
      </c>
      <c r="E85" s="31" t="s">
        <v>374</v>
      </c>
    </row>
    <row r="86" spans="1:16" ht="13.2">
      <c r="A86" s="20" t="s">
        <v>54</v>
      </c>
      <c r="B86" s="25" t="s">
        <v>421</v>
      </c>
      <c r="C86" s="25" t="s">
        <v>480</v>
      </c>
      <c r="D86" s="20" t="s">
        <v>56</v>
      </c>
      <c r="E86" s="26" t="s">
        <v>481</v>
      </c>
      <c r="F86" s="27" t="s">
        <v>167</v>
      </c>
      <c r="G86" s="28">
        <v>739.99</v>
      </c>
      <c r="H86" s="29">
        <v>0</v>
      </c>
      <c r="I86" s="29">
        <f>ROUND(ROUND(H86,2)*ROUND(G86,3),2)</f>
        <v>0</v>
      </c>
      <c r="J86" s="27" t="s">
        <v>59</v>
      </c>
      <c r="O86">
        <f>(I86*21)/100</f>
        <v>0</v>
      </c>
      <c r="P86" t="s">
        <v>29</v>
      </c>
    </row>
    <row r="87" spans="1:5" ht="26.4">
      <c r="A87" s="30" t="s">
        <v>60</v>
      </c>
      <c r="E87" s="31" t="s">
        <v>482</v>
      </c>
    </row>
    <row r="88" spans="1:5" ht="105.6">
      <c r="A88" s="32" t="s">
        <v>62</v>
      </c>
      <c r="E88" s="33" t="s">
        <v>568</v>
      </c>
    </row>
    <row r="89" spans="1:5" ht="158.4">
      <c r="A89" t="s">
        <v>63</v>
      </c>
      <c r="E89" s="31" t="s">
        <v>378</v>
      </c>
    </row>
    <row r="90" spans="1:16" ht="13.2">
      <c r="A90" s="20" t="s">
        <v>54</v>
      </c>
      <c r="B90" s="25" t="s">
        <v>423</v>
      </c>
      <c r="C90" s="25" t="s">
        <v>484</v>
      </c>
      <c r="D90" s="20" t="s">
        <v>56</v>
      </c>
      <c r="E90" s="26" t="s">
        <v>485</v>
      </c>
      <c r="F90" s="27" t="s">
        <v>167</v>
      </c>
      <c r="G90" s="28">
        <v>11.22</v>
      </c>
      <c r="H90" s="29">
        <v>0</v>
      </c>
      <c r="I90" s="29">
        <f>ROUND(ROUND(H90,2)*ROUND(G90,3),2)</f>
        <v>0</v>
      </c>
      <c r="J90" s="27" t="s">
        <v>59</v>
      </c>
      <c r="O90">
        <f>(I90*21)/100</f>
        <v>0</v>
      </c>
      <c r="P90" t="s">
        <v>29</v>
      </c>
    </row>
    <row r="91" spans="1:5" ht="26.4">
      <c r="A91" s="30" t="s">
        <v>60</v>
      </c>
      <c r="E91" s="31" t="s">
        <v>486</v>
      </c>
    </row>
    <row r="92" spans="1:5" ht="52.8">
      <c r="A92" s="32" t="s">
        <v>62</v>
      </c>
      <c r="E92" s="33" t="s">
        <v>569</v>
      </c>
    </row>
    <row r="93" spans="1:5" ht="158.4">
      <c r="A93" t="s">
        <v>63</v>
      </c>
      <c r="E93" s="31" t="s">
        <v>378</v>
      </c>
    </row>
    <row r="94" spans="1:18" ht="12.75" customHeight="1">
      <c r="A94" s="5" t="s">
        <v>52</v>
      </c>
      <c r="B94" s="5"/>
      <c r="C94" s="35" t="s">
        <v>87</v>
      </c>
      <c r="D94" s="5"/>
      <c r="E94" s="23" t="s">
        <v>219</v>
      </c>
      <c r="F94" s="5"/>
      <c r="G94" s="5"/>
      <c r="H94" s="5"/>
      <c r="I94" s="36">
        <f>0+Q94</f>
        <v>0</v>
      </c>
      <c r="J94" s="5"/>
      <c r="O94">
        <f>0+R94</f>
        <v>0</v>
      </c>
      <c r="Q94">
        <f>0+I95+I99+I103+I107</f>
        <v>0</v>
      </c>
      <c r="R94">
        <f>0+O95+O99+O103+O107</f>
        <v>0</v>
      </c>
    </row>
    <row r="95" spans="1:16" ht="13.2">
      <c r="A95" s="20" t="s">
        <v>54</v>
      </c>
      <c r="B95" s="25" t="s">
        <v>427</v>
      </c>
      <c r="C95" s="25" t="s">
        <v>570</v>
      </c>
      <c r="D95" s="20" t="s">
        <v>56</v>
      </c>
      <c r="E95" s="26" t="s">
        <v>571</v>
      </c>
      <c r="F95" s="27" t="s">
        <v>196</v>
      </c>
      <c r="G95" s="28">
        <v>119</v>
      </c>
      <c r="H95" s="29">
        <v>0</v>
      </c>
      <c r="I95" s="29">
        <f>ROUND(ROUND(H95,2)*ROUND(G95,3),2)</f>
        <v>0</v>
      </c>
      <c r="J95" s="27" t="s">
        <v>59</v>
      </c>
      <c r="O95">
        <f>(I95*21)/100</f>
        <v>0</v>
      </c>
      <c r="P95" t="s">
        <v>29</v>
      </c>
    </row>
    <row r="96" spans="1:5" ht="13.2">
      <c r="A96" s="30" t="s">
        <v>60</v>
      </c>
      <c r="E96" s="31" t="s">
        <v>56</v>
      </c>
    </row>
    <row r="97" spans="1:5" ht="26.4">
      <c r="A97" s="32" t="s">
        <v>62</v>
      </c>
      <c r="E97" s="33" t="s">
        <v>572</v>
      </c>
    </row>
    <row r="98" spans="1:5" ht="264">
      <c r="A98" t="s">
        <v>63</v>
      </c>
      <c r="E98" s="31" t="s">
        <v>573</v>
      </c>
    </row>
    <row r="99" spans="1:16" ht="13.2">
      <c r="A99" s="20" t="s">
        <v>54</v>
      </c>
      <c r="B99" s="25" t="s">
        <v>432</v>
      </c>
      <c r="C99" s="25" t="s">
        <v>574</v>
      </c>
      <c r="D99" s="20" t="s">
        <v>56</v>
      </c>
      <c r="E99" s="26" t="s">
        <v>575</v>
      </c>
      <c r="F99" s="27" t="s">
        <v>196</v>
      </c>
      <c r="G99" s="28">
        <v>20</v>
      </c>
      <c r="H99" s="29">
        <v>0</v>
      </c>
      <c r="I99" s="29">
        <f>ROUND(ROUND(H99,2)*ROUND(G99,3),2)</f>
        <v>0</v>
      </c>
      <c r="J99" s="27" t="s">
        <v>59</v>
      </c>
      <c r="O99">
        <f>(I99*21)/100</f>
        <v>0</v>
      </c>
      <c r="P99" t="s">
        <v>29</v>
      </c>
    </row>
    <row r="100" spans="1:5" ht="13.2">
      <c r="A100" s="30" t="s">
        <v>60</v>
      </c>
      <c r="E100" s="31" t="s">
        <v>56</v>
      </c>
    </row>
    <row r="101" spans="1:5" ht="39.6">
      <c r="A101" s="32" t="s">
        <v>62</v>
      </c>
      <c r="E101" s="33" t="s">
        <v>576</v>
      </c>
    </row>
    <row r="102" spans="1:5" ht="250.8">
      <c r="A102" t="s">
        <v>63</v>
      </c>
      <c r="E102" s="31" t="s">
        <v>577</v>
      </c>
    </row>
    <row r="103" spans="1:16" ht="13.2">
      <c r="A103" s="20" t="s">
        <v>54</v>
      </c>
      <c r="B103" s="25" t="s">
        <v>438</v>
      </c>
      <c r="C103" s="25" t="s">
        <v>578</v>
      </c>
      <c r="D103" s="20" t="s">
        <v>56</v>
      </c>
      <c r="E103" s="26" t="s">
        <v>579</v>
      </c>
      <c r="F103" s="27" t="s">
        <v>68</v>
      </c>
      <c r="G103" s="28">
        <v>9</v>
      </c>
      <c r="H103" s="29">
        <v>0</v>
      </c>
      <c r="I103" s="29">
        <f>ROUND(ROUND(H103,2)*ROUND(G103,3),2)</f>
        <v>0</v>
      </c>
      <c r="J103" s="27" t="s">
        <v>59</v>
      </c>
      <c r="O103">
        <f>(I103*21)/100</f>
        <v>0</v>
      </c>
      <c r="P103" t="s">
        <v>29</v>
      </c>
    </row>
    <row r="104" spans="1:5" ht="13.2">
      <c r="A104" s="30" t="s">
        <v>60</v>
      </c>
      <c r="E104" s="31" t="s">
        <v>56</v>
      </c>
    </row>
    <row r="105" spans="1:5" ht="39.6">
      <c r="A105" s="32" t="s">
        <v>62</v>
      </c>
      <c r="E105" s="33" t="s">
        <v>580</v>
      </c>
    </row>
    <row r="106" spans="1:5" ht="250.8">
      <c r="A106" t="s">
        <v>63</v>
      </c>
      <c r="E106" s="31" t="s">
        <v>581</v>
      </c>
    </row>
    <row r="107" spans="1:16" ht="13.2">
      <c r="A107" s="20" t="s">
        <v>54</v>
      </c>
      <c r="B107" s="25" t="s">
        <v>582</v>
      </c>
      <c r="C107" s="25" t="s">
        <v>583</v>
      </c>
      <c r="D107" s="20" t="s">
        <v>56</v>
      </c>
      <c r="E107" s="26" t="s">
        <v>584</v>
      </c>
      <c r="F107" s="27" t="s">
        <v>68</v>
      </c>
      <c r="G107" s="28">
        <v>5</v>
      </c>
      <c r="H107" s="29">
        <v>0</v>
      </c>
      <c r="I107" s="29">
        <f>ROUND(ROUND(H107,2)*ROUND(G107,3),2)</f>
        <v>0</v>
      </c>
      <c r="J107" s="27" t="s">
        <v>59</v>
      </c>
      <c r="O107">
        <f>(I107*21)/100</f>
        <v>0</v>
      </c>
      <c r="P107" t="s">
        <v>29</v>
      </c>
    </row>
    <row r="108" spans="1:5" ht="13.2">
      <c r="A108" s="30" t="s">
        <v>60</v>
      </c>
      <c r="E108" s="31" t="s">
        <v>56</v>
      </c>
    </row>
    <row r="109" spans="1:5" ht="39.6">
      <c r="A109" s="32" t="s">
        <v>62</v>
      </c>
      <c r="E109" s="33" t="s">
        <v>585</v>
      </c>
    </row>
    <row r="110" spans="1:5" ht="92.4">
      <c r="A110" t="s">
        <v>63</v>
      </c>
      <c r="E110" s="31" t="s">
        <v>586</v>
      </c>
    </row>
    <row r="111" spans="1:18" ht="12.75" customHeight="1">
      <c r="A111" s="5" t="s">
        <v>52</v>
      </c>
      <c r="B111" s="5"/>
      <c r="C111" s="35" t="s">
        <v>45</v>
      </c>
      <c r="D111" s="5"/>
      <c r="E111" s="23" t="s">
        <v>139</v>
      </c>
      <c r="F111" s="5"/>
      <c r="G111" s="5"/>
      <c r="H111" s="5"/>
      <c r="I111" s="36">
        <f>0+Q111</f>
        <v>0</v>
      </c>
      <c r="J111" s="5"/>
      <c r="O111">
        <f>0+R111</f>
        <v>0</v>
      </c>
      <c r="Q111">
        <f>0+I112+I116+I120+I124</f>
        <v>0</v>
      </c>
      <c r="R111">
        <f>0+O112+O116+O120+O124</f>
        <v>0</v>
      </c>
    </row>
    <row r="112" spans="1:16" ht="26.4">
      <c r="A112" s="20" t="s">
        <v>54</v>
      </c>
      <c r="B112" s="25" t="s">
        <v>587</v>
      </c>
      <c r="C112" s="25" t="s">
        <v>588</v>
      </c>
      <c r="D112" s="20" t="s">
        <v>56</v>
      </c>
      <c r="E112" s="26" t="s">
        <v>589</v>
      </c>
      <c r="F112" s="27" t="s">
        <v>196</v>
      </c>
      <c r="G112" s="28">
        <v>100</v>
      </c>
      <c r="H112" s="29">
        <v>0</v>
      </c>
      <c r="I112" s="29">
        <f>ROUND(ROUND(H112,2)*ROUND(G112,3),2)</f>
        <v>0</v>
      </c>
      <c r="J112" s="27" t="s">
        <v>59</v>
      </c>
      <c r="O112">
        <f>(I112*21)/100</f>
        <v>0</v>
      </c>
      <c r="P112" t="s">
        <v>29</v>
      </c>
    </row>
    <row r="113" spans="1:5" ht="13.2">
      <c r="A113" s="30" t="s">
        <v>60</v>
      </c>
      <c r="E113" s="31" t="s">
        <v>590</v>
      </c>
    </row>
    <row r="114" spans="1:5" ht="26.4">
      <c r="A114" s="32" t="s">
        <v>62</v>
      </c>
      <c r="E114" s="33" t="s">
        <v>591</v>
      </c>
    </row>
    <row r="115" spans="1:5" ht="132">
      <c r="A115" t="s">
        <v>63</v>
      </c>
      <c r="E115" s="31" t="s">
        <v>592</v>
      </c>
    </row>
    <row r="116" spans="1:16" ht="26.4">
      <c r="A116" s="20" t="s">
        <v>54</v>
      </c>
      <c r="B116" s="25" t="s">
        <v>593</v>
      </c>
      <c r="C116" s="25" t="s">
        <v>594</v>
      </c>
      <c r="D116" s="20" t="s">
        <v>56</v>
      </c>
      <c r="E116" s="26" t="s">
        <v>595</v>
      </c>
      <c r="F116" s="27" t="s">
        <v>196</v>
      </c>
      <c r="G116" s="28">
        <v>105</v>
      </c>
      <c r="H116" s="29">
        <v>0</v>
      </c>
      <c r="I116" s="29">
        <f>ROUND(ROUND(H116,2)*ROUND(G116,3),2)</f>
        <v>0</v>
      </c>
      <c r="J116" s="27" t="s">
        <v>59</v>
      </c>
      <c r="O116">
        <f>(I116*21)/100</f>
        <v>0</v>
      </c>
      <c r="P116" t="s">
        <v>29</v>
      </c>
    </row>
    <row r="117" spans="1:5" ht="13.2">
      <c r="A117" s="30" t="s">
        <v>60</v>
      </c>
      <c r="E117" s="31" t="s">
        <v>596</v>
      </c>
    </row>
    <row r="118" spans="1:5" ht="26.4">
      <c r="A118" s="32" t="s">
        <v>62</v>
      </c>
      <c r="E118" s="33" t="s">
        <v>597</v>
      </c>
    </row>
    <row r="119" spans="1:5" ht="39.6">
      <c r="A119" t="s">
        <v>63</v>
      </c>
      <c r="E119" s="31" t="s">
        <v>598</v>
      </c>
    </row>
    <row r="120" spans="1:16" ht="13.2">
      <c r="A120" s="20" t="s">
        <v>54</v>
      </c>
      <c r="B120" s="25" t="s">
        <v>599</v>
      </c>
      <c r="C120" s="25" t="s">
        <v>600</v>
      </c>
      <c r="D120" s="20" t="s">
        <v>56</v>
      </c>
      <c r="E120" s="26" t="s">
        <v>601</v>
      </c>
      <c r="F120" s="27" t="s">
        <v>178</v>
      </c>
      <c r="G120" s="28">
        <v>0.676</v>
      </c>
      <c r="H120" s="29">
        <v>0</v>
      </c>
      <c r="I120" s="29">
        <f>ROUND(ROUND(H120,2)*ROUND(G120,3),2)</f>
        <v>0</v>
      </c>
      <c r="J120" s="27" t="s">
        <v>59</v>
      </c>
      <c r="O120">
        <f>(I120*21)/100</f>
        <v>0</v>
      </c>
      <c r="P120" t="s">
        <v>29</v>
      </c>
    </row>
    <row r="121" spans="1:5" ht="13.2">
      <c r="A121" s="30" t="s">
        <v>60</v>
      </c>
      <c r="E121" s="31" t="s">
        <v>602</v>
      </c>
    </row>
    <row r="122" spans="1:5" ht="26.4">
      <c r="A122" s="32" t="s">
        <v>62</v>
      </c>
      <c r="E122" s="33" t="s">
        <v>603</v>
      </c>
    </row>
    <row r="123" spans="1:5" ht="52.8">
      <c r="A123" t="s">
        <v>63</v>
      </c>
      <c r="E123" s="31" t="s">
        <v>604</v>
      </c>
    </row>
    <row r="124" spans="1:16" ht="13.2">
      <c r="A124" s="20" t="s">
        <v>54</v>
      </c>
      <c r="B124" s="25" t="s">
        <v>605</v>
      </c>
      <c r="C124" s="25" t="s">
        <v>488</v>
      </c>
      <c r="D124" s="20" t="s">
        <v>56</v>
      </c>
      <c r="E124" s="26" t="s">
        <v>489</v>
      </c>
      <c r="F124" s="27" t="s">
        <v>196</v>
      </c>
      <c r="G124" s="28">
        <v>786.86</v>
      </c>
      <c r="H124" s="29">
        <v>0</v>
      </c>
      <c r="I124" s="29">
        <f>ROUND(ROUND(H124,2)*ROUND(G124,3),2)</f>
        <v>0</v>
      </c>
      <c r="J124" s="27" t="s">
        <v>59</v>
      </c>
      <c r="O124">
        <f>(I124*21)/100</f>
        <v>0</v>
      </c>
      <c r="P124" t="s">
        <v>29</v>
      </c>
    </row>
    <row r="125" spans="1:5" ht="13.2">
      <c r="A125" s="30" t="s">
        <v>60</v>
      </c>
      <c r="E125" s="31" t="s">
        <v>56</v>
      </c>
    </row>
    <row r="126" spans="1:5" ht="158.4">
      <c r="A126" s="32" t="s">
        <v>62</v>
      </c>
      <c r="E126" s="33" t="s">
        <v>606</v>
      </c>
    </row>
    <row r="127" spans="1:5" ht="52.8">
      <c r="A127" t="s">
        <v>63</v>
      </c>
      <c r="E127" s="31" t="s">
        <v>320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77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0+O8+O13+O38+O43+O52+O57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607</v>
      </c>
      <c r="I3" s="34">
        <f>0+I8+I13+I38+I43+I52+I57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4" t="s">
        <v>24</v>
      </c>
      <c r="C4" s="379" t="s">
        <v>607</v>
      </c>
      <c r="D4" s="380"/>
      <c r="E4" s="15" t="s">
        <v>608</v>
      </c>
      <c r="F4" s="5"/>
      <c r="G4" s="5"/>
      <c r="H4" s="21"/>
      <c r="I4" s="21"/>
      <c r="J4" s="5"/>
      <c r="O4" t="s">
        <v>26</v>
      </c>
      <c r="P4" t="s">
        <v>29</v>
      </c>
    </row>
    <row r="5" spans="1:16" ht="12.75" customHeight="1">
      <c r="A5" s="381" t="s">
        <v>31</v>
      </c>
      <c r="B5" s="381" t="s">
        <v>33</v>
      </c>
      <c r="C5" s="381" t="s">
        <v>35</v>
      </c>
      <c r="D5" s="381" t="s">
        <v>36</v>
      </c>
      <c r="E5" s="381" t="s">
        <v>37</v>
      </c>
      <c r="F5" s="381" t="s">
        <v>39</v>
      </c>
      <c r="G5" s="381" t="s">
        <v>41</v>
      </c>
      <c r="H5" s="381" t="s">
        <v>43</v>
      </c>
      <c r="I5" s="381"/>
      <c r="J5" s="381" t="s">
        <v>48</v>
      </c>
      <c r="O5" t="s">
        <v>27</v>
      </c>
      <c r="P5" t="s">
        <v>29</v>
      </c>
    </row>
    <row r="6" spans="1:10" ht="12.75" customHeight="1">
      <c r="A6" s="381"/>
      <c r="B6" s="381"/>
      <c r="C6" s="381"/>
      <c r="D6" s="381"/>
      <c r="E6" s="381"/>
      <c r="F6" s="381"/>
      <c r="G6" s="381"/>
      <c r="H6" s="13" t="s">
        <v>44</v>
      </c>
      <c r="I6" s="13" t="s">
        <v>46</v>
      </c>
      <c r="J6" s="381"/>
    </row>
    <row r="7" spans="1:10" ht="12.75" customHeight="1">
      <c r="A7" s="13" t="s">
        <v>32</v>
      </c>
      <c r="B7" s="13" t="s">
        <v>34</v>
      </c>
      <c r="C7" s="13" t="s">
        <v>29</v>
      </c>
      <c r="D7" s="13" t="s">
        <v>28</v>
      </c>
      <c r="E7" s="13" t="s">
        <v>38</v>
      </c>
      <c r="F7" s="13" t="s">
        <v>40</v>
      </c>
      <c r="G7" s="13" t="s">
        <v>42</v>
      </c>
      <c r="H7" s="13" t="s">
        <v>45</v>
      </c>
      <c r="I7" s="13" t="s">
        <v>47</v>
      </c>
      <c r="J7" s="13" t="s">
        <v>49</v>
      </c>
    </row>
    <row r="8" spans="1:18" ht="12.75" customHeight="1">
      <c r="A8" s="21" t="s">
        <v>52</v>
      </c>
      <c r="B8" s="21"/>
      <c r="C8" s="22" t="s">
        <v>32</v>
      </c>
      <c r="D8" s="21"/>
      <c r="E8" s="23" t="s">
        <v>53</v>
      </c>
      <c r="F8" s="21"/>
      <c r="G8" s="21"/>
      <c r="H8" s="21"/>
      <c r="I8" s="24">
        <f>0+Q8</f>
        <v>0</v>
      </c>
      <c r="J8" s="21"/>
      <c r="O8">
        <f>0+R8</f>
        <v>0</v>
      </c>
      <c r="Q8">
        <f>0+I9</f>
        <v>0</v>
      </c>
      <c r="R8">
        <f>0+O9</f>
        <v>0</v>
      </c>
    </row>
    <row r="9" spans="1:16" ht="13.2">
      <c r="A9" s="20" t="s">
        <v>54</v>
      </c>
      <c r="B9" s="25" t="s">
        <v>34</v>
      </c>
      <c r="C9" s="25" t="s">
        <v>155</v>
      </c>
      <c r="D9" s="20" t="s">
        <v>66</v>
      </c>
      <c r="E9" s="26" t="s">
        <v>161</v>
      </c>
      <c r="F9" s="27" t="s">
        <v>157</v>
      </c>
      <c r="G9" s="28">
        <v>69.934</v>
      </c>
      <c r="H9" s="29">
        <v>0</v>
      </c>
      <c r="I9" s="29">
        <f>ROUND(ROUND(H9,2)*ROUND(G9,3),2)</f>
        <v>0</v>
      </c>
      <c r="J9" s="27" t="s">
        <v>59</v>
      </c>
      <c r="O9">
        <f>(I9*21)/100</f>
        <v>0</v>
      </c>
      <c r="P9" t="s">
        <v>29</v>
      </c>
    </row>
    <row r="10" spans="1:5" ht="13.2">
      <c r="A10" s="30" t="s">
        <v>60</v>
      </c>
      <c r="E10" s="31" t="s">
        <v>56</v>
      </c>
    </row>
    <row r="11" spans="1:5" ht="26.4">
      <c r="A11" s="32" t="s">
        <v>62</v>
      </c>
      <c r="E11" s="33" t="s">
        <v>609</v>
      </c>
    </row>
    <row r="12" spans="1:5" ht="26.4">
      <c r="A12" t="s">
        <v>63</v>
      </c>
      <c r="E12" s="31" t="s">
        <v>160</v>
      </c>
    </row>
    <row r="13" spans="1:18" ht="12.75" customHeight="1">
      <c r="A13" s="5" t="s">
        <v>52</v>
      </c>
      <c r="B13" s="5"/>
      <c r="C13" s="35" t="s">
        <v>34</v>
      </c>
      <c r="D13" s="5"/>
      <c r="E13" s="23" t="s">
        <v>164</v>
      </c>
      <c r="F13" s="5"/>
      <c r="G13" s="5"/>
      <c r="H13" s="5"/>
      <c r="I13" s="36">
        <f>0+Q13</f>
        <v>0</v>
      </c>
      <c r="J13" s="5"/>
      <c r="O13">
        <f>0+R13</f>
        <v>0</v>
      </c>
      <c r="Q13">
        <f>0+I14+I18+I22+I26+I30+I34</f>
        <v>0</v>
      </c>
      <c r="R13">
        <f>0+O14+O18+O22+O26+O30+O34</f>
        <v>0</v>
      </c>
    </row>
    <row r="14" spans="1:16" ht="13.2">
      <c r="A14" s="20" t="s">
        <v>54</v>
      </c>
      <c r="B14" s="25" t="s">
        <v>29</v>
      </c>
      <c r="C14" s="25" t="s">
        <v>253</v>
      </c>
      <c r="D14" s="20" t="s">
        <v>56</v>
      </c>
      <c r="E14" s="26" t="s">
        <v>254</v>
      </c>
      <c r="F14" s="27" t="s">
        <v>178</v>
      </c>
      <c r="G14" s="28">
        <v>37.802</v>
      </c>
      <c r="H14" s="29">
        <v>0</v>
      </c>
      <c r="I14" s="29">
        <f>ROUND(ROUND(H14,2)*ROUND(G14,3),2)</f>
        <v>0</v>
      </c>
      <c r="J14" s="27" t="s">
        <v>59</v>
      </c>
      <c r="O14">
        <f>(I14*21)/100</f>
        <v>0</v>
      </c>
      <c r="P14" t="s">
        <v>29</v>
      </c>
    </row>
    <row r="15" spans="1:5" ht="13.2">
      <c r="A15" s="30" t="s">
        <v>60</v>
      </c>
      <c r="E15" s="31" t="s">
        <v>56</v>
      </c>
    </row>
    <row r="16" spans="1:5" ht="79.2">
      <c r="A16" s="32" t="s">
        <v>62</v>
      </c>
      <c r="E16" s="33" t="s">
        <v>610</v>
      </c>
    </row>
    <row r="17" spans="1:5" ht="382.8">
      <c r="A17" t="s">
        <v>63</v>
      </c>
      <c r="E17" s="31" t="s">
        <v>256</v>
      </c>
    </row>
    <row r="18" spans="1:16" ht="13.2">
      <c r="A18" s="20" t="s">
        <v>54</v>
      </c>
      <c r="B18" s="25" t="s">
        <v>28</v>
      </c>
      <c r="C18" s="25" t="s">
        <v>213</v>
      </c>
      <c r="D18" s="20" t="s">
        <v>56</v>
      </c>
      <c r="E18" s="26" t="s">
        <v>214</v>
      </c>
      <c r="F18" s="27" t="s">
        <v>215</v>
      </c>
      <c r="G18" s="28">
        <v>378.02</v>
      </c>
      <c r="H18" s="29">
        <v>0</v>
      </c>
      <c r="I18" s="29">
        <f>ROUND(ROUND(H18,2)*ROUND(G18,3),2)</f>
        <v>0</v>
      </c>
      <c r="J18" s="27" t="s">
        <v>59</v>
      </c>
      <c r="O18">
        <f>(I18*21)/100</f>
        <v>0</v>
      </c>
      <c r="P18" t="s">
        <v>29</v>
      </c>
    </row>
    <row r="19" spans="1:5" ht="13.2">
      <c r="A19" s="30" t="s">
        <v>60</v>
      </c>
      <c r="E19" s="31" t="s">
        <v>611</v>
      </c>
    </row>
    <row r="20" spans="1:5" ht="26.4">
      <c r="A20" s="32" t="s">
        <v>62</v>
      </c>
      <c r="E20" s="33" t="s">
        <v>612</v>
      </c>
    </row>
    <row r="21" spans="1:5" ht="26.4">
      <c r="A21" t="s">
        <v>63</v>
      </c>
      <c r="E21" s="31" t="s">
        <v>218</v>
      </c>
    </row>
    <row r="22" spans="1:16" ht="13.2">
      <c r="A22" s="20" t="s">
        <v>54</v>
      </c>
      <c r="B22" s="25" t="s">
        <v>38</v>
      </c>
      <c r="C22" s="25" t="s">
        <v>284</v>
      </c>
      <c r="D22" s="20" t="s">
        <v>56</v>
      </c>
      <c r="E22" s="26" t="s">
        <v>285</v>
      </c>
      <c r="F22" s="27" t="s">
        <v>178</v>
      </c>
      <c r="G22" s="28">
        <v>16.18</v>
      </c>
      <c r="H22" s="29">
        <v>0</v>
      </c>
      <c r="I22" s="29">
        <f>ROUND(ROUND(H22,2)*ROUND(G22,3),2)</f>
        <v>0</v>
      </c>
      <c r="J22" s="27" t="s">
        <v>59</v>
      </c>
      <c r="O22">
        <f>(I22*21)/100</f>
        <v>0</v>
      </c>
      <c r="P22" t="s">
        <v>29</v>
      </c>
    </row>
    <row r="23" spans="1:5" ht="26.4">
      <c r="A23" s="30" t="s">
        <v>60</v>
      </c>
      <c r="E23" s="31" t="s">
        <v>613</v>
      </c>
    </row>
    <row r="24" spans="1:5" ht="132">
      <c r="A24" s="32" t="s">
        <v>62</v>
      </c>
      <c r="E24" s="33" t="s">
        <v>614</v>
      </c>
    </row>
    <row r="25" spans="1:5" ht="237.6">
      <c r="A25" t="s">
        <v>63</v>
      </c>
      <c r="E25" s="31" t="s">
        <v>287</v>
      </c>
    </row>
    <row r="26" spans="1:16" ht="13.2">
      <c r="A26" s="20" t="s">
        <v>54</v>
      </c>
      <c r="B26" s="25" t="s">
        <v>40</v>
      </c>
      <c r="C26" s="25" t="s">
        <v>288</v>
      </c>
      <c r="D26" s="20" t="s">
        <v>56</v>
      </c>
      <c r="E26" s="26" t="s">
        <v>289</v>
      </c>
      <c r="F26" s="27" t="s">
        <v>178</v>
      </c>
      <c r="G26" s="28">
        <v>2.241</v>
      </c>
      <c r="H26" s="29">
        <v>0</v>
      </c>
      <c r="I26" s="29">
        <f>ROUND(ROUND(H26,2)*ROUND(G26,3),2)</f>
        <v>0</v>
      </c>
      <c r="J26" s="27" t="s">
        <v>59</v>
      </c>
      <c r="O26">
        <f>(I26*21)/100</f>
        <v>0</v>
      </c>
      <c r="P26" t="s">
        <v>29</v>
      </c>
    </row>
    <row r="27" spans="1:5" ht="13.2">
      <c r="A27" s="30" t="s">
        <v>60</v>
      </c>
      <c r="E27" s="31" t="s">
        <v>615</v>
      </c>
    </row>
    <row r="28" spans="1:5" ht="39.6">
      <c r="A28" s="32" t="s">
        <v>62</v>
      </c>
      <c r="E28" s="33" t="s">
        <v>616</v>
      </c>
    </row>
    <row r="29" spans="1:5" ht="303.6">
      <c r="A29" t="s">
        <v>63</v>
      </c>
      <c r="E29" s="31" t="s">
        <v>292</v>
      </c>
    </row>
    <row r="30" spans="1:16" ht="13.2">
      <c r="A30" s="20" t="s">
        <v>54</v>
      </c>
      <c r="B30" s="25" t="s">
        <v>42</v>
      </c>
      <c r="C30" s="25" t="s">
        <v>403</v>
      </c>
      <c r="D30" s="20" t="s">
        <v>56</v>
      </c>
      <c r="E30" s="26" t="s">
        <v>404</v>
      </c>
      <c r="F30" s="27" t="s">
        <v>167</v>
      </c>
      <c r="G30" s="28">
        <v>11.4</v>
      </c>
      <c r="H30" s="29">
        <v>0</v>
      </c>
      <c r="I30" s="29">
        <f>ROUND(ROUND(H30,2)*ROUND(G30,3),2)</f>
        <v>0</v>
      </c>
      <c r="J30" s="27" t="s">
        <v>59</v>
      </c>
      <c r="O30">
        <f>(I30*21)/100</f>
        <v>0</v>
      </c>
      <c r="P30" t="s">
        <v>29</v>
      </c>
    </row>
    <row r="31" spans="1:5" ht="13.2">
      <c r="A31" s="30" t="s">
        <v>60</v>
      </c>
      <c r="E31" s="31" t="s">
        <v>56</v>
      </c>
    </row>
    <row r="32" spans="1:5" ht="39.6">
      <c r="A32" s="32" t="s">
        <v>62</v>
      </c>
      <c r="E32" s="33" t="s">
        <v>617</v>
      </c>
    </row>
    <row r="33" spans="1:5" ht="39.6">
      <c r="A33" t="s">
        <v>63</v>
      </c>
      <c r="E33" s="31" t="s">
        <v>406</v>
      </c>
    </row>
    <row r="34" spans="1:16" ht="13.2">
      <c r="A34" s="20" t="s">
        <v>54</v>
      </c>
      <c r="B34" s="25" t="s">
        <v>85</v>
      </c>
      <c r="C34" s="25" t="s">
        <v>407</v>
      </c>
      <c r="D34" s="20" t="s">
        <v>56</v>
      </c>
      <c r="E34" s="26" t="s">
        <v>408</v>
      </c>
      <c r="F34" s="27" t="s">
        <v>167</v>
      </c>
      <c r="G34" s="28">
        <v>11.4</v>
      </c>
      <c r="H34" s="29">
        <v>0</v>
      </c>
      <c r="I34" s="29">
        <f>ROUND(ROUND(H34,2)*ROUND(G34,3),2)</f>
        <v>0</v>
      </c>
      <c r="J34" s="27" t="s">
        <v>59</v>
      </c>
      <c r="O34">
        <f>(I34*21)/100</f>
        <v>0</v>
      </c>
      <c r="P34" t="s">
        <v>29</v>
      </c>
    </row>
    <row r="35" spans="1:5" ht="13.2">
      <c r="A35" s="30" t="s">
        <v>60</v>
      </c>
      <c r="E35" s="31" t="s">
        <v>56</v>
      </c>
    </row>
    <row r="36" spans="1:5" ht="39.6">
      <c r="A36" s="32" t="s">
        <v>62</v>
      </c>
      <c r="E36" s="33" t="s">
        <v>617</v>
      </c>
    </row>
    <row r="37" spans="1:5" ht="26.4">
      <c r="A37" t="s">
        <v>63</v>
      </c>
      <c r="E37" s="31" t="s">
        <v>409</v>
      </c>
    </row>
    <row r="38" spans="1:18" ht="12.75" customHeight="1">
      <c r="A38" s="5" t="s">
        <v>52</v>
      </c>
      <c r="B38" s="5"/>
      <c r="C38" s="35" t="s">
        <v>29</v>
      </c>
      <c r="D38" s="5"/>
      <c r="E38" s="23" t="s">
        <v>363</v>
      </c>
      <c r="F38" s="5"/>
      <c r="G38" s="5"/>
      <c r="H38" s="5"/>
      <c r="I38" s="36">
        <f>0+Q38</f>
        <v>0</v>
      </c>
      <c r="J38" s="5"/>
      <c r="O38">
        <f>0+R38</f>
        <v>0</v>
      </c>
      <c r="Q38">
        <f>0+I39</f>
        <v>0</v>
      </c>
      <c r="R38">
        <f>0+O39</f>
        <v>0</v>
      </c>
    </row>
    <row r="39" spans="1:16" ht="13.2">
      <c r="A39" s="20" t="s">
        <v>54</v>
      </c>
      <c r="B39" s="25" t="s">
        <v>87</v>
      </c>
      <c r="C39" s="25" t="s">
        <v>410</v>
      </c>
      <c r="D39" s="20" t="s">
        <v>56</v>
      </c>
      <c r="E39" s="26" t="s">
        <v>411</v>
      </c>
      <c r="F39" s="27" t="s">
        <v>167</v>
      </c>
      <c r="G39" s="28">
        <v>11.4</v>
      </c>
      <c r="H39" s="29">
        <v>0</v>
      </c>
      <c r="I39" s="29">
        <f>ROUND(ROUND(H39,2)*ROUND(G39,3),2)</f>
        <v>0</v>
      </c>
      <c r="J39" s="27" t="s">
        <v>59</v>
      </c>
      <c r="O39">
        <f>(I39*21)/100</f>
        <v>0</v>
      </c>
      <c r="P39" t="s">
        <v>29</v>
      </c>
    </row>
    <row r="40" spans="1:5" ht="13.2">
      <c r="A40" s="30" t="s">
        <v>60</v>
      </c>
      <c r="E40" s="31" t="s">
        <v>56</v>
      </c>
    </row>
    <row r="41" spans="1:5" ht="39.6">
      <c r="A41" s="32" t="s">
        <v>62</v>
      </c>
      <c r="E41" s="33" t="s">
        <v>617</v>
      </c>
    </row>
    <row r="42" spans="1:5" ht="105.6">
      <c r="A42" t="s">
        <v>63</v>
      </c>
      <c r="E42" s="31" t="s">
        <v>412</v>
      </c>
    </row>
    <row r="43" spans="1:18" ht="12.75" customHeight="1">
      <c r="A43" s="5" t="s">
        <v>52</v>
      </c>
      <c r="B43" s="5"/>
      <c r="C43" s="35" t="s">
        <v>40</v>
      </c>
      <c r="D43" s="5"/>
      <c r="E43" s="23" t="s">
        <v>272</v>
      </c>
      <c r="F43" s="5"/>
      <c r="G43" s="5"/>
      <c r="H43" s="5"/>
      <c r="I43" s="36">
        <f>0+Q43</f>
        <v>0</v>
      </c>
      <c r="J43" s="5"/>
      <c r="O43">
        <f>0+R43</f>
        <v>0</v>
      </c>
      <c r="Q43">
        <f>0+I44+I48</f>
        <v>0</v>
      </c>
      <c r="R43">
        <f>0+O44+O48</f>
        <v>0</v>
      </c>
    </row>
    <row r="44" spans="1:16" ht="13.2">
      <c r="A44" s="20" t="s">
        <v>54</v>
      </c>
      <c r="B44" s="25" t="s">
        <v>45</v>
      </c>
      <c r="C44" s="25" t="s">
        <v>413</v>
      </c>
      <c r="D44" s="20" t="s">
        <v>56</v>
      </c>
      <c r="E44" s="26" t="s">
        <v>414</v>
      </c>
      <c r="F44" s="27" t="s">
        <v>178</v>
      </c>
      <c r="G44" s="28">
        <v>2.133</v>
      </c>
      <c r="H44" s="29">
        <v>0</v>
      </c>
      <c r="I44" s="29">
        <f>ROUND(ROUND(H44,2)*ROUND(G44,3),2)</f>
        <v>0</v>
      </c>
      <c r="J44" s="27" t="s">
        <v>59</v>
      </c>
      <c r="O44">
        <f>(I44*21)/100</f>
        <v>0</v>
      </c>
      <c r="P44" t="s">
        <v>29</v>
      </c>
    </row>
    <row r="45" spans="1:5" ht="13.2">
      <c r="A45" s="30" t="s">
        <v>60</v>
      </c>
      <c r="E45" s="31" t="s">
        <v>618</v>
      </c>
    </row>
    <row r="46" spans="1:5" ht="39.6">
      <c r="A46" s="32" t="s">
        <v>62</v>
      </c>
      <c r="E46" s="33" t="s">
        <v>619</v>
      </c>
    </row>
    <row r="47" spans="1:5" ht="382.8">
      <c r="A47" t="s">
        <v>63</v>
      </c>
      <c r="E47" s="31" t="s">
        <v>417</v>
      </c>
    </row>
    <row r="48" spans="1:16" ht="13.2">
      <c r="A48" s="20" t="s">
        <v>54</v>
      </c>
      <c r="B48" s="25" t="s">
        <v>47</v>
      </c>
      <c r="C48" s="25" t="s">
        <v>620</v>
      </c>
      <c r="D48" s="20" t="s">
        <v>56</v>
      </c>
      <c r="E48" s="26" t="s">
        <v>621</v>
      </c>
      <c r="F48" s="27" t="s">
        <v>167</v>
      </c>
      <c r="G48" s="28">
        <v>8.736</v>
      </c>
      <c r="H48" s="29">
        <v>0</v>
      </c>
      <c r="I48" s="29">
        <f>ROUND(ROUND(H48,2)*ROUND(G48,3),2)</f>
        <v>0</v>
      </c>
      <c r="J48" s="27" t="s">
        <v>59</v>
      </c>
      <c r="O48">
        <f>(I48*21)/100</f>
        <v>0</v>
      </c>
      <c r="P48" t="s">
        <v>29</v>
      </c>
    </row>
    <row r="49" spans="1:5" ht="13.2">
      <c r="A49" s="30" t="s">
        <v>60</v>
      </c>
      <c r="E49" s="31" t="s">
        <v>56</v>
      </c>
    </row>
    <row r="50" spans="1:5" ht="39.6">
      <c r="A50" s="32" t="s">
        <v>62</v>
      </c>
      <c r="E50" s="33" t="s">
        <v>622</v>
      </c>
    </row>
    <row r="51" spans="1:5" ht="52.8">
      <c r="A51" t="s">
        <v>63</v>
      </c>
      <c r="E51" s="31" t="s">
        <v>623</v>
      </c>
    </row>
    <row r="52" spans="1:18" ht="12.75" customHeight="1">
      <c r="A52" s="5" t="s">
        <v>52</v>
      </c>
      <c r="B52" s="5"/>
      <c r="C52" s="35" t="s">
        <v>87</v>
      </c>
      <c r="D52" s="5"/>
      <c r="E52" s="23" t="s">
        <v>219</v>
      </c>
      <c r="F52" s="5"/>
      <c r="G52" s="5"/>
      <c r="H52" s="5"/>
      <c r="I52" s="36">
        <f>0+Q52</f>
        <v>0</v>
      </c>
      <c r="J52" s="5"/>
      <c r="O52">
        <f>0+R52</f>
        <v>0</v>
      </c>
      <c r="Q52">
        <f>0+I53</f>
        <v>0</v>
      </c>
      <c r="R52">
        <f>0+O53</f>
        <v>0</v>
      </c>
    </row>
    <row r="53" spans="1:16" ht="13.2">
      <c r="A53" s="20" t="s">
        <v>54</v>
      </c>
      <c r="B53" s="25" t="s">
        <v>49</v>
      </c>
      <c r="C53" s="25" t="s">
        <v>424</v>
      </c>
      <c r="D53" s="20" t="s">
        <v>56</v>
      </c>
      <c r="E53" s="26" t="s">
        <v>425</v>
      </c>
      <c r="F53" s="27" t="s">
        <v>178</v>
      </c>
      <c r="G53" s="28">
        <v>8.139</v>
      </c>
      <c r="H53" s="29">
        <v>0</v>
      </c>
      <c r="I53" s="29">
        <f>ROUND(ROUND(H53,2)*ROUND(G53,3),2)</f>
        <v>0</v>
      </c>
      <c r="J53" s="27" t="s">
        <v>59</v>
      </c>
      <c r="O53">
        <f>(I53*21)/100</f>
        <v>0</v>
      </c>
      <c r="P53" t="s">
        <v>29</v>
      </c>
    </row>
    <row r="54" spans="1:5" ht="13.2">
      <c r="A54" s="30" t="s">
        <v>60</v>
      </c>
      <c r="E54" s="31" t="s">
        <v>624</v>
      </c>
    </row>
    <row r="55" spans="1:5" ht="92.4">
      <c r="A55" s="32" t="s">
        <v>62</v>
      </c>
      <c r="E55" s="33" t="s">
        <v>625</v>
      </c>
    </row>
    <row r="56" spans="1:5" ht="382.8">
      <c r="A56" t="s">
        <v>63</v>
      </c>
      <c r="E56" s="31" t="s">
        <v>417</v>
      </c>
    </row>
    <row r="57" spans="1:18" ht="12.75" customHeight="1">
      <c r="A57" s="5" t="s">
        <v>52</v>
      </c>
      <c r="B57" s="5"/>
      <c r="C57" s="35" t="s">
        <v>45</v>
      </c>
      <c r="D57" s="5"/>
      <c r="E57" s="23" t="s">
        <v>139</v>
      </c>
      <c r="F57" s="5"/>
      <c r="G57" s="5"/>
      <c r="H57" s="5"/>
      <c r="I57" s="36">
        <f>0+Q57</f>
        <v>0</v>
      </c>
      <c r="J57" s="5"/>
      <c r="O57">
        <f>0+R57</f>
        <v>0</v>
      </c>
      <c r="Q57">
        <f>0+I58+I62+I66+I70+I74</f>
        <v>0</v>
      </c>
      <c r="R57">
        <f>0+O58+O62+O66+O70+O74</f>
        <v>0</v>
      </c>
    </row>
    <row r="58" spans="1:16" ht="13.2">
      <c r="A58" s="20" t="s">
        <v>54</v>
      </c>
      <c r="B58" s="25" t="s">
        <v>99</v>
      </c>
      <c r="C58" s="25" t="s">
        <v>626</v>
      </c>
      <c r="D58" s="20" t="s">
        <v>56</v>
      </c>
      <c r="E58" s="26" t="s">
        <v>627</v>
      </c>
      <c r="F58" s="27" t="s">
        <v>196</v>
      </c>
      <c r="G58" s="28">
        <v>5</v>
      </c>
      <c r="H58" s="29">
        <v>0</v>
      </c>
      <c r="I58" s="29">
        <f>ROUND(ROUND(H58,2)*ROUND(G58,3),2)</f>
        <v>0</v>
      </c>
      <c r="J58" s="27" t="s">
        <v>59</v>
      </c>
      <c r="O58">
        <f>(I58*21)/100</f>
        <v>0</v>
      </c>
      <c r="P58" t="s">
        <v>29</v>
      </c>
    </row>
    <row r="59" spans="1:5" ht="13.2">
      <c r="A59" s="30" t="s">
        <v>60</v>
      </c>
      <c r="E59" s="31" t="s">
        <v>56</v>
      </c>
    </row>
    <row r="60" spans="1:5" ht="26.4">
      <c r="A60" s="32" t="s">
        <v>62</v>
      </c>
      <c r="E60" s="33" t="s">
        <v>628</v>
      </c>
    </row>
    <row r="61" spans="1:5" ht="39.6">
      <c r="A61" t="s">
        <v>63</v>
      </c>
      <c r="E61" s="31" t="s">
        <v>598</v>
      </c>
    </row>
    <row r="62" spans="1:16" ht="13.2">
      <c r="A62" s="20" t="s">
        <v>54</v>
      </c>
      <c r="B62" s="25" t="s">
        <v>104</v>
      </c>
      <c r="C62" s="25" t="s">
        <v>629</v>
      </c>
      <c r="D62" s="20" t="s">
        <v>56</v>
      </c>
      <c r="E62" s="26" t="s">
        <v>630</v>
      </c>
      <c r="F62" s="27" t="s">
        <v>467</v>
      </c>
      <c r="G62" s="28">
        <v>175</v>
      </c>
      <c r="H62" s="29">
        <v>0</v>
      </c>
      <c r="I62" s="29">
        <f>ROUND(ROUND(H62,2)*ROUND(G62,3),2)</f>
        <v>0</v>
      </c>
      <c r="J62" s="27" t="s">
        <v>324</v>
      </c>
      <c r="O62">
        <f>(I62*21)/100</f>
        <v>0</v>
      </c>
      <c r="P62" t="s">
        <v>29</v>
      </c>
    </row>
    <row r="63" spans="1:5" ht="13.2">
      <c r="A63" s="30" t="s">
        <v>60</v>
      </c>
      <c r="E63" s="31" t="s">
        <v>56</v>
      </c>
    </row>
    <row r="64" spans="1:5" ht="39.6">
      <c r="A64" s="32" t="s">
        <v>62</v>
      </c>
      <c r="E64" s="33" t="s">
        <v>631</v>
      </c>
    </row>
    <row r="65" spans="1:5" ht="13.2">
      <c r="A65" t="s">
        <v>63</v>
      </c>
      <c r="E65" s="31" t="s">
        <v>56</v>
      </c>
    </row>
    <row r="66" spans="1:16" ht="13.2">
      <c r="A66" s="20" t="s">
        <v>54</v>
      </c>
      <c r="B66" s="25" t="s">
        <v>109</v>
      </c>
      <c r="C66" s="25" t="s">
        <v>632</v>
      </c>
      <c r="D66" s="20" t="s">
        <v>56</v>
      </c>
      <c r="E66" s="26" t="s">
        <v>633</v>
      </c>
      <c r="F66" s="27" t="s">
        <v>196</v>
      </c>
      <c r="G66" s="28">
        <v>2.5</v>
      </c>
      <c r="H66" s="29">
        <v>0</v>
      </c>
      <c r="I66" s="29">
        <f>ROUND(ROUND(H66,2)*ROUND(G66,3),2)</f>
        <v>0</v>
      </c>
      <c r="J66" s="27" t="s">
        <v>59</v>
      </c>
      <c r="O66">
        <f>(I66*21)/100</f>
        <v>0</v>
      </c>
      <c r="P66" t="s">
        <v>29</v>
      </c>
    </row>
    <row r="67" spans="1:5" ht="26.4">
      <c r="A67" s="30" t="s">
        <v>60</v>
      </c>
      <c r="E67" s="31" t="s">
        <v>634</v>
      </c>
    </row>
    <row r="68" spans="1:5" ht="26.4">
      <c r="A68" s="32" t="s">
        <v>62</v>
      </c>
      <c r="E68" s="33" t="s">
        <v>635</v>
      </c>
    </row>
    <row r="69" spans="1:5" ht="66">
      <c r="A69" t="s">
        <v>63</v>
      </c>
      <c r="E69" s="31" t="s">
        <v>431</v>
      </c>
    </row>
    <row r="70" spans="1:16" ht="13.2">
      <c r="A70" s="20" t="s">
        <v>54</v>
      </c>
      <c r="B70" s="25" t="s">
        <v>114</v>
      </c>
      <c r="C70" s="25" t="s">
        <v>636</v>
      </c>
      <c r="D70" s="20" t="s">
        <v>56</v>
      </c>
      <c r="E70" s="26" t="s">
        <v>637</v>
      </c>
      <c r="F70" s="27" t="s">
        <v>68</v>
      </c>
      <c r="G70" s="28">
        <v>2</v>
      </c>
      <c r="H70" s="29">
        <v>0</v>
      </c>
      <c r="I70" s="29">
        <f>ROUND(ROUND(H70,2)*ROUND(G70,3),2)</f>
        <v>0</v>
      </c>
      <c r="J70" s="27" t="s">
        <v>59</v>
      </c>
      <c r="O70">
        <f>(I70*21)/100</f>
        <v>0</v>
      </c>
      <c r="P70" t="s">
        <v>29</v>
      </c>
    </row>
    <row r="71" spans="1:5" ht="13.2">
      <c r="A71" s="30" t="s">
        <v>60</v>
      </c>
      <c r="E71" s="31" t="s">
        <v>56</v>
      </c>
    </row>
    <row r="72" spans="1:5" ht="26.4">
      <c r="A72" s="32" t="s">
        <v>62</v>
      </c>
      <c r="E72" s="33" t="s">
        <v>638</v>
      </c>
    </row>
    <row r="73" spans="1:5" ht="66">
      <c r="A73" t="s">
        <v>63</v>
      </c>
      <c r="E73" s="31" t="s">
        <v>437</v>
      </c>
    </row>
    <row r="74" spans="1:16" ht="13.2">
      <c r="A74" s="20" t="s">
        <v>54</v>
      </c>
      <c r="B74" s="25" t="s">
        <v>117</v>
      </c>
      <c r="C74" s="25" t="s">
        <v>639</v>
      </c>
      <c r="D74" s="20" t="s">
        <v>56</v>
      </c>
      <c r="E74" s="26" t="s">
        <v>640</v>
      </c>
      <c r="F74" s="27" t="s">
        <v>68</v>
      </c>
      <c r="G74" s="28">
        <v>1</v>
      </c>
      <c r="H74" s="29">
        <v>0</v>
      </c>
      <c r="I74" s="29">
        <f>ROUND(ROUND(H74,2)*ROUND(G74,3),2)</f>
        <v>0</v>
      </c>
      <c r="J74" s="27" t="s">
        <v>59</v>
      </c>
      <c r="O74">
        <f>(I74*21)/100</f>
        <v>0</v>
      </c>
      <c r="P74" t="s">
        <v>29</v>
      </c>
    </row>
    <row r="75" spans="1:5" ht="13.2">
      <c r="A75" s="30" t="s">
        <v>60</v>
      </c>
      <c r="E75" s="31" t="s">
        <v>641</v>
      </c>
    </row>
    <row r="76" spans="1:5" ht="13.2">
      <c r="A76" s="32" t="s">
        <v>62</v>
      </c>
      <c r="E76" s="33" t="s">
        <v>56</v>
      </c>
    </row>
    <row r="77" spans="1:5" ht="13.2">
      <c r="A77" t="s">
        <v>63</v>
      </c>
      <c r="E77" s="31" t="s">
        <v>56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8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30</v>
      </c>
      <c r="I3" s="34">
        <f>0+I10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19</v>
      </c>
      <c r="D4" s="375"/>
      <c r="E4" s="12" t="s">
        <v>20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1" t="s">
        <v>18</v>
      </c>
      <c r="C5" s="378" t="s">
        <v>22</v>
      </c>
      <c r="D5" s="375"/>
      <c r="E5" s="12" t="s">
        <v>20</v>
      </c>
      <c r="F5" s="1"/>
      <c r="G5" s="1"/>
      <c r="H5" s="1"/>
      <c r="I5" s="1"/>
      <c r="J5" s="1"/>
      <c r="O5" t="s">
        <v>27</v>
      </c>
      <c r="P5" t="s">
        <v>29</v>
      </c>
    </row>
    <row r="6" spans="1:10" ht="12.75" customHeight="1">
      <c r="A6" t="s">
        <v>23</v>
      </c>
      <c r="B6" s="14" t="s">
        <v>24</v>
      </c>
      <c r="C6" s="379" t="s">
        <v>30</v>
      </c>
      <c r="D6" s="380"/>
      <c r="E6" s="15" t="s">
        <v>20</v>
      </c>
      <c r="F6" s="5"/>
      <c r="G6" s="5"/>
      <c r="H6" s="5"/>
      <c r="I6" s="5"/>
      <c r="J6" s="5"/>
    </row>
    <row r="7" spans="1:10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0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0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0+I11+I15+I19+I23+I27+I31+I35+I39+I43+I47+I51+I55+I59+I63+I67+I71+I75</f>
        <v>0</v>
      </c>
      <c r="R10">
        <f>0+O11+O15+O19+O23+O27+O31+O35+O39+O43+O47+O51+O55+O59+O63+O67+O71+O75</f>
        <v>0</v>
      </c>
    </row>
    <row r="11" spans="1:16" ht="13.2">
      <c r="A11" s="20" t="s">
        <v>54</v>
      </c>
      <c r="B11" s="25" t="s">
        <v>34</v>
      </c>
      <c r="C11" s="25" t="s">
        <v>55</v>
      </c>
      <c r="D11" s="20" t="s">
        <v>56</v>
      </c>
      <c r="E11" s="26" t="s">
        <v>57</v>
      </c>
      <c r="F11" s="27" t="s">
        <v>58</v>
      </c>
      <c r="G11" s="28">
        <v>1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5" ht="39.6">
      <c r="A12" s="30" t="s">
        <v>60</v>
      </c>
      <c r="E12" s="31" t="s">
        <v>61</v>
      </c>
    </row>
    <row r="13" spans="1:5" ht="13.2">
      <c r="A13" s="32" t="s">
        <v>62</v>
      </c>
      <c r="E13" s="33" t="s">
        <v>56</v>
      </c>
    </row>
    <row r="14" spans="1:5" ht="13.2">
      <c r="A14" t="s">
        <v>63</v>
      </c>
      <c r="E14" s="31" t="s">
        <v>64</v>
      </c>
    </row>
    <row r="15" spans="1:16" ht="13.2">
      <c r="A15" s="20" t="s">
        <v>54</v>
      </c>
      <c r="B15" s="25" t="s">
        <v>29</v>
      </c>
      <c r="C15" s="25" t="s">
        <v>65</v>
      </c>
      <c r="D15" s="20" t="s">
        <v>66</v>
      </c>
      <c r="E15" s="26" t="s">
        <v>67</v>
      </c>
      <c r="F15" s="27" t="s">
        <v>68</v>
      </c>
      <c r="G15" s="28">
        <v>3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5" ht="52.8">
      <c r="A16" s="30" t="s">
        <v>60</v>
      </c>
      <c r="E16" s="31" t="s">
        <v>69</v>
      </c>
    </row>
    <row r="17" spans="1:5" ht="13.2">
      <c r="A17" s="32" t="s">
        <v>62</v>
      </c>
      <c r="E17" s="33" t="s">
        <v>56</v>
      </c>
    </row>
    <row r="18" spans="1:5" ht="13.2">
      <c r="A18" t="s">
        <v>63</v>
      </c>
      <c r="E18" s="31" t="s">
        <v>70</v>
      </c>
    </row>
    <row r="19" spans="1:16" ht="13.2">
      <c r="A19" s="20" t="s">
        <v>54</v>
      </c>
      <c r="B19" s="25" t="s">
        <v>28</v>
      </c>
      <c r="C19" s="25" t="s">
        <v>65</v>
      </c>
      <c r="D19" s="20" t="s">
        <v>71</v>
      </c>
      <c r="E19" s="26" t="s">
        <v>67</v>
      </c>
      <c r="F19" s="27" t="s">
        <v>58</v>
      </c>
      <c r="G19" s="28">
        <v>1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5" ht="39.6">
      <c r="A20" s="30" t="s">
        <v>60</v>
      </c>
      <c r="E20" s="31" t="s">
        <v>72</v>
      </c>
    </row>
    <row r="21" spans="1:5" ht="13.2">
      <c r="A21" s="32" t="s">
        <v>62</v>
      </c>
      <c r="E21" s="33" t="s">
        <v>56</v>
      </c>
    </row>
    <row r="22" spans="1:5" ht="13.2">
      <c r="A22" t="s">
        <v>63</v>
      </c>
      <c r="E22" s="31" t="s">
        <v>70</v>
      </c>
    </row>
    <row r="23" spans="1:16" ht="13.2">
      <c r="A23" s="20" t="s">
        <v>54</v>
      </c>
      <c r="B23" s="25" t="s">
        <v>38</v>
      </c>
      <c r="C23" s="25" t="s">
        <v>65</v>
      </c>
      <c r="D23" s="20" t="s">
        <v>73</v>
      </c>
      <c r="E23" s="26" t="s">
        <v>67</v>
      </c>
      <c r="F23" s="27" t="s">
        <v>58</v>
      </c>
      <c r="G23" s="28">
        <v>1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5" ht="66">
      <c r="A24" s="30" t="s">
        <v>60</v>
      </c>
      <c r="E24" s="31" t="s">
        <v>74</v>
      </c>
    </row>
    <row r="25" spans="1:5" ht="13.2">
      <c r="A25" s="32" t="s">
        <v>62</v>
      </c>
      <c r="E25" s="33" t="s">
        <v>56</v>
      </c>
    </row>
    <row r="26" spans="1:5" ht="13.2">
      <c r="A26" t="s">
        <v>63</v>
      </c>
      <c r="E26" s="31" t="s">
        <v>70</v>
      </c>
    </row>
    <row r="27" spans="1:16" ht="13.2">
      <c r="A27" s="20" t="s">
        <v>54</v>
      </c>
      <c r="B27" s="25" t="s">
        <v>40</v>
      </c>
      <c r="C27" s="25" t="s">
        <v>75</v>
      </c>
      <c r="D27" s="20" t="s">
        <v>56</v>
      </c>
      <c r="E27" s="26" t="s">
        <v>76</v>
      </c>
      <c r="F27" s="27" t="s">
        <v>58</v>
      </c>
      <c r="G27" s="28">
        <v>1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5" ht="39.6">
      <c r="A28" s="30" t="s">
        <v>60</v>
      </c>
      <c r="E28" s="31" t="s">
        <v>77</v>
      </c>
    </row>
    <row r="29" spans="1:5" ht="13.2">
      <c r="A29" s="32" t="s">
        <v>62</v>
      </c>
      <c r="E29" s="33" t="s">
        <v>56</v>
      </c>
    </row>
    <row r="30" spans="1:5" ht="13.2">
      <c r="A30" t="s">
        <v>63</v>
      </c>
      <c r="E30" s="31" t="s">
        <v>78</v>
      </c>
    </row>
    <row r="31" spans="1:16" ht="13.2">
      <c r="A31" s="20" t="s">
        <v>54</v>
      </c>
      <c r="B31" s="25" t="s">
        <v>42</v>
      </c>
      <c r="C31" s="25" t="s">
        <v>79</v>
      </c>
      <c r="D31" s="20" t="s">
        <v>71</v>
      </c>
      <c r="E31" s="26" t="s">
        <v>80</v>
      </c>
      <c r="F31" s="27" t="s">
        <v>81</v>
      </c>
      <c r="G31" s="28">
        <v>60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5" ht="52.8">
      <c r="A32" s="30" t="s">
        <v>60</v>
      </c>
      <c r="E32" s="31" t="s">
        <v>82</v>
      </c>
    </row>
    <row r="33" spans="1:5" ht="26.4">
      <c r="A33" s="32" t="s">
        <v>62</v>
      </c>
      <c r="E33" s="33" t="s">
        <v>83</v>
      </c>
    </row>
    <row r="34" spans="1:5" ht="13.2">
      <c r="A34" t="s">
        <v>63</v>
      </c>
      <c r="E34" s="31" t="s">
        <v>84</v>
      </c>
    </row>
    <row r="35" spans="1:16" ht="13.2">
      <c r="A35" s="20" t="s">
        <v>54</v>
      </c>
      <c r="B35" s="25" t="s">
        <v>85</v>
      </c>
      <c r="C35" s="25" t="s">
        <v>79</v>
      </c>
      <c r="D35" s="20" t="s">
        <v>73</v>
      </c>
      <c r="E35" s="26" t="s">
        <v>80</v>
      </c>
      <c r="F35" s="27" t="s">
        <v>58</v>
      </c>
      <c r="G35" s="28">
        <v>1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5" ht="66">
      <c r="A36" s="30" t="s">
        <v>60</v>
      </c>
      <c r="E36" s="31" t="s">
        <v>86</v>
      </c>
    </row>
    <row r="37" spans="1:5" ht="13.2">
      <c r="A37" s="32" t="s">
        <v>62</v>
      </c>
      <c r="E37" s="33" t="s">
        <v>56</v>
      </c>
    </row>
    <row r="38" spans="1:5" ht="13.2">
      <c r="A38" t="s">
        <v>63</v>
      </c>
      <c r="E38" s="31" t="s">
        <v>84</v>
      </c>
    </row>
    <row r="39" spans="1:16" ht="13.2">
      <c r="A39" s="20" t="s">
        <v>54</v>
      </c>
      <c r="B39" s="25" t="s">
        <v>87</v>
      </c>
      <c r="C39" s="25" t="s">
        <v>88</v>
      </c>
      <c r="D39" s="20" t="s">
        <v>66</v>
      </c>
      <c r="E39" s="26" t="s">
        <v>89</v>
      </c>
      <c r="F39" s="27" t="s">
        <v>58</v>
      </c>
      <c r="G39" s="28">
        <v>1</v>
      </c>
      <c r="H39" s="29">
        <v>0</v>
      </c>
      <c r="I39" s="29">
        <f>ROUND(ROUND(H39,2)*ROUND(G39,3),2)</f>
        <v>0</v>
      </c>
      <c r="J39" s="27" t="s">
        <v>59</v>
      </c>
      <c r="O39">
        <f>(I39*21)/100</f>
        <v>0</v>
      </c>
      <c r="P39" t="s">
        <v>29</v>
      </c>
    </row>
    <row r="40" spans="1:5" ht="79.2">
      <c r="A40" s="30" t="s">
        <v>60</v>
      </c>
      <c r="E40" s="31" t="s">
        <v>90</v>
      </c>
    </row>
    <row r="41" spans="1:5" ht="13.2">
      <c r="A41" s="32" t="s">
        <v>62</v>
      </c>
      <c r="E41" s="33" t="s">
        <v>56</v>
      </c>
    </row>
    <row r="42" spans="1:5" ht="13.2">
      <c r="A42" t="s">
        <v>63</v>
      </c>
      <c r="E42" s="31" t="s">
        <v>84</v>
      </c>
    </row>
    <row r="43" spans="1:16" ht="13.2">
      <c r="A43" s="20" t="s">
        <v>54</v>
      </c>
      <c r="B43" s="25" t="s">
        <v>45</v>
      </c>
      <c r="C43" s="25" t="s">
        <v>88</v>
      </c>
      <c r="D43" s="20" t="s">
        <v>73</v>
      </c>
      <c r="E43" s="26" t="s">
        <v>89</v>
      </c>
      <c r="F43" s="27" t="s">
        <v>58</v>
      </c>
      <c r="G43" s="28">
        <v>1</v>
      </c>
      <c r="H43" s="29">
        <v>0</v>
      </c>
      <c r="I43" s="29">
        <f>ROUND(ROUND(H43,2)*ROUND(G43,3),2)</f>
        <v>0</v>
      </c>
      <c r="J43" s="27" t="s">
        <v>59</v>
      </c>
      <c r="O43">
        <f>(I43*21)/100</f>
        <v>0</v>
      </c>
      <c r="P43" t="s">
        <v>29</v>
      </c>
    </row>
    <row r="44" spans="1:5" ht="26.4">
      <c r="A44" s="30" t="s">
        <v>60</v>
      </c>
      <c r="E44" s="31" t="s">
        <v>91</v>
      </c>
    </row>
    <row r="45" spans="1:5" ht="13.2">
      <c r="A45" s="32" t="s">
        <v>62</v>
      </c>
      <c r="E45" s="33" t="s">
        <v>56</v>
      </c>
    </row>
    <row r="46" spans="1:5" ht="13.2">
      <c r="A46" t="s">
        <v>63</v>
      </c>
      <c r="E46" s="31" t="s">
        <v>84</v>
      </c>
    </row>
    <row r="47" spans="1:16" ht="13.2">
      <c r="A47" s="20" t="s">
        <v>54</v>
      </c>
      <c r="B47" s="25" t="s">
        <v>47</v>
      </c>
      <c r="C47" s="25" t="s">
        <v>88</v>
      </c>
      <c r="D47" s="20" t="s">
        <v>92</v>
      </c>
      <c r="E47" s="26" t="s">
        <v>89</v>
      </c>
      <c r="F47" s="27" t="s">
        <v>58</v>
      </c>
      <c r="G47" s="28">
        <v>1</v>
      </c>
      <c r="H47" s="29">
        <v>0</v>
      </c>
      <c r="I47" s="29">
        <f>ROUND(ROUND(H47,2)*ROUND(G47,3),2)</f>
        <v>0</v>
      </c>
      <c r="J47" s="27" t="s">
        <v>59</v>
      </c>
      <c r="O47">
        <f>(I47*21)/100</f>
        <v>0</v>
      </c>
      <c r="P47" t="s">
        <v>29</v>
      </c>
    </row>
    <row r="48" spans="1:5" ht="26.4">
      <c r="A48" s="30" t="s">
        <v>60</v>
      </c>
      <c r="E48" s="31" t="s">
        <v>93</v>
      </c>
    </row>
    <row r="49" spans="1:5" ht="13.2">
      <c r="A49" s="32" t="s">
        <v>62</v>
      </c>
      <c r="E49" s="33" t="s">
        <v>56</v>
      </c>
    </row>
    <row r="50" spans="1:5" ht="13.2">
      <c r="A50" t="s">
        <v>63</v>
      </c>
      <c r="E50" s="31" t="s">
        <v>84</v>
      </c>
    </row>
    <row r="51" spans="1:16" ht="13.2">
      <c r="A51" s="20" t="s">
        <v>54</v>
      </c>
      <c r="B51" s="25" t="s">
        <v>49</v>
      </c>
      <c r="C51" s="25" t="s">
        <v>94</v>
      </c>
      <c r="D51" s="20" t="s">
        <v>56</v>
      </c>
      <c r="E51" s="26" t="s">
        <v>95</v>
      </c>
      <c r="F51" s="27" t="s">
        <v>96</v>
      </c>
      <c r="G51" s="28">
        <v>1</v>
      </c>
      <c r="H51" s="29">
        <v>0</v>
      </c>
      <c r="I51" s="29">
        <f>ROUND(ROUND(H51,2)*ROUND(G51,3),2)</f>
        <v>0</v>
      </c>
      <c r="J51" s="27" t="s">
        <v>59</v>
      </c>
      <c r="O51">
        <f>(I51*21)/100</f>
        <v>0</v>
      </c>
      <c r="P51" t="s">
        <v>29</v>
      </c>
    </row>
    <row r="52" spans="1:5" ht="66">
      <c r="A52" s="30" t="s">
        <v>60</v>
      </c>
      <c r="E52" s="31" t="s">
        <v>97</v>
      </c>
    </row>
    <row r="53" spans="1:5" ht="13.2">
      <c r="A53" s="32" t="s">
        <v>62</v>
      </c>
      <c r="E53" s="33" t="s">
        <v>56</v>
      </c>
    </row>
    <row r="54" spans="1:5" ht="79.2">
      <c r="A54" t="s">
        <v>63</v>
      </c>
      <c r="E54" s="31" t="s">
        <v>98</v>
      </c>
    </row>
    <row r="55" spans="1:16" ht="13.2">
      <c r="A55" s="20" t="s">
        <v>54</v>
      </c>
      <c r="B55" s="25" t="s">
        <v>99</v>
      </c>
      <c r="C55" s="25" t="s">
        <v>100</v>
      </c>
      <c r="D55" s="20" t="s">
        <v>56</v>
      </c>
      <c r="E55" s="26" t="s">
        <v>101</v>
      </c>
      <c r="F55" s="27" t="s">
        <v>58</v>
      </c>
      <c r="G55" s="28">
        <v>1</v>
      </c>
      <c r="H55" s="29">
        <v>0</v>
      </c>
      <c r="I55" s="29">
        <f>ROUND(ROUND(H55,2)*ROUND(G55,3),2)</f>
        <v>0</v>
      </c>
      <c r="J55" s="27" t="s">
        <v>59</v>
      </c>
      <c r="O55">
        <f>(I55*21)/100</f>
        <v>0</v>
      </c>
      <c r="P55" t="s">
        <v>29</v>
      </c>
    </row>
    <row r="56" spans="1:5" ht="158.4">
      <c r="A56" s="30" t="s">
        <v>60</v>
      </c>
      <c r="E56" s="31" t="s">
        <v>102</v>
      </c>
    </row>
    <row r="57" spans="1:5" ht="13.2">
      <c r="A57" s="32" t="s">
        <v>62</v>
      </c>
      <c r="E57" s="33" t="s">
        <v>56</v>
      </c>
    </row>
    <row r="58" spans="1:5" ht="66">
      <c r="A58" t="s">
        <v>63</v>
      </c>
      <c r="E58" s="31" t="s">
        <v>103</v>
      </c>
    </row>
    <row r="59" spans="1:16" ht="13.2">
      <c r="A59" s="20" t="s">
        <v>54</v>
      </c>
      <c r="B59" s="25" t="s">
        <v>104</v>
      </c>
      <c r="C59" s="25" t="s">
        <v>105</v>
      </c>
      <c r="D59" s="20" t="s">
        <v>66</v>
      </c>
      <c r="E59" s="26" t="s">
        <v>106</v>
      </c>
      <c r="F59" s="27" t="s">
        <v>68</v>
      </c>
      <c r="G59" s="28">
        <v>1</v>
      </c>
      <c r="H59" s="29">
        <v>0</v>
      </c>
      <c r="I59" s="29">
        <f>ROUND(ROUND(H59,2)*ROUND(G59,3),2)</f>
        <v>0</v>
      </c>
      <c r="J59" s="27" t="s">
        <v>59</v>
      </c>
      <c r="O59">
        <f>(I59*21)/100</f>
        <v>0</v>
      </c>
      <c r="P59" t="s">
        <v>29</v>
      </c>
    </row>
    <row r="60" spans="1:5" ht="39.6">
      <c r="A60" s="30" t="s">
        <v>60</v>
      </c>
      <c r="E60" s="31" t="s">
        <v>107</v>
      </c>
    </row>
    <row r="61" spans="1:5" ht="13.2">
      <c r="A61" s="32" t="s">
        <v>62</v>
      </c>
      <c r="E61" s="33" t="s">
        <v>56</v>
      </c>
    </row>
    <row r="62" spans="1:5" ht="92.4">
      <c r="A62" t="s">
        <v>63</v>
      </c>
      <c r="E62" s="31" t="s">
        <v>108</v>
      </c>
    </row>
    <row r="63" spans="1:16" ht="13.2">
      <c r="A63" s="20" t="s">
        <v>54</v>
      </c>
      <c r="B63" s="25" t="s">
        <v>109</v>
      </c>
      <c r="C63" s="25" t="s">
        <v>110</v>
      </c>
      <c r="D63" s="20" t="s">
        <v>66</v>
      </c>
      <c r="E63" s="26" t="s">
        <v>111</v>
      </c>
      <c r="F63" s="27" t="s">
        <v>58</v>
      </c>
      <c r="G63" s="28">
        <v>1</v>
      </c>
      <c r="H63" s="29">
        <v>0</v>
      </c>
      <c r="I63" s="29">
        <f>ROUND(ROUND(H63,2)*ROUND(G63,3),2)</f>
        <v>0</v>
      </c>
      <c r="J63" s="27" t="s">
        <v>59</v>
      </c>
      <c r="O63">
        <f>(I63*21)/100</f>
        <v>0</v>
      </c>
      <c r="P63" t="s">
        <v>29</v>
      </c>
    </row>
    <row r="64" spans="1:5" ht="105.6">
      <c r="A64" s="30" t="s">
        <v>60</v>
      </c>
      <c r="E64" s="31" t="s">
        <v>112</v>
      </c>
    </row>
    <row r="65" spans="1:5" ht="13.2">
      <c r="A65" s="32" t="s">
        <v>62</v>
      </c>
      <c r="E65" s="33" t="s">
        <v>56</v>
      </c>
    </row>
    <row r="66" spans="1:5" ht="26.4">
      <c r="A66" t="s">
        <v>63</v>
      </c>
      <c r="E66" s="31" t="s">
        <v>113</v>
      </c>
    </row>
    <row r="67" spans="1:16" ht="13.2">
      <c r="A67" s="20" t="s">
        <v>54</v>
      </c>
      <c r="B67" s="25" t="s">
        <v>114</v>
      </c>
      <c r="C67" s="25" t="s">
        <v>110</v>
      </c>
      <c r="D67" s="20" t="s">
        <v>71</v>
      </c>
      <c r="E67" s="26" t="s">
        <v>115</v>
      </c>
      <c r="F67" s="27" t="s">
        <v>58</v>
      </c>
      <c r="G67" s="28">
        <v>1</v>
      </c>
      <c r="H67" s="29">
        <v>0</v>
      </c>
      <c r="I67" s="29">
        <f>ROUND(ROUND(H67,2)*ROUND(G67,3),2)</f>
        <v>0</v>
      </c>
      <c r="J67" s="27" t="s">
        <v>59</v>
      </c>
      <c r="O67">
        <f>(I67*21)/100</f>
        <v>0</v>
      </c>
      <c r="P67" t="s">
        <v>29</v>
      </c>
    </row>
    <row r="68" spans="1:5" ht="66">
      <c r="A68" s="30" t="s">
        <v>60</v>
      </c>
      <c r="E68" s="31" t="s">
        <v>116</v>
      </c>
    </row>
    <row r="69" spans="1:5" ht="13.2">
      <c r="A69" s="32" t="s">
        <v>62</v>
      </c>
      <c r="E69" s="33" t="s">
        <v>56</v>
      </c>
    </row>
    <row r="70" spans="1:5" ht="26.4">
      <c r="A70" t="s">
        <v>63</v>
      </c>
      <c r="E70" s="31" t="s">
        <v>113</v>
      </c>
    </row>
    <row r="71" spans="1:16" ht="13.2">
      <c r="A71" s="20" t="s">
        <v>54</v>
      </c>
      <c r="B71" s="25" t="s">
        <v>117</v>
      </c>
      <c r="C71" s="25" t="s">
        <v>110</v>
      </c>
      <c r="D71" s="20" t="s">
        <v>73</v>
      </c>
      <c r="E71" s="26" t="s">
        <v>118</v>
      </c>
      <c r="F71" s="27" t="s">
        <v>58</v>
      </c>
      <c r="G71" s="28">
        <v>1</v>
      </c>
      <c r="H71" s="29">
        <v>0</v>
      </c>
      <c r="I71" s="29">
        <f>ROUND(ROUND(H71,2)*ROUND(G71,3),2)</f>
        <v>0</v>
      </c>
      <c r="J71" s="27" t="s">
        <v>59</v>
      </c>
      <c r="O71">
        <f>(I71*21)/100</f>
        <v>0</v>
      </c>
      <c r="P71" t="s">
        <v>29</v>
      </c>
    </row>
    <row r="72" spans="1:5" ht="52.8">
      <c r="A72" s="30" t="s">
        <v>60</v>
      </c>
      <c r="E72" s="31" t="s">
        <v>119</v>
      </c>
    </row>
    <row r="73" spans="1:5" ht="13.2">
      <c r="A73" s="32" t="s">
        <v>62</v>
      </c>
      <c r="E73" s="33" t="s">
        <v>56</v>
      </c>
    </row>
    <row r="74" spans="1:5" ht="26.4">
      <c r="A74" t="s">
        <v>63</v>
      </c>
      <c r="E74" s="31" t="s">
        <v>113</v>
      </c>
    </row>
    <row r="75" spans="1:16" ht="13.2">
      <c r="A75" s="20" t="s">
        <v>54</v>
      </c>
      <c r="B75" s="25" t="s">
        <v>120</v>
      </c>
      <c r="C75" s="25" t="s">
        <v>121</v>
      </c>
      <c r="D75" s="20" t="s">
        <v>56</v>
      </c>
      <c r="E75" s="26" t="s">
        <v>122</v>
      </c>
      <c r="F75" s="27" t="s">
        <v>58</v>
      </c>
      <c r="G75" s="28">
        <v>1</v>
      </c>
      <c r="H75" s="29">
        <v>0</v>
      </c>
      <c r="I75" s="29">
        <f>ROUND(ROUND(H75,2)*ROUND(G75,3),2)</f>
        <v>0</v>
      </c>
      <c r="J75" s="27" t="s">
        <v>59</v>
      </c>
      <c r="O75">
        <f>(I75*21)/100</f>
        <v>0</v>
      </c>
      <c r="P75" t="s">
        <v>29</v>
      </c>
    </row>
    <row r="76" spans="1:5" ht="118.8">
      <c r="A76" s="30" t="s">
        <v>60</v>
      </c>
      <c r="E76" s="31" t="s">
        <v>123</v>
      </c>
    </row>
    <row r="77" spans="1:5" ht="13.2">
      <c r="A77" s="32" t="s">
        <v>62</v>
      </c>
      <c r="E77" s="33" t="s">
        <v>56</v>
      </c>
    </row>
    <row r="78" spans="1:5" ht="13.2">
      <c r="A78" t="s">
        <v>63</v>
      </c>
      <c r="E78" s="31" t="s">
        <v>124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20"/>
  <sheetViews>
    <sheetView workbookViewId="0" topLeftCell="A1">
      <pane ySplit="7" topLeftCell="A8" activePane="bottomLeft" state="frozen"/>
      <selection pane="bottomLeft" activeCell="H26" sqref="H2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642</v>
      </c>
      <c r="I3" s="34">
        <f>0+I8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4" t="s">
        <v>24</v>
      </c>
      <c r="C4" s="379" t="s">
        <v>642</v>
      </c>
      <c r="D4" s="380"/>
      <c r="E4" s="15" t="s">
        <v>643</v>
      </c>
      <c r="F4" s="5"/>
      <c r="G4" s="5"/>
      <c r="H4" s="21"/>
      <c r="I4" s="21"/>
      <c r="J4" s="5"/>
      <c r="O4" t="s">
        <v>26</v>
      </c>
      <c r="P4" t="s">
        <v>29</v>
      </c>
    </row>
    <row r="5" spans="1:16" ht="12.75" customHeight="1">
      <c r="A5" s="381" t="s">
        <v>31</v>
      </c>
      <c r="B5" s="381" t="s">
        <v>33</v>
      </c>
      <c r="C5" s="381" t="s">
        <v>35</v>
      </c>
      <c r="D5" s="381" t="s">
        <v>36</v>
      </c>
      <c r="E5" s="381" t="s">
        <v>37</v>
      </c>
      <c r="F5" s="381" t="s">
        <v>39</v>
      </c>
      <c r="G5" s="381" t="s">
        <v>41</v>
      </c>
      <c r="H5" s="381" t="s">
        <v>43</v>
      </c>
      <c r="I5" s="381"/>
      <c r="J5" s="381" t="s">
        <v>48</v>
      </c>
      <c r="O5" t="s">
        <v>27</v>
      </c>
      <c r="P5" t="s">
        <v>29</v>
      </c>
    </row>
    <row r="6" spans="1:10" ht="12.75" customHeight="1">
      <c r="A6" s="381"/>
      <c r="B6" s="381"/>
      <c r="C6" s="381"/>
      <c r="D6" s="381"/>
      <c r="E6" s="381"/>
      <c r="F6" s="381"/>
      <c r="G6" s="381"/>
      <c r="H6" s="13" t="s">
        <v>44</v>
      </c>
      <c r="I6" s="13" t="s">
        <v>46</v>
      </c>
      <c r="J6" s="381"/>
    </row>
    <row r="7" spans="1:10" ht="12.75" customHeight="1">
      <c r="A7" s="13" t="s">
        <v>32</v>
      </c>
      <c r="B7" s="13" t="s">
        <v>34</v>
      </c>
      <c r="C7" s="13" t="s">
        <v>29</v>
      </c>
      <c r="D7" s="13" t="s">
        <v>28</v>
      </c>
      <c r="E7" s="13" t="s">
        <v>38</v>
      </c>
      <c r="F7" s="13" t="s">
        <v>40</v>
      </c>
      <c r="G7" s="13" t="s">
        <v>42</v>
      </c>
      <c r="H7" s="13" t="s">
        <v>45</v>
      </c>
      <c r="I7" s="13" t="s">
        <v>47</v>
      </c>
      <c r="J7" s="13" t="s">
        <v>49</v>
      </c>
    </row>
    <row r="8" spans="1:18" ht="12.75" customHeight="1">
      <c r="A8" s="21" t="s">
        <v>52</v>
      </c>
      <c r="B8" s="21"/>
      <c r="C8" s="22" t="s">
        <v>644</v>
      </c>
      <c r="D8" s="21"/>
      <c r="E8" s="23" t="s">
        <v>645</v>
      </c>
      <c r="F8" s="21"/>
      <c r="G8" s="21"/>
      <c r="H8" s="21"/>
      <c r="I8" s="24">
        <f>0+Q8</f>
        <v>0</v>
      </c>
      <c r="J8" s="21"/>
      <c r="O8">
        <f>0+R8</f>
        <v>0</v>
      </c>
      <c r="Q8">
        <f>0+I9+I13+I17</f>
        <v>0</v>
      </c>
      <c r="R8">
        <f>0+O9+O13+O17</f>
        <v>0</v>
      </c>
    </row>
    <row r="9" spans="1:16" ht="13.2">
      <c r="A9" s="20" t="s">
        <v>54</v>
      </c>
      <c r="B9" s="25" t="s">
        <v>34</v>
      </c>
      <c r="C9" s="25" t="s">
        <v>646</v>
      </c>
      <c r="D9" s="20" t="s">
        <v>56</v>
      </c>
      <c r="E9" s="26" t="s">
        <v>647</v>
      </c>
      <c r="F9" s="27" t="s">
        <v>648</v>
      </c>
      <c r="G9" s="28">
        <v>1</v>
      </c>
      <c r="H9" s="29">
        <f>'A - úsek č.1 - SB A-345a ...'!K65</f>
        <v>0</v>
      </c>
      <c r="I9" s="29">
        <f>ROUND(ROUND(H9,2)*ROUND(G9,3),2)</f>
        <v>0</v>
      </c>
      <c r="J9" s="27"/>
      <c r="O9">
        <f>(I9*21)/100</f>
        <v>0</v>
      </c>
      <c r="P9" t="s">
        <v>29</v>
      </c>
    </row>
    <row r="10" spans="1:5" ht="13.2">
      <c r="A10" s="30" t="s">
        <v>60</v>
      </c>
      <c r="E10" s="31" t="s">
        <v>649</v>
      </c>
    </row>
    <row r="11" spans="1:5" ht="13.2">
      <c r="A11" s="32" t="s">
        <v>62</v>
      </c>
      <c r="E11" s="33" t="s">
        <v>56</v>
      </c>
    </row>
    <row r="12" spans="1:5" ht="13.2">
      <c r="A12" t="s">
        <v>63</v>
      </c>
      <c r="E12" s="31" t="s">
        <v>56</v>
      </c>
    </row>
    <row r="13" spans="1:16" ht="13.2">
      <c r="A13" s="20" t="s">
        <v>54</v>
      </c>
      <c r="B13" s="25" t="s">
        <v>29</v>
      </c>
      <c r="C13" s="25" t="s">
        <v>650</v>
      </c>
      <c r="D13" s="20" t="s">
        <v>56</v>
      </c>
      <c r="E13" s="26" t="s">
        <v>651</v>
      </c>
      <c r="F13" s="27" t="s">
        <v>648</v>
      </c>
      <c r="G13" s="28">
        <v>1</v>
      </c>
      <c r="H13" s="29">
        <f>'B - úsek č.2 - RVO 8 - SB...'!K65</f>
        <v>0</v>
      </c>
      <c r="I13" s="29">
        <f>ROUND(ROUND(H13,2)*ROUND(G13,3),2)</f>
        <v>0</v>
      </c>
      <c r="J13" s="27"/>
      <c r="O13">
        <f>(I13*21)/100</f>
        <v>0</v>
      </c>
      <c r="P13" t="s">
        <v>29</v>
      </c>
    </row>
    <row r="14" spans="1:5" ht="13.2">
      <c r="A14" s="30" t="s">
        <v>60</v>
      </c>
      <c r="E14" s="31" t="s">
        <v>649</v>
      </c>
    </row>
    <row r="15" spans="1:5" ht="13.2">
      <c r="A15" s="32" t="s">
        <v>62</v>
      </c>
      <c r="E15" s="33" t="s">
        <v>56</v>
      </c>
    </row>
    <row r="16" spans="1:5" ht="13.2">
      <c r="A16" t="s">
        <v>63</v>
      </c>
      <c r="E16" s="31" t="s">
        <v>56</v>
      </c>
    </row>
    <row r="17" spans="1:16" ht="13.2">
      <c r="A17" s="20" t="s">
        <v>54</v>
      </c>
      <c r="B17" s="25" t="s">
        <v>28</v>
      </c>
      <c r="C17" s="25" t="s">
        <v>652</v>
      </c>
      <c r="D17" s="20" t="s">
        <v>56</v>
      </c>
      <c r="E17" s="26" t="s">
        <v>653</v>
      </c>
      <c r="F17" s="27" t="s">
        <v>648</v>
      </c>
      <c r="G17" s="28">
        <v>1</v>
      </c>
      <c r="H17" s="29">
        <f>'C - úsek č.3 - RVO 8 - SB...'!K65</f>
        <v>0</v>
      </c>
      <c r="I17" s="29">
        <f>ROUND(ROUND(H17,2)*ROUND(G17,3),2)</f>
        <v>0</v>
      </c>
      <c r="J17" s="27"/>
      <c r="O17">
        <f>(I17*21)/100</f>
        <v>0</v>
      </c>
      <c r="P17" t="s">
        <v>29</v>
      </c>
    </row>
    <row r="18" spans="1:5" ht="13.2">
      <c r="A18" s="30" t="s">
        <v>60</v>
      </c>
      <c r="E18" s="31" t="s">
        <v>649</v>
      </c>
    </row>
    <row r="19" spans="1:5" ht="13.2">
      <c r="A19" s="32" t="s">
        <v>62</v>
      </c>
      <c r="E19" s="33" t="s">
        <v>56</v>
      </c>
    </row>
    <row r="20" spans="1:5" ht="13.2">
      <c r="A20" t="s">
        <v>63</v>
      </c>
      <c r="E20" s="31" t="s">
        <v>56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85D75-4F82-4BB8-A1C4-A4715A4E6DA0}">
  <dimension ref="A1:GP60"/>
  <sheetViews>
    <sheetView showGridLines="0" workbookViewId="0" topLeftCell="A91">
      <selection activeCell="W65" sqref="W65"/>
    </sheetView>
  </sheetViews>
  <sheetFormatPr defaultColWidth="9.140625" defaultRowHeight="12.7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customWidth="1"/>
    <col min="44" max="44" width="11.7109375" style="0" customWidth="1"/>
    <col min="45" max="49" width="22.140625" style="0" hidden="1" customWidth="1"/>
    <col min="50" max="51" width="18.57421875" style="0" hidden="1" customWidth="1"/>
    <col min="52" max="53" width="21.421875" style="0" hidden="1" customWidth="1"/>
    <col min="54" max="54" width="18.57421875" style="0" hidden="1" customWidth="1"/>
    <col min="55" max="55" width="16.421875" style="0" hidden="1" customWidth="1"/>
    <col min="56" max="56" width="21.421875" style="0" hidden="1" customWidth="1"/>
    <col min="57" max="57" width="18.57421875" style="0" hidden="1" customWidth="1"/>
    <col min="58" max="58" width="16.421875" style="0" hidden="1" customWidth="1"/>
    <col min="59" max="59" width="57.00390625" style="0" customWidth="1"/>
  </cols>
  <sheetData>
    <row r="1" spans="1:74" ht="12.75">
      <c r="A1" s="37" t="s">
        <v>654</v>
      </c>
      <c r="AZ1" s="37" t="s">
        <v>655</v>
      </c>
      <c r="BA1" s="37" t="s">
        <v>656</v>
      </c>
      <c r="BB1" s="37" t="s">
        <v>657</v>
      </c>
      <c r="BT1" s="37" t="s">
        <v>658</v>
      </c>
      <c r="BU1" s="37" t="s">
        <v>659</v>
      </c>
      <c r="BV1" s="37" t="s">
        <v>660</v>
      </c>
    </row>
    <row r="2" spans="44:72" ht="12.75"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S2" s="38" t="s">
        <v>661</v>
      </c>
      <c r="BT2" s="38" t="s">
        <v>427</v>
      </c>
    </row>
    <row r="3" spans="2:72" ht="12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1"/>
      <c r="BS3" s="38" t="s">
        <v>661</v>
      </c>
      <c r="BT3" s="38" t="s">
        <v>114</v>
      </c>
    </row>
    <row r="4" spans="2:71" ht="17.4">
      <c r="B4" s="42"/>
      <c r="C4" s="43"/>
      <c r="D4" s="44" t="s">
        <v>662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1"/>
      <c r="AS4" s="45" t="s">
        <v>663</v>
      </c>
      <c r="BG4" s="46" t="s">
        <v>664</v>
      </c>
      <c r="BS4" s="38" t="s">
        <v>665</v>
      </c>
    </row>
    <row r="5" spans="2:71" ht="12.75">
      <c r="B5" s="42"/>
      <c r="C5" s="43"/>
      <c r="D5" s="47" t="s">
        <v>666</v>
      </c>
      <c r="E5" s="43"/>
      <c r="F5" s="43"/>
      <c r="G5" s="43"/>
      <c r="H5" s="43"/>
      <c r="I5" s="43"/>
      <c r="J5" s="43"/>
      <c r="K5" s="383" t="s">
        <v>667</v>
      </c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43"/>
      <c r="AQ5" s="43"/>
      <c r="AR5" s="41"/>
      <c r="BG5" s="385" t="s">
        <v>668</v>
      </c>
      <c r="BS5" s="38" t="s">
        <v>661</v>
      </c>
    </row>
    <row r="6" spans="2:71" ht="13.8">
      <c r="B6" s="42"/>
      <c r="C6" s="43"/>
      <c r="D6" s="48" t="s">
        <v>669</v>
      </c>
      <c r="E6" s="43"/>
      <c r="F6" s="43"/>
      <c r="G6" s="43"/>
      <c r="H6" s="43"/>
      <c r="I6" s="43"/>
      <c r="J6" s="43"/>
      <c r="K6" s="388" t="s">
        <v>670</v>
      </c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43"/>
      <c r="AQ6" s="43"/>
      <c r="AR6" s="41"/>
      <c r="BG6" s="386"/>
      <c r="BS6" s="38" t="s">
        <v>661</v>
      </c>
    </row>
    <row r="7" spans="2:71" ht="12.75">
      <c r="B7" s="42"/>
      <c r="C7" s="43"/>
      <c r="D7" s="49" t="s">
        <v>671</v>
      </c>
      <c r="E7" s="43"/>
      <c r="F7" s="43"/>
      <c r="G7" s="43"/>
      <c r="H7" s="43"/>
      <c r="I7" s="43"/>
      <c r="J7" s="43"/>
      <c r="K7" s="50" t="s">
        <v>56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9" t="s">
        <v>672</v>
      </c>
      <c r="AL7" s="43"/>
      <c r="AM7" s="43"/>
      <c r="AN7" s="50" t="s">
        <v>56</v>
      </c>
      <c r="AO7" s="43"/>
      <c r="AP7" s="43"/>
      <c r="AQ7" s="43"/>
      <c r="AR7" s="41"/>
      <c r="BG7" s="386"/>
      <c r="BS7" s="38" t="s">
        <v>661</v>
      </c>
    </row>
    <row r="8" spans="2:71" ht="12.75">
      <c r="B8" s="42"/>
      <c r="C8" s="43"/>
      <c r="D8" s="49" t="s">
        <v>673</v>
      </c>
      <c r="E8" s="43"/>
      <c r="F8" s="43"/>
      <c r="G8" s="43"/>
      <c r="H8" s="43"/>
      <c r="I8" s="43"/>
      <c r="J8" s="43"/>
      <c r="K8" s="50" t="s">
        <v>674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9" t="s">
        <v>675</v>
      </c>
      <c r="AL8" s="43"/>
      <c r="AM8" s="43"/>
      <c r="AN8" s="51" t="s">
        <v>676</v>
      </c>
      <c r="AO8" s="43"/>
      <c r="AP8" s="43"/>
      <c r="AQ8" s="43"/>
      <c r="AR8" s="41"/>
      <c r="BG8" s="386"/>
      <c r="BS8" s="38" t="s">
        <v>661</v>
      </c>
    </row>
    <row r="9" spans="2:71" ht="12.75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1"/>
      <c r="BG9" s="386"/>
      <c r="BS9" s="38" t="s">
        <v>661</v>
      </c>
    </row>
    <row r="10" spans="2:71" ht="12.75">
      <c r="B10" s="42"/>
      <c r="C10" s="43"/>
      <c r="D10" s="49" t="s">
        <v>677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9" t="s">
        <v>678</v>
      </c>
      <c r="AL10" s="43"/>
      <c r="AM10" s="43"/>
      <c r="AN10" s="50" t="s">
        <v>56</v>
      </c>
      <c r="AO10" s="43"/>
      <c r="AP10" s="43"/>
      <c r="AQ10" s="43"/>
      <c r="AR10" s="41"/>
      <c r="BG10" s="386"/>
      <c r="BS10" s="38" t="s">
        <v>661</v>
      </c>
    </row>
    <row r="11" spans="2:71" ht="12.75">
      <c r="B11" s="42"/>
      <c r="C11" s="43"/>
      <c r="D11" s="43"/>
      <c r="E11" s="50" t="s">
        <v>679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9" t="s">
        <v>680</v>
      </c>
      <c r="AL11" s="43"/>
      <c r="AM11" s="43"/>
      <c r="AN11" s="50" t="s">
        <v>56</v>
      </c>
      <c r="AO11" s="43"/>
      <c r="AP11" s="43"/>
      <c r="AQ11" s="43"/>
      <c r="AR11" s="41"/>
      <c r="BG11" s="386"/>
      <c r="BS11" s="38" t="s">
        <v>661</v>
      </c>
    </row>
    <row r="12" spans="2:71" ht="12.75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1"/>
      <c r="BG12" s="386"/>
      <c r="BS12" s="38" t="s">
        <v>661</v>
      </c>
    </row>
    <row r="13" spans="2:71" ht="12.75">
      <c r="B13" s="42"/>
      <c r="C13" s="43"/>
      <c r="D13" s="49" t="s">
        <v>681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9" t="s">
        <v>678</v>
      </c>
      <c r="AL13" s="43"/>
      <c r="AM13" s="43"/>
      <c r="AN13" s="52" t="s">
        <v>682</v>
      </c>
      <c r="AO13" s="43"/>
      <c r="AP13" s="43"/>
      <c r="AQ13" s="43"/>
      <c r="AR13" s="41"/>
      <c r="BG13" s="386"/>
      <c r="BS13" s="38" t="s">
        <v>661</v>
      </c>
    </row>
    <row r="14" spans="2:71" ht="12.75">
      <c r="B14" s="42"/>
      <c r="C14" s="43"/>
      <c r="D14" s="43"/>
      <c r="E14" s="389" t="s">
        <v>682</v>
      </c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49" t="s">
        <v>680</v>
      </c>
      <c r="AL14" s="43"/>
      <c r="AM14" s="43"/>
      <c r="AN14" s="52" t="s">
        <v>682</v>
      </c>
      <c r="AO14" s="43"/>
      <c r="AP14" s="43"/>
      <c r="AQ14" s="43"/>
      <c r="AR14" s="41"/>
      <c r="BG14" s="386"/>
      <c r="BS14" s="38" t="s">
        <v>661</v>
      </c>
    </row>
    <row r="15" spans="2:71" ht="12.75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1"/>
      <c r="BG15" s="386"/>
      <c r="BS15" s="38" t="s">
        <v>658</v>
      </c>
    </row>
    <row r="16" spans="2:71" ht="12.75">
      <c r="B16" s="42"/>
      <c r="C16" s="43"/>
      <c r="D16" s="49" t="s">
        <v>683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9" t="s">
        <v>678</v>
      </c>
      <c r="AL16" s="43"/>
      <c r="AM16" s="43"/>
      <c r="AN16" s="50" t="s">
        <v>684</v>
      </c>
      <c r="AO16" s="43"/>
      <c r="AP16" s="43"/>
      <c r="AQ16" s="43"/>
      <c r="AR16" s="41"/>
      <c r="BG16" s="386"/>
      <c r="BS16" s="38" t="s">
        <v>658</v>
      </c>
    </row>
    <row r="17" spans="2:71" ht="12.75">
      <c r="B17" s="42"/>
      <c r="C17" s="43"/>
      <c r="D17" s="43"/>
      <c r="E17" s="50" t="s">
        <v>685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9" t="s">
        <v>680</v>
      </c>
      <c r="AL17" s="43"/>
      <c r="AM17" s="43"/>
      <c r="AN17" s="50" t="s">
        <v>686</v>
      </c>
      <c r="AO17" s="43"/>
      <c r="AP17" s="43"/>
      <c r="AQ17" s="43"/>
      <c r="AR17" s="41"/>
      <c r="BG17" s="386"/>
      <c r="BS17" s="38" t="s">
        <v>659</v>
      </c>
    </row>
    <row r="18" spans="2:71" ht="12.75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1"/>
      <c r="BG18" s="386"/>
      <c r="BS18" s="38" t="s">
        <v>661</v>
      </c>
    </row>
    <row r="19" spans="2:71" ht="12.75">
      <c r="B19" s="42"/>
      <c r="C19" s="43"/>
      <c r="D19" s="49" t="s">
        <v>687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9" t="s">
        <v>678</v>
      </c>
      <c r="AL19" s="43"/>
      <c r="AM19" s="43"/>
      <c r="AN19" s="50" t="s">
        <v>56</v>
      </c>
      <c r="AO19" s="43"/>
      <c r="AP19" s="43"/>
      <c r="AQ19" s="43"/>
      <c r="AR19" s="41"/>
      <c r="BG19" s="386"/>
      <c r="BS19" s="38" t="s">
        <v>661</v>
      </c>
    </row>
    <row r="20" spans="2:71" ht="12.75">
      <c r="B20" s="42"/>
      <c r="C20" s="43"/>
      <c r="D20" s="43"/>
      <c r="E20" s="50" t="s">
        <v>688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9" t="s">
        <v>680</v>
      </c>
      <c r="AL20" s="43"/>
      <c r="AM20" s="43"/>
      <c r="AN20" s="50" t="s">
        <v>56</v>
      </c>
      <c r="AO20" s="43"/>
      <c r="AP20" s="43"/>
      <c r="AQ20" s="43"/>
      <c r="AR20" s="41"/>
      <c r="BG20" s="386"/>
      <c r="BS20" s="38" t="s">
        <v>658</v>
      </c>
    </row>
    <row r="21" spans="2:59" ht="12.7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1"/>
      <c r="BG21" s="386"/>
    </row>
    <row r="22" spans="2:59" ht="12.75">
      <c r="B22" s="42"/>
      <c r="C22" s="43"/>
      <c r="D22" s="49" t="s">
        <v>689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1"/>
      <c r="BG22" s="386"/>
    </row>
    <row r="23" spans="2:59" ht="12.75">
      <c r="B23" s="42"/>
      <c r="C23" s="43"/>
      <c r="D23" s="43"/>
      <c r="E23" s="391" t="s">
        <v>690</v>
      </c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43"/>
      <c r="AP23" s="43"/>
      <c r="AQ23" s="43"/>
      <c r="AR23" s="41"/>
      <c r="BG23" s="386"/>
    </row>
    <row r="24" spans="2:59" ht="12.7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1"/>
      <c r="BG24" s="386"/>
    </row>
    <row r="25" spans="2:59" ht="12.75">
      <c r="B25" s="42"/>
      <c r="C25" s="4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43"/>
      <c r="AQ25" s="43"/>
      <c r="AR25" s="41"/>
      <c r="BG25" s="386"/>
    </row>
    <row r="26" spans="1:198" ht="12.75">
      <c r="A26" s="54"/>
      <c r="B26" s="55"/>
      <c r="C26" s="56"/>
      <c r="D26" s="57" t="s">
        <v>8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392">
        <f>ROUND(AG54,2)</f>
        <v>0</v>
      </c>
      <c r="AL26" s="393"/>
      <c r="AM26" s="393"/>
      <c r="AN26" s="393"/>
      <c r="AO26" s="393"/>
      <c r="AP26" s="56"/>
      <c r="AQ26" s="56"/>
      <c r="AR26" s="59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386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</row>
    <row r="27" spans="1:198" ht="12.75">
      <c r="A27" s="54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9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386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</row>
    <row r="28" spans="1:198" ht="12.75">
      <c r="A28" s="54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394" t="s">
        <v>691</v>
      </c>
      <c r="M28" s="394"/>
      <c r="N28" s="394"/>
      <c r="O28" s="394"/>
      <c r="P28" s="394"/>
      <c r="Q28" s="56"/>
      <c r="R28" s="56"/>
      <c r="S28" s="56"/>
      <c r="T28" s="56"/>
      <c r="U28" s="56"/>
      <c r="V28" s="56"/>
      <c r="W28" s="394" t="s">
        <v>692</v>
      </c>
      <c r="X28" s="394"/>
      <c r="Y28" s="394"/>
      <c r="Z28" s="394"/>
      <c r="AA28" s="394"/>
      <c r="AB28" s="394"/>
      <c r="AC28" s="394"/>
      <c r="AD28" s="394"/>
      <c r="AE28" s="394"/>
      <c r="AF28" s="56"/>
      <c r="AG28" s="56"/>
      <c r="AH28" s="56"/>
      <c r="AI28" s="56"/>
      <c r="AJ28" s="56"/>
      <c r="AK28" s="394" t="s">
        <v>693</v>
      </c>
      <c r="AL28" s="394"/>
      <c r="AM28" s="394"/>
      <c r="AN28" s="394"/>
      <c r="AO28" s="394"/>
      <c r="AP28" s="56"/>
      <c r="AQ28" s="56"/>
      <c r="AR28" s="59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386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</row>
    <row r="29" spans="1:198" ht="12.75">
      <c r="A29" s="61"/>
      <c r="B29" s="62"/>
      <c r="C29" s="63"/>
      <c r="D29" s="49" t="s">
        <v>9</v>
      </c>
      <c r="E29" s="63"/>
      <c r="F29" s="49" t="s">
        <v>694</v>
      </c>
      <c r="G29" s="63"/>
      <c r="H29" s="63"/>
      <c r="I29" s="63"/>
      <c r="J29" s="63"/>
      <c r="K29" s="63"/>
      <c r="L29" s="395">
        <v>0.21</v>
      </c>
      <c r="M29" s="396"/>
      <c r="N29" s="396"/>
      <c r="O29" s="396"/>
      <c r="P29" s="396"/>
      <c r="Q29" s="63"/>
      <c r="R29" s="63"/>
      <c r="S29" s="63"/>
      <c r="T29" s="63"/>
      <c r="U29" s="63"/>
      <c r="V29" s="63"/>
      <c r="W29" s="397">
        <f>ROUND(BB54,2)</f>
        <v>0</v>
      </c>
      <c r="X29" s="396"/>
      <c r="Y29" s="396"/>
      <c r="Z29" s="396"/>
      <c r="AA29" s="396"/>
      <c r="AB29" s="396"/>
      <c r="AC29" s="396"/>
      <c r="AD29" s="396"/>
      <c r="AE29" s="396"/>
      <c r="AF29" s="63"/>
      <c r="AG29" s="63"/>
      <c r="AH29" s="63"/>
      <c r="AI29" s="63"/>
      <c r="AJ29" s="63"/>
      <c r="AK29" s="397">
        <f>ROUND(AX54,2)</f>
        <v>0</v>
      </c>
      <c r="AL29" s="396"/>
      <c r="AM29" s="396"/>
      <c r="AN29" s="396"/>
      <c r="AO29" s="396"/>
      <c r="AP29" s="63"/>
      <c r="AQ29" s="63"/>
      <c r="AR29" s="64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387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</row>
    <row r="30" spans="1:198" ht="12.75">
      <c r="A30" s="61"/>
      <c r="B30" s="62"/>
      <c r="C30" s="63"/>
      <c r="D30" s="63"/>
      <c r="E30" s="63"/>
      <c r="F30" s="49" t="s">
        <v>695</v>
      </c>
      <c r="G30" s="63"/>
      <c r="H30" s="63"/>
      <c r="I30" s="63"/>
      <c r="J30" s="63"/>
      <c r="K30" s="63"/>
      <c r="L30" s="395">
        <v>0.15</v>
      </c>
      <c r="M30" s="396"/>
      <c r="N30" s="396"/>
      <c r="O30" s="396"/>
      <c r="P30" s="396"/>
      <c r="Q30" s="63"/>
      <c r="R30" s="63"/>
      <c r="S30" s="63"/>
      <c r="T30" s="63"/>
      <c r="U30" s="63"/>
      <c r="V30" s="63"/>
      <c r="W30" s="397">
        <f>ROUND(BC54,2)</f>
        <v>0</v>
      </c>
      <c r="X30" s="396"/>
      <c r="Y30" s="396"/>
      <c r="Z30" s="396"/>
      <c r="AA30" s="396"/>
      <c r="AB30" s="396"/>
      <c r="AC30" s="396"/>
      <c r="AD30" s="396"/>
      <c r="AE30" s="396"/>
      <c r="AF30" s="63"/>
      <c r="AG30" s="63"/>
      <c r="AH30" s="63"/>
      <c r="AI30" s="63"/>
      <c r="AJ30" s="63"/>
      <c r="AK30" s="397">
        <f>ROUND(AY54,2)</f>
        <v>0</v>
      </c>
      <c r="AL30" s="396"/>
      <c r="AM30" s="396"/>
      <c r="AN30" s="396"/>
      <c r="AO30" s="396"/>
      <c r="AP30" s="63"/>
      <c r="AQ30" s="63"/>
      <c r="AR30" s="64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387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</row>
    <row r="31" spans="1:198" ht="12.75">
      <c r="A31" s="61"/>
      <c r="B31" s="62"/>
      <c r="C31" s="63"/>
      <c r="D31" s="63"/>
      <c r="E31" s="63"/>
      <c r="F31" s="49" t="s">
        <v>696</v>
      </c>
      <c r="G31" s="63"/>
      <c r="H31" s="63"/>
      <c r="I31" s="63"/>
      <c r="J31" s="63"/>
      <c r="K31" s="63"/>
      <c r="L31" s="395">
        <v>0.21</v>
      </c>
      <c r="M31" s="396"/>
      <c r="N31" s="396"/>
      <c r="O31" s="396"/>
      <c r="P31" s="396"/>
      <c r="Q31" s="63"/>
      <c r="R31" s="63"/>
      <c r="S31" s="63"/>
      <c r="T31" s="63"/>
      <c r="U31" s="63"/>
      <c r="V31" s="63"/>
      <c r="W31" s="397">
        <f>ROUND(BD54,2)</f>
        <v>0</v>
      </c>
      <c r="X31" s="396"/>
      <c r="Y31" s="396"/>
      <c r="Z31" s="396"/>
      <c r="AA31" s="396"/>
      <c r="AB31" s="396"/>
      <c r="AC31" s="396"/>
      <c r="AD31" s="396"/>
      <c r="AE31" s="396"/>
      <c r="AF31" s="63"/>
      <c r="AG31" s="63"/>
      <c r="AH31" s="63"/>
      <c r="AI31" s="63"/>
      <c r="AJ31" s="63"/>
      <c r="AK31" s="397">
        <v>0</v>
      </c>
      <c r="AL31" s="396"/>
      <c r="AM31" s="396"/>
      <c r="AN31" s="396"/>
      <c r="AO31" s="396"/>
      <c r="AP31" s="63"/>
      <c r="AQ31" s="63"/>
      <c r="AR31" s="64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387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</row>
    <row r="32" spans="1:198" ht="12.75">
      <c r="A32" s="61"/>
      <c r="B32" s="62"/>
      <c r="C32" s="63"/>
      <c r="D32" s="63"/>
      <c r="E32" s="63"/>
      <c r="F32" s="49" t="s">
        <v>697</v>
      </c>
      <c r="G32" s="63"/>
      <c r="H32" s="63"/>
      <c r="I32" s="63"/>
      <c r="J32" s="63"/>
      <c r="K32" s="63"/>
      <c r="L32" s="395">
        <v>0.15</v>
      </c>
      <c r="M32" s="396"/>
      <c r="N32" s="396"/>
      <c r="O32" s="396"/>
      <c r="P32" s="396"/>
      <c r="Q32" s="63"/>
      <c r="R32" s="63"/>
      <c r="S32" s="63"/>
      <c r="T32" s="63"/>
      <c r="U32" s="63"/>
      <c r="V32" s="63"/>
      <c r="W32" s="397">
        <f>ROUND(BE54,2)</f>
        <v>0</v>
      </c>
      <c r="X32" s="396"/>
      <c r="Y32" s="396"/>
      <c r="Z32" s="396"/>
      <c r="AA32" s="396"/>
      <c r="AB32" s="396"/>
      <c r="AC32" s="396"/>
      <c r="AD32" s="396"/>
      <c r="AE32" s="396"/>
      <c r="AF32" s="63"/>
      <c r="AG32" s="63"/>
      <c r="AH32" s="63"/>
      <c r="AI32" s="63"/>
      <c r="AJ32" s="63"/>
      <c r="AK32" s="397">
        <v>0</v>
      </c>
      <c r="AL32" s="396"/>
      <c r="AM32" s="396"/>
      <c r="AN32" s="396"/>
      <c r="AO32" s="396"/>
      <c r="AP32" s="63"/>
      <c r="AQ32" s="63"/>
      <c r="AR32" s="64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387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</row>
    <row r="33" spans="1:198" ht="12.75">
      <c r="A33" s="61"/>
      <c r="B33" s="62"/>
      <c r="C33" s="63"/>
      <c r="D33" s="63"/>
      <c r="E33" s="63"/>
      <c r="F33" s="49" t="s">
        <v>698</v>
      </c>
      <c r="G33" s="63"/>
      <c r="H33" s="63"/>
      <c r="I33" s="63"/>
      <c r="J33" s="63"/>
      <c r="K33" s="63"/>
      <c r="L33" s="395">
        <v>0</v>
      </c>
      <c r="M33" s="396"/>
      <c r="N33" s="396"/>
      <c r="O33" s="396"/>
      <c r="P33" s="396"/>
      <c r="Q33" s="63"/>
      <c r="R33" s="63"/>
      <c r="S33" s="63"/>
      <c r="T33" s="63"/>
      <c r="U33" s="63"/>
      <c r="V33" s="63"/>
      <c r="W33" s="397">
        <f>ROUND(BF54,2)</f>
        <v>0</v>
      </c>
      <c r="X33" s="396"/>
      <c r="Y33" s="396"/>
      <c r="Z33" s="396"/>
      <c r="AA33" s="396"/>
      <c r="AB33" s="396"/>
      <c r="AC33" s="396"/>
      <c r="AD33" s="396"/>
      <c r="AE33" s="396"/>
      <c r="AF33" s="63"/>
      <c r="AG33" s="63"/>
      <c r="AH33" s="63"/>
      <c r="AI33" s="63"/>
      <c r="AJ33" s="63"/>
      <c r="AK33" s="397">
        <v>0</v>
      </c>
      <c r="AL33" s="396"/>
      <c r="AM33" s="396"/>
      <c r="AN33" s="396"/>
      <c r="AO33" s="396"/>
      <c r="AP33" s="63"/>
      <c r="AQ33" s="63"/>
      <c r="AR33" s="64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</row>
    <row r="34" spans="1:198" ht="12.75">
      <c r="A34" s="54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9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54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</row>
    <row r="35" spans="1:198" ht="15.6">
      <c r="A35" s="54"/>
      <c r="B35" s="55"/>
      <c r="C35" s="65"/>
      <c r="D35" s="66" t="s">
        <v>10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8" t="s">
        <v>699</v>
      </c>
      <c r="U35" s="67"/>
      <c r="V35" s="67"/>
      <c r="W35" s="67"/>
      <c r="X35" s="400" t="s">
        <v>700</v>
      </c>
      <c r="Y35" s="401"/>
      <c r="Z35" s="401"/>
      <c r="AA35" s="401"/>
      <c r="AB35" s="401"/>
      <c r="AC35" s="67"/>
      <c r="AD35" s="67"/>
      <c r="AE35" s="67"/>
      <c r="AF35" s="67"/>
      <c r="AG35" s="67"/>
      <c r="AH35" s="67"/>
      <c r="AI35" s="67"/>
      <c r="AJ35" s="67"/>
      <c r="AK35" s="402">
        <f>SUM(AK26:AK33)</f>
        <v>0</v>
      </c>
      <c r="AL35" s="401"/>
      <c r="AM35" s="401"/>
      <c r="AN35" s="401"/>
      <c r="AO35" s="403"/>
      <c r="AP35" s="65"/>
      <c r="AQ35" s="65"/>
      <c r="AR35" s="59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54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</row>
    <row r="36" spans="1:198" ht="12.75">
      <c r="A36" s="5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9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54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</row>
    <row r="37" spans="1:198" ht="12.75">
      <c r="A37" s="54"/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59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54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</row>
    <row r="41" spans="1:198" ht="12.75">
      <c r="A41" s="54"/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59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54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</row>
    <row r="42" spans="1:198" ht="17.4">
      <c r="A42" s="54"/>
      <c r="B42" s="55"/>
      <c r="C42" s="44" t="s">
        <v>701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9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54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</row>
    <row r="43" spans="1:198" ht="12.75">
      <c r="A43" s="54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9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54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</row>
    <row r="44" spans="1:198" ht="12.75">
      <c r="A44" s="73"/>
      <c r="B44" s="74"/>
      <c r="C44" s="49" t="s">
        <v>666</v>
      </c>
      <c r="D44" s="75"/>
      <c r="E44" s="75"/>
      <c r="F44" s="75"/>
      <c r="G44" s="75"/>
      <c r="H44" s="75"/>
      <c r="I44" s="75"/>
      <c r="J44" s="75"/>
      <c r="K44" s="75"/>
      <c r="L44" s="75" t="str">
        <f>K5</f>
        <v>VK-PD-23-21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6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</row>
    <row r="45" spans="1:198" ht="13.8">
      <c r="A45" s="77"/>
      <c r="B45" s="78"/>
      <c r="C45" s="79" t="s">
        <v>669</v>
      </c>
      <c r="D45" s="80"/>
      <c r="E45" s="80"/>
      <c r="F45" s="80"/>
      <c r="G45" s="80"/>
      <c r="H45" s="80"/>
      <c r="I45" s="80"/>
      <c r="J45" s="80"/>
      <c r="K45" s="80"/>
      <c r="L45" s="398" t="str">
        <f>K6</f>
        <v>II/366 Konice, ul. Zádvoří - projektová dokumentace</v>
      </c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80"/>
      <c r="AQ45" s="80"/>
      <c r="AR45" s="81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</row>
    <row r="46" spans="1:198" ht="12.75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9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54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</row>
    <row r="47" spans="1:198" ht="12.75">
      <c r="A47" s="54"/>
      <c r="B47" s="55"/>
      <c r="C47" s="49" t="s">
        <v>673</v>
      </c>
      <c r="D47" s="56"/>
      <c r="E47" s="56"/>
      <c r="F47" s="56"/>
      <c r="G47" s="56"/>
      <c r="H47" s="56"/>
      <c r="I47" s="56"/>
      <c r="J47" s="56"/>
      <c r="K47" s="56"/>
      <c r="L47" s="82" t="str">
        <f>IF(K8="","",K8)</f>
        <v>Konice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49" t="s">
        <v>675</v>
      </c>
      <c r="AJ47" s="56"/>
      <c r="AK47" s="56"/>
      <c r="AL47" s="56"/>
      <c r="AM47" s="404" t="str">
        <f>IF(AN8="","",AN8)</f>
        <v>25. 4. 2022</v>
      </c>
      <c r="AN47" s="404"/>
      <c r="AO47" s="56"/>
      <c r="AP47" s="56"/>
      <c r="AQ47" s="56"/>
      <c r="AR47" s="59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54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</row>
    <row r="48" spans="1:198" ht="12.75">
      <c r="A48" s="54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9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54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</row>
    <row r="49" spans="1:198" ht="12.75">
      <c r="A49" s="54"/>
      <c r="B49" s="55"/>
      <c r="C49" s="49" t="s">
        <v>677</v>
      </c>
      <c r="D49" s="56"/>
      <c r="E49" s="56"/>
      <c r="F49" s="56"/>
      <c r="G49" s="56"/>
      <c r="H49" s="56"/>
      <c r="I49" s="56"/>
      <c r="J49" s="56"/>
      <c r="K49" s="56"/>
      <c r="L49" s="75" t="str">
        <f>IF(E11="","",E11)</f>
        <v>SSOK a Město Konice</v>
      </c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49" t="s">
        <v>683</v>
      </c>
      <c r="AJ49" s="56"/>
      <c r="AK49" s="56"/>
      <c r="AL49" s="56"/>
      <c r="AM49" s="405" t="str">
        <f>IF(E17="","",E17)</f>
        <v>Viktor Králík</v>
      </c>
      <c r="AN49" s="406"/>
      <c r="AO49" s="406"/>
      <c r="AP49" s="406"/>
      <c r="AQ49" s="56"/>
      <c r="AR49" s="59"/>
      <c r="AS49" s="407" t="s">
        <v>702</v>
      </c>
      <c r="AT49" s="408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4"/>
      <c r="BG49" s="54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</row>
    <row r="50" spans="1:198" ht="12.75">
      <c r="A50" s="54"/>
      <c r="B50" s="55"/>
      <c r="C50" s="49" t="s">
        <v>681</v>
      </c>
      <c r="D50" s="56"/>
      <c r="E50" s="56"/>
      <c r="F50" s="56"/>
      <c r="G50" s="56"/>
      <c r="H50" s="56"/>
      <c r="I50" s="56"/>
      <c r="J50" s="56"/>
      <c r="K50" s="56"/>
      <c r="L50" s="75" t="str">
        <f>IF(E14="Vyplň údaj","",E14)</f>
        <v/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49" t="s">
        <v>687</v>
      </c>
      <c r="AJ50" s="56"/>
      <c r="AK50" s="56"/>
      <c r="AL50" s="56"/>
      <c r="AM50" s="405" t="str">
        <f>IF(E20="","",E20)</f>
        <v xml:space="preserve"> </v>
      </c>
      <c r="AN50" s="406"/>
      <c r="AO50" s="406"/>
      <c r="AP50" s="406"/>
      <c r="AQ50" s="56"/>
      <c r="AR50" s="59"/>
      <c r="AS50" s="409"/>
      <c r="AT50" s="410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6"/>
      <c r="BG50" s="54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</row>
    <row r="51" spans="1:198" ht="12.75">
      <c r="A51" s="54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9"/>
      <c r="AS51" s="411"/>
      <c r="AT51" s="412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8"/>
      <c r="BG51" s="54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</row>
    <row r="52" spans="1:198" ht="22.8">
      <c r="A52" s="54"/>
      <c r="B52" s="55"/>
      <c r="C52" s="413" t="s">
        <v>703</v>
      </c>
      <c r="D52" s="414"/>
      <c r="E52" s="414"/>
      <c r="F52" s="414"/>
      <c r="G52" s="414"/>
      <c r="H52" s="89"/>
      <c r="I52" s="415" t="s">
        <v>7</v>
      </c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6" t="s">
        <v>704</v>
      </c>
      <c r="AH52" s="414"/>
      <c r="AI52" s="414"/>
      <c r="AJ52" s="414"/>
      <c r="AK52" s="414"/>
      <c r="AL52" s="414"/>
      <c r="AM52" s="414"/>
      <c r="AN52" s="415" t="s">
        <v>705</v>
      </c>
      <c r="AO52" s="414"/>
      <c r="AP52" s="414"/>
      <c r="AQ52" s="90" t="s">
        <v>31</v>
      </c>
      <c r="AR52" s="59"/>
      <c r="AS52" s="91" t="s">
        <v>706</v>
      </c>
      <c r="AT52" s="92" t="s">
        <v>707</v>
      </c>
      <c r="AU52" s="92" t="s">
        <v>708</v>
      </c>
      <c r="AV52" s="92" t="s">
        <v>709</v>
      </c>
      <c r="AW52" s="92" t="s">
        <v>710</v>
      </c>
      <c r="AX52" s="92" t="s">
        <v>711</v>
      </c>
      <c r="AY52" s="92" t="s">
        <v>712</v>
      </c>
      <c r="AZ52" s="92" t="s">
        <v>713</v>
      </c>
      <c r="BA52" s="92" t="s">
        <v>714</v>
      </c>
      <c r="BB52" s="92" t="s">
        <v>715</v>
      </c>
      <c r="BC52" s="92" t="s">
        <v>716</v>
      </c>
      <c r="BD52" s="92" t="s">
        <v>717</v>
      </c>
      <c r="BE52" s="92" t="s">
        <v>718</v>
      </c>
      <c r="BF52" s="93" t="s">
        <v>719</v>
      </c>
      <c r="BG52" s="54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</row>
    <row r="53" spans="1:198" ht="12.75">
      <c r="A53" s="54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9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6"/>
      <c r="BG53" s="54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</row>
    <row r="54" spans="1:198" ht="15.6">
      <c r="A54" s="97"/>
      <c r="B54" s="98"/>
      <c r="C54" s="99" t="s">
        <v>720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417">
        <f>ROUND(AG55,2)</f>
        <v>0</v>
      </c>
      <c r="AH54" s="417"/>
      <c r="AI54" s="417"/>
      <c r="AJ54" s="417"/>
      <c r="AK54" s="417"/>
      <c r="AL54" s="417"/>
      <c r="AM54" s="417"/>
      <c r="AN54" s="418">
        <f>SUM(AG54,AV54)</f>
        <v>0</v>
      </c>
      <c r="AO54" s="418"/>
      <c r="AP54" s="418"/>
      <c r="AQ54" s="101" t="s">
        <v>56</v>
      </c>
      <c r="AR54" s="102"/>
      <c r="AS54" s="103">
        <f>ROUND(AS55,2)</f>
        <v>0</v>
      </c>
      <c r="AT54" s="104">
        <f>ROUND(AT55,2)</f>
        <v>0</v>
      </c>
      <c r="AU54" s="105">
        <f>ROUND(AU55,2)</f>
        <v>0</v>
      </c>
      <c r="AV54" s="105">
        <f>ROUND(SUM(AX54:AY54),2)</f>
        <v>0</v>
      </c>
      <c r="AW54" s="106">
        <f>ROUND(AW55,5)</f>
        <v>0</v>
      </c>
      <c r="AX54" s="105">
        <f>ROUND(BB54*L29,2)</f>
        <v>0</v>
      </c>
      <c r="AY54" s="105">
        <f>ROUND(BC54*L30,2)</f>
        <v>0</v>
      </c>
      <c r="AZ54" s="105">
        <f>ROUND(BD54*L29,2)</f>
        <v>0</v>
      </c>
      <c r="BA54" s="105">
        <f>ROUND(BE54*L30,2)</f>
        <v>0</v>
      </c>
      <c r="BB54" s="105">
        <f>ROUND(BB55,2)</f>
        <v>0</v>
      </c>
      <c r="BC54" s="105">
        <f>ROUND(BC55,2)</f>
        <v>0</v>
      </c>
      <c r="BD54" s="105">
        <f>ROUND(BD55,2)</f>
        <v>0</v>
      </c>
      <c r="BE54" s="105">
        <f>ROUND(BE55,2)</f>
        <v>0</v>
      </c>
      <c r="BF54" s="107">
        <f>ROUND(BF55,2)</f>
        <v>0</v>
      </c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108" t="s">
        <v>721</v>
      </c>
      <c r="BT54" s="108" t="s">
        <v>32</v>
      </c>
      <c r="BU54" s="109" t="s">
        <v>722</v>
      </c>
      <c r="BV54" s="108" t="s">
        <v>723</v>
      </c>
      <c r="BW54" s="108" t="s">
        <v>660</v>
      </c>
      <c r="BX54" s="108" t="s">
        <v>724</v>
      </c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108" t="s">
        <v>56</v>
      </c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</row>
    <row r="55" spans="1:198" ht="13.8">
      <c r="A55" s="110"/>
      <c r="B55" s="111"/>
      <c r="C55" s="112"/>
      <c r="D55" s="419" t="s">
        <v>644</v>
      </c>
      <c r="E55" s="419"/>
      <c r="F55" s="419"/>
      <c r="G55" s="419"/>
      <c r="H55" s="419"/>
      <c r="I55" s="113"/>
      <c r="J55" s="419" t="s">
        <v>725</v>
      </c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20">
        <f>ROUND(SUM(AG56:AG58),2)</f>
        <v>0</v>
      </c>
      <c r="AH55" s="421"/>
      <c r="AI55" s="421"/>
      <c r="AJ55" s="421"/>
      <c r="AK55" s="421"/>
      <c r="AL55" s="421"/>
      <c r="AM55" s="421"/>
      <c r="AN55" s="422">
        <f>SUM(AG55,AV55)</f>
        <v>0</v>
      </c>
      <c r="AO55" s="421"/>
      <c r="AP55" s="421"/>
      <c r="AQ55" s="114" t="s">
        <v>726</v>
      </c>
      <c r="AR55" s="115"/>
      <c r="AS55" s="116">
        <f>ROUND(SUM(AS56:AS58),2)</f>
        <v>0</v>
      </c>
      <c r="AT55" s="117">
        <f>ROUND(SUM(AT56:AT58),2)</f>
        <v>0</v>
      </c>
      <c r="AU55" s="118">
        <f>ROUND(SUM(AU56:AU58),2)</f>
        <v>0</v>
      </c>
      <c r="AV55" s="118">
        <f>ROUND(SUM(AX55:AY55),2)</f>
        <v>0</v>
      </c>
      <c r="AW55" s="119">
        <f>ROUND(SUM(AW56:AW58),5)</f>
        <v>0</v>
      </c>
      <c r="AX55" s="118">
        <f>ROUND(BB55*L29,2)</f>
        <v>0</v>
      </c>
      <c r="AY55" s="118">
        <f>ROUND(BC55*L30,2)</f>
        <v>0</v>
      </c>
      <c r="AZ55" s="118">
        <f>ROUND(BD55*L29,2)</f>
        <v>0</v>
      </c>
      <c r="BA55" s="118">
        <f>ROUND(BE55*L30,2)</f>
        <v>0</v>
      </c>
      <c r="BB55" s="118">
        <f>ROUND(SUM(BB56:BB58),2)</f>
        <v>0</v>
      </c>
      <c r="BC55" s="118">
        <f>ROUND(SUM(BC56:BC58),2)</f>
        <v>0</v>
      </c>
      <c r="BD55" s="118">
        <f>ROUND(SUM(BD56:BD58),2)</f>
        <v>0</v>
      </c>
      <c r="BE55" s="118">
        <f>ROUND(SUM(BE56:BE58),2)</f>
        <v>0</v>
      </c>
      <c r="BF55" s="120">
        <f>ROUND(SUM(BF56:BF58),2)</f>
        <v>0</v>
      </c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21" t="s">
        <v>721</v>
      </c>
      <c r="BT55" s="121" t="s">
        <v>34</v>
      </c>
      <c r="BU55" s="121" t="s">
        <v>722</v>
      </c>
      <c r="BV55" s="121" t="s">
        <v>723</v>
      </c>
      <c r="BW55" s="121" t="s">
        <v>727</v>
      </c>
      <c r="BX55" s="121" t="s">
        <v>660</v>
      </c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21" t="s">
        <v>56</v>
      </c>
      <c r="CM55" s="121" t="s">
        <v>29</v>
      </c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</row>
    <row r="56" spans="1:198" ht="22.2">
      <c r="A56" s="122" t="s">
        <v>728</v>
      </c>
      <c r="B56" s="74"/>
      <c r="C56" s="123"/>
      <c r="D56" s="123"/>
      <c r="E56" s="423" t="s">
        <v>646</v>
      </c>
      <c r="F56" s="423"/>
      <c r="G56" s="423"/>
      <c r="H56" s="423"/>
      <c r="I56" s="423"/>
      <c r="J56" s="123"/>
      <c r="K56" s="423" t="s">
        <v>729</v>
      </c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4">
        <f>'A - úsek č.1 - SB A-345a ...'!K34</f>
        <v>0</v>
      </c>
      <c r="AH56" s="425"/>
      <c r="AI56" s="425"/>
      <c r="AJ56" s="425"/>
      <c r="AK56" s="425"/>
      <c r="AL56" s="425"/>
      <c r="AM56" s="425"/>
      <c r="AN56" s="424">
        <f>SUM(AG56,AV56)</f>
        <v>0</v>
      </c>
      <c r="AO56" s="425"/>
      <c r="AP56" s="425"/>
      <c r="AQ56" s="124" t="s">
        <v>730</v>
      </c>
      <c r="AR56" s="76"/>
      <c r="AS56" s="125">
        <v>0</v>
      </c>
      <c r="AT56" s="126">
        <v>0</v>
      </c>
      <c r="AU56" s="126">
        <v>0</v>
      </c>
      <c r="AV56" s="126">
        <f>ROUND(SUM(AX56:AY56),2)</f>
        <v>0</v>
      </c>
      <c r="AW56" s="127">
        <v>0</v>
      </c>
      <c r="AX56" s="126">
        <v>0</v>
      </c>
      <c r="AY56" s="126">
        <v>0</v>
      </c>
      <c r="AZ56" s="126">
        <v>0</v>
      </c>
      <c r="BA56" s="126">
        <v>0</v>
      </c>
      <c r="BB56" s="126">
        <v>0</v>
      </c>
      <c r="BC56" s="126">
        <v>0</v>
      </c>
      <c r="BD56" s="126">
        <v>0</v>
      </c>
      <c r="BE56" s="126">
        <v>0</v>
      </c>
      <c r="BF56" s="128">
        <v>0</v>
      </c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129" t="s">
        <v>29</v>
      </c>
      <c r="BU56" s="73"/>
      <c r="BV56" s="129" t="s">
        <v>723</v>
      </c>
      <c r="BW56" s="129" t="s">
        <v>731</v>
      </c>
      <c r="BX56" s="129" t="s">
        <v>727</v>
      </c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129" t="s">
        <v>56</v>
      </c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</row>
    <row r="57" spans="1:198" ht="22.2">
      <c r="A57" s="122" t="s">
        <v>728</v>
      </c>
      <c r="B57" s="74"/>
      <c r="C57" s="123"/>
      <c r="D57" s="123"/>
      <c r="E57" s="423" t="s">
        <v>650</v>
      </c>
      <c r="F57" s="423"/>
      <c r="G57" s="423"/>
      <c r="H57" s="423"/>
      <c r="I57" s="423"/>
      <c r="J57" s="123"/>
      <c r="K57" s="423" t="s">
        <v>732</v>
      </c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4">
        <f>'B - úsek č.2 - RVO 8 - SB...'!K34</f>
        <v>0</v>
      </c>
      <c r="AH57" s="425"/>
      <c r="AI57" s="425"/>
      <c r="AJ57" s="425"/>
      <c r="AK57" s="425"/>
      <c r="AL57" s="425"/>
      <c r="AM57" s="425"/>
      <c r="AN57" s="424">
        <f>SUM(AG57,AV57)</f>
        <v>0</v>
      </c>
      <c r="AO57" s="425"/>
      <c r="AP57" s="425"/>
      <c r="AQ57" s="124" t="s">
        <v>730</v>
      </c>
      <c r="AR57" s="76"/>
      <c r="AS57" s="125">
        <v>0</v>
      </c>
      <c r="AT57" s="126">
        <v>0</v>
      </c>
      <c r="AU57" s="126">
        <v>0</v>
      </c>
      <c r="AV57" s="126">
        <f>ROUND(SUM(AX57:AY57),2)</f>
        <v>0</v>
      </c>
      <c r="AW57" s="127">
        <v>0</v>
      </c>
      <c r="AX57" s="126">
        <v>0</v>
      </c>
      <c r="AY57" s="126">
        <v>0</v>
      </c>
      <c r="AZ57" s="126">
        <v>0</v>
      </c>
      <c r="BA57" s="126">
        <v>0</v>
      </c>
      <c r="BB57" s="126">
        <v>0</v>
      </c>
      <c r="BC57" s="126">
        <v>0</v>
      </c>
      <c r="BD57" s="126">
        <v>0</v>
      </c>
      <c r="BE57" s="126">
        <v>0</v>
      </c>
      <c r="BF57" s="128">
        <v>0</v>
      </c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129" t="s">
        <v>29</v>
      </c>
      <c r="BU57" s="73"/>
      <c r="BV57" s="129" t="s">
        <v>723</v>
      </c>
      <c r="BW57" s="129" t="s">
        <v>733</v>
      </c>
      <c r="BX57" s="129" t="s">
        <v>727</v>
      </c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129" t="s">
        <v>56</v>
      </c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</row>
    <row r="58" spans="1:198" ht="22.2">
      <c r="A58" s="122" t="s">
        <v>728</v>
      </c>
      <c r="B58" s="74"/>
      <c r="C58" s="123"/>
      <c r="D58" s="123"/>
      <c r="E58" s="423" t="s">
        <v>652</v>
      </c>
      <c r="F58" s="423"/>
      <c r="G58" s="423"/>
      <c r="H58" s="423"/>
      <c r="I58" s="423"/>
      <c r="J58" s="123"/>
      <c r="K58" s="423" t="s">
        <v>734</v>
      </c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4">
        <f>'C - úsek č.3 - RVO 8 - SB...'!K34</f>
        <v>0</v>
      </c>
      <c r="AH58" s="425"/>
      <c r="AI58" s="425"/>
      <c r="AJ58" s="425"/>
      <c r="AK58" s="425"/>
      <c r="AL58" s="425"/>
      <c r="AM58" s="425"/>
      <c r="AN58" s="424">
        <f>SUM(AG58,AV58)</f>
        <v>0</v>
      </c>
      <c r="AO58" s="425"/>
      <c r="AP58" s="425"/>
      <c r="AQ58" s="124" t="s">
        <v>730</v>
      </c>
      <c r="AR58" s="76"/>
      <c r="AS58" s="130">
        <v>0</v>
      </c>
      <c r="AT58" s="131">
        <v>0</v>
      </c>
      <c r="AU58" s="131">
        <v>0</v>
      </c>
      <c r="AV58" s="131">
        <f>ROUND(SUM(AX58:AY58),2)</f>
        <v>0</v>
      </c>
      <c r="AW58" s="132">
        <v>0</v>
      </c>
      <c r="AX58" s="131">
        <v>0</v>
      </c>
      <c r="AY58" s="131">
        <v>0</v>
      </c>
      <c r="AZ58" s="131">
        <v>0</v>
      </c>
      <c r="BA58" s="131">
        <v>0</v>
      </c>
      <c r="BB58" s="131">
        <v>0</v>
      </c>
      <c r="BC58" s="131">
        <v>0</v>
      </c>
      <c r="BD58" s="131">
        <v>0</v>
      </c>
      <c r="BE58" s="131">
        <v>0</v>
      </c>
      <c r="BF58" s="133">
        <v>0</v>
      </c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129" t="s">
        <v>29</v>
      </c>
      <c r="BU58" s="73"/>
      <c r="BV58" s="129" t="s">
        <v>723</v>
      </c>
      <c r="BW58" s="129" t="s">
        <v>735</v>
      </c>
      <c r="BX58" s="129" t="s">
        <v>727</v>
      </c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129" t="s">
        <v>56</v>
      </c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</row>
    <row r="59" spans="1:198" ht="12.75">
      <c r="A59" s="54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9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</row>
    <row r="60" spans="1:198" ht="12.75">
      <c r="A60" s="54"/>
      <c r="B60" s="69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59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</row>
  </sheetData>
  <mergeCells count="54">
    <mergeCell ref="E58:I58"/>
    <mergeCell ref="K58:AF58"/>
    <mergeCell ref="AG58:AM58"/>
    <mergeCell ref="AN58:AP58"/>
    <mergeCell ref="E56:I56"/>
    <mergeCell ref="K56:AF56"/>
    <mergeCell ref="AG56:AM56"/>
    <mergeCell ref="AN56:AP56"/>
    <mergeCell ref="E57:I57"/>
    <mergeCell ref="K57:AF57"/>
    <mergeCell ref="AG57:AM57"/>
    <mergeCell ref="AN57:AP57"/>
    <mergeCell ref="AG54:AM54"/>
    <mergeCell ref="AN54:AP54"/>
    <mergeCell ref="D55:H55"/>
    <mergeCell ref="J55:AF55"/>
    <mergeCell ref="AG55:AM55"/>
    <mergeCell ref="AN55:AP5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R2:BG2"/>
    <mergeCell ref="K5:AO5"/>
    <mergeCell ref="BG5:BG32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56" location="'A - úsek č.1 - SB A-345a ...'!C2" display="/"/>
    <hyperlink ref="A57" location="'B - úsek č.2 - RVO 8 - SB...'!C2" display="/"/>
    <hyperlink ref="A58" location="'C - úsek č.3 - RVO 8 - SB...'!C2" display="/"/>
  </hyperlink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D8F2A-DDD6-41C9-8104-CB2060BD016A}">
  <dimension ref="A2:ET340"/>
  <sheetViews>
    <sheetView showGridLines="0" workbookViewId="0" topLeftCell="A169">
      <selection activeCell="F187" sqref="F187"/>
    </sheetView>
  </sheetViews>
  <sheetFormatPr defaultColWidth="9.140625" defaultRowHeight="12.7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2" max="12" width="13.28125" style="0" customWidth="1"/>
    <col min="13" max="13" width="8.00390625" style="0" customWidth="1"/>
    <col min="14" max="14" width="9.28125" style="0" hidden="1" customWidth="1"/>
    <col min="16" max="24" width="12.140625" style="0" hidden="1" customWidth="1"/>
    <col min="25" max="25" width="10.57421875" style="0" hidden="1" customWidth="1"/>
    <col min="26" max="26" width="14.00390625" style="0" customWidth="1"/>
    <col min="27" max="27" width="10.57421875" style="0" customWidth="1"/>
    <col min="28" max="28" width="12.8515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3:46" ht="12.75"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T2" s="38" t="s">
        <v>731</v>
      </c>
    </row>
    <row r="3" spans="2:46" ht="12.7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41"/>
      <c r="AT3" s="38" t="s">
        <v>29</v>
      </c>
    </row>
    <row r="4" spans="2:46" ht="17.4">
      <c r="B4" s="41"/>
      <c r="D4" s="136" t="s">
        <v>736</v>
      </c>
      <c r="M4" s="41"/>
      <c r="N4" s="137" t="s">
        <v>663</v>
      </c>
      <c r="AT4" s="38" t="s">
        <v>658</v>
      </c>
    </row>
    <row r="5" spans="2:13" ht="12.75">
      <c r="B5" s="41"/>
      <c r="M5" s="41"/>
    </row>
    <row r="6" spans="2:13" ht="12.75">
      <c r="B6" s="41"/>
      <c r="D6" s="138" t="s">
        <v>669</v>
      </c>
      <c r="M6" s="41"/>
    </row>
    <row r="7" spans="2:13" ht="12.75">
      <c r="B7" s="41"/>
      <c r="E7" s="427" t="s">
        <v>670</v>
      </c>
      <c r="F7" s="428"/>
      <c r="G7" s="428"/>
      <c r="H7" s="428"/>
      <c r="M7" s="41"/>
    </row>
    <row r="8" spans="2:13" ht="12.75">
      <c r="B8" s="41"/>
      <c r="D8" s="138" t="s">
        <v>18</v>
      </c>
      <c r="M8" s="41"/>
    </row>
    <row r="9" spans="1:150" ht="12.75">
      <c r="A9" s="54"/>
      <c r="B9" s="59"/>
      <c r="C9" s="54"/>
      <c r="D9" s="54"/>
      <c r="E9" s="427" t="s">
        <v>737</v>
      </c>
      <c r="F9" s="429"/>
      <c r="G9" s="429"/>
      <c r="H9" s="429"/>
      <c r="I9" s="54"/>
      <c r="J9" s="54"/>
      <c r="K9" s="54"/>
      <c r="L9" s="54"/>
      <c r="M9" s="139"/>
      <c r="N9" s="60"/>
      <c r="O9" s="60"/>
      <c r="P9" s="60"/>
      <c r="Q9" s="60"/>
      <c r="R9" s="60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</row>
    <row r="10" spans="1:150" ht="12.75">
      <c r="A10" s="54"/>
      <c r="B10" s="59"/>
      <c r="C10" s="54"/>
      <c r="D10" s="138" t="s">
        <v>738</v>
      </c>
      <c r="E10" s="54"/>
      <c r="F10" s="54"/>
      <c r="G10" s="54"/>
      <c r="H10" s="54"/>
      <c r="I10" s="54"/>
      <c r="J10" s="54"/>
      <c r="K10" s="54"/>
      <c r="L10" s="54"/>
      <c r="M10" s="139"/>
      <c r="N10" s="60"/>
      <c r="O10" s="60"/>
      <c r="P10" s="60"/>
      <c r="Q10" s="60"/>
      <c r="R10" s="60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</row>
    <row r="11" spans="1:150" ht="12.75">
      <c r="A11" s="54"/>
      <c r="B11" s="59"/>
      <c r="C11" s="54"/>
      <c r="D11" s="54"/>
      <c r="E11" s="430" t="s">
        <v>739</v>
      </c>
      <c r="F11" s="429"/>
      <c r="G11" s="429"/>
      <c r="H11" s="429"/>
      <c r="I11" s="54"/>
      <c r="J11" s="54"/>
      <c r="K11" s="54"/>
      <c r="L11" s="54"/>
      <c r="M11" s="139"/>
      <c r="N11" s="60"/>
      <c r="O11" s="60"/>
      <c r="P11" s="60"/>
      <c r="Q11" s="60"/>
      <c r="R11" s="60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</row>
    <row r="12" spans="1:150" ht="12.75">
      <c r="A12" s="54"/>
      <c r="B12" s="59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39"/>
      <c r="N12" s="60"/>
      <c r="O12" s="60"/>
      <c r="P12" s="60"/>
      <c r="Q12" s="60"/>
      <c r="R12" s="60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</row>
    <row r="13" spans="1:150" ht="12.75">
      <c r="A13" s="54"/>
      <c r="B13" s="59"/>
      <c r="C13" s="54"/>
      <c r="D13" s="138" t="s">
        <v>671</v>
      </c>
      <c r="E13" s="54"/>
      <c r="F13" s="129" t="s">
        <v>56</v>
      </c>
      <c r="G13" s="54"/>
      <c r="H13" s="54"/>
      <c r="I13" s="138" t="s">
        <v>672</v>
      </c>
      <c r="J13" s="129" t="s">
        <v>56</v>
      </c>
      <c r="K13" s="54"/>
      <c r="L13" s="54"/>
      <c r="M13" s="139"/>
      <c r="N13" s="60"/>
      <c r="O13" s="60"/>
      <c r="P13" s="60"/>
      <c r="Q13" s="60"/>
      <c r="R13" s="60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</row>
    <row r="14" spans="1:150" ht="12.75">
      <c r="A14" s="54"/>
      <c r="B14" s="59"/>
      <c r="C14" s="54"/>
      <c r="D14" s="138" t="s">
        <v>673</v>
      </c>
      <c r="E14" s="54"/>
      <c r="F14" s="129" t="s">
        <v>674</v>
      </c>
      <c r="G14" s="54"/>
      <c r="H14" s="54"/>
      <c r="I14" s="138" t="s">
        <v>675</v>
      </c>
      <c r="J14" s="140" t="s">
        <v>676</v>
      </c>
      <c r="K14" s="54"/>
      <c r="L14" s="54"/>
      <c r="M14" s="139"/>
      <c r="N14" s="60"/>
      <c r="O14" s="60"/>
      <c r="P14" s="60"/>
      <c r="Q14" s="60"/>
      <c r="R14" s="60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</row>
    <row r="15" spans="1:150" ht="12.75">
      <c r="A15" s="54"/>
      <c r="B15" s="59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139"/>
      <c r="N15" s="60"/>
      <c r="O15" s="60"/>
      <c r="P15" s="60"/>
      <c r="Q15" s="60"/>
      <c r="R15" s="60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</row>
    <row r="16" spans="1:150" ht="12.75">
      <c r="A16" s="54"/>
      <c r="B16" s="59"/>
      <c r="C16" s="54"/>
      <c r="D16" s="138" t="s">
        <v>677</v>
      </c>
      <c r="E16" s="54"/>
      <c r="F16" s="54"/>
      <c r="G16" s="54"/>
      <c r="H16" s="54"/>
      <c r="I16" s="138" t="s">
        <v>678</v>
      </c>
      <c r="J16" s="129" t="s">
        <v>56</v>
      </c>
      <c r="K16" s="54"/>
      <c r="L16" s="54"/>
      <c r="M16" s="139"/>
      <c r="N16" s="60"/>
      <c r="O16" s="60"/>
      <c r="P16" s="60"/>
      <c r="Q16" s="60"/>
      <c r="R16" s="60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</row>
    <row r="17" spans="1:150" ht="12.75">
      <c r="A17" s="54"/>
      <c r="B17" s="59"/>
      <c r="C17" s="54"/>
      <c r="D17" s="54"/>
      <c r="E17" s="129" t="s">
        <v>679</v>
      </c>
      <c r="F17" s="54"/>
      <c r="G17" s="54"/>
      <c r="H17" s="54"/>
      <c r="I17" s="138" t="s">
        <v>680</v>
      </c>
      <c r="J17" s="129" t="s">
        <v>56</v>
      </c>
      <c r="K17" s="54"/>
      <c r="L17" s="54"/>
      <c r="M17" s="139"/>
      <c r="N17" s="60"/>
      <c r="O17" s="60"/>
      <c r="P17" s="60"/>
      <c r="Q17" s="60"/>
      <c r="R17" s="60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</row>
    <row r="18" spans="1:150" ht="12.75">
      <c r="A18" s="54"/>
      <c r="B18" s="59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39"/>
      <c r="N18" s="60"/>
      <c r="O18" s="60"/>
      <c r="P18" s="60"/>
      <c r="Q18" s="60"/>
      <c r="R18" s="60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</row>
    <row r="19" spans="1:150" ht="12.75">
      <c r="A19" s="54"/>
      <c r="B19" s="59"/>
      <c r="C19" s="54"/>
      <c r="D19" s="138" t="s">
        <v>681</v>
      </c>
      <c r="E19" s="54"/>
      <c r="F19" s="54"/>
      <c r="G19" s="54"/>
      <c r="H19" s="54"/>
      <c r="I19" s="138" t="s">
        <v>678</v>
      </c>
      <c r="J19" s="52" t="str">
        <f>'Rekapitulace SO   401'!AN13</f>
        <v>Vyplň údaj</v>
      </c>
      <c r="K19" s="54"/>
      <c r="L19" s="54"/>
      <c r="M19" s="139"/>
      <c r="N19" s="60"/>
      <c r="O19" s="60"/>
      <c r="P19" s="60"/>
      <c r="Q19" s="60"/>
      <c r="R19" s="60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</row>
    <row r="20" spans="1:150" ht="12.75">
      <c r="A20" s="54"/>
      <c r="B20" s="59"/>
      <c r="C20" s="54"/>
      <c r="D20" s="54"/>
      <c r="E20" s="389" t="str">
        <f>'Rekapitulace SO   401'!E14</f>
        <v>Vyplň údaj</v>
      </c>
      <c r="F20" s="431"/>
      <c r="G20" s="431"/>
      <c r="H20" s="431"/>
      <c r="I20" s="138" t="s">
        <v>680</v>
      </c>
      <c r="J20" s="52" t="str">
        <f>'Rekapitulace SO   401'!AN14</f>
        <v>Vyplň údaj</v>
      </c>
      <c r="K20" s="54"/>
      <c r="L20" s="54"/>
      <c r="M20" s="139"/>
      <c r="N20" s="60"/>
      <c r="O20" s="60"/>
      <c r="P20" s="60"/>
      <c r="Q20" s="60"/>
      <c r="R20" s="60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</row>
    <row r="21" spans="1:150" ht="12.75">
      <c r="A21" s="54"/>
      <c r="B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39"/>
      <c r="N21" s="60"/>
      <c r="O21" s="60"/>
      <c r="P21" s="60"/>
      <c r="Q21" s="60"/>
      <c r="R21" s="60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</row>
    <row r="22" spans="1:150" ht="12.75">
      <c r="A22" s="54"/>
      <c r="B22" s="59"/>
      <c r="C22" s="54"/>
      <c r="D22" s="138" t="s">
        <v>683</v>
      </c>
      <c r="E22" s="54"/>
      <c r="F22" s="54"/>
      <c r="G22" s="54"/>
      <c r="H22" s="54"/>
      <c r="I22" s="138" t="s">
        <v>678</v>
      </c>
      <c r="J22" s="129" t="s">
        <v>684</v>
      </c>
      <c r="K22" s="54"/>
      <c r="L22" s="54"/>
      <c r="M22" s="139"/>
      <c r="N22" s="60"/>
      <c r="O22" s="60"/>
      <c r="P22" s="60"/>
      <c r="Q22" s="60"/>
      <c r="R22" s="60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</row>
    <row r="23" spans="1:150" ht="12.75">
      <c r="A23" s="54"/>
      <c r="B23" s="59"/>
      <c r="C23" s="54"/>
      <c r="D23" s="54"/>
      <c r="E23" s="129" t="s">
        <v>685</v>
      </c>
      <c r="F23" s="54"/>
      <c r="G23" s="54"/>
      <c r="H23" s="54"/>
      <c r="I23" s="138" t="s">
        <v>680</v>
      </c>
      <c r="J23" s="129" t="s">
        <v>686</v>
      </c>
      <c r="K23" s="54"/>
      <c r="L23" s="54"/>
      <c r="M23" s="139"/>
      <c r="N23" s="60"/>
      <c r="O23" s="60"/>
      <c r="P23" s="60"/>
      <c r="Q23" s="60"/>
      <c r="R23" s="60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</row>
    <row r="24" spans="1:150" ht="12.75">
      <c r="A24" s="54"/>
      <c r="B24" s="5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9"/>
      <c r="N24" s="60"/>
      <c r="O24" s="60"/>
      <c r="P24" s="60"/>
      <c r="Q24" s="60"/>
      <c r="R24" s="60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</row>
    <row r="25" spans="1:150" ht="12.75">
      <c r="A25" s="54"/>
      <c r="B25" s="59"/>
      <c r="C25" s="54"/>
      <c r="D25" s="138" t="s">
        <v>687</v>
      </c>
      <c r="E25" s="54"/>
      <c r="F25" s="54"/>
      <c r="G25" s="54"/>
      <c r="H25" s="54"/>
      <c r="I25" s="138" t="s">
        <v>678</v>
      </c>
      <c r="J25" s="129" t="s">
        <v>56</v>
      </c>
      <c r="K25" s="54"/>
      <c r="L25" s="54"/>
      <c r="M25" s="139"/>
      <c r="N25" s="60"/>
      <c r="O25" s="60"/>
      <c r="P25" s="60"/>
      <c r="Q25" s="60"/>
      <c r="R25" s="60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</row>
    <row r="26" spans="1:150" ht="12.75">
      <c r="A26" s="54"/>
      <c r="B26" s="59"/>
      <c r="C26" s="54"/>
      <c r="D26" s="54"/>
      <c r="E26" s="129" t="s">
        <v>688</v>
      </c>
      <c r="F26" s="54"/>
      <c r="G26" s="54"/>
      <c r="H26" s="54"/>
      <c r="I26" s="138" t="s">
        <v>680</v>
      </c>
      <c r="J26" s="129" t="s">
        <v>56</v>
      </c>
      <c r="K26" s="54"/>
      <c r="L26" s="54"/>
      <c r="M26" s="139"/>
      <c r="N26" s="60"/>
      <c r="O26" s="60"/>
      <c r="P26" s="60"/>
      <c r="Q26" s="60"/>
      <c r="R26" s="60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</row>
    <row r="27" spans="1:150" ht="12.75">
      <c r="A27" s="54"/>
      <c r="B27" s="5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139"/>
      <c r="N27" s="60"/>
      <c r="O27" s="60"/>
      <c r="P27" s="60"/>
      <c r="Q27" s="60"/>
      <c r="R27" s="60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</row>
    <row r="28" spans="1:150" ht="12.75">
      <c r="A28" s="54"/>
      <c r="B28" s="59"/>
      <c r="C28" s="54"/>
      <c r="D28" s="138" t="s">
        <v>689</v>
      </c>
      <c r="E28" s="54"/>
      <c r="F28" s="54"/>
      <c r="G28" s="54"/>
      <c r="H28" s="54"/>
      <c r="I28" s="54"/>
      <c r="J28" s="54"/>
      <c r="K28" s="54"/>
      <c r="L28" s="54"/>
      <c r="M28" s="139"/>
      <c r="N28" s="60"/>
      <c r="O28" s="60"/>
      <c r="P28" s="60"/>
      <c r="Q28" s="60"/>
      <c r="R28" s="60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</row>
    <row r="29" spans="1:150" ht="12.75">
      <c r="A29" s="141"/>
      <c r="B29" s="142"/>
      <c r="C29" s="141"/>
      <c r="D29" s="141"/>
      <c r="E29" s="432" t="s">
        <v>740</v>
      </c>
      <c r="F29" s="432"/>
      <c r="G29" s="432"/>
      <c r="H29" s="432"/>
      <c r="I29" s="141"/>
      <c r="J29" s="141"/>
      <c r="K29" s="141"/>
      <c r="L29" s="141"/>
      <c r="M29" s="143"/>
      <c r="N29" s="144"/>
      <c r="O29" s="144"/>
      <c r="P29" s="144"/>
      <c r="Q29" s="144"/>
      <c r="R29" s="144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</row>
    <row r="30" spans="1:150" ht="12.75">
      <c r="A30" s="54"/>
      <c r="B30" s="5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139"/>
      <c r="N30" s="60"/>
      <c r="O30" s="60"/>
      <c r="P30" s="60"/>
      <c r="Q30" s="60"/>
      <c r="R30" s="60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</row>
    <row r="31" spans="1:150" ht="12.75">
      <c r="A31" s="54"/>
      <c r="B31" s="59"/>
      <c r="C31" s="54"/>
      <c r="D31" s="145"/>
      <c r="E31" s="145"/>
      <c r="F31" s="145"/>
      <c r="G31" s="145"/>
      <c r="H31" s="145"/>
      <c r="I31" s="145"/>
      <c r="J31" s="145"/>
      <c r="K31" s="145"/>
      <c r="L31" s="145"/>
      <c r="M31" s="139"/>
      <c r="N31" s="60"/>
      <c r="O31" s="60"/>
      <c r="P31" s="60"/>
      <c r="Q31" s="60"/>
      <c r="R31" s="60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</row>
    <row r="32" spans="1:150" ht="12.75">
      <c r="A32" s="54"/>
      <c r="B32" s="59"/>
      <c r="C32" s="54"/>
      <c r="D32" s="54"/>
      <c r="E32" s="138" t="s">
        <v>741</v>
      </c>
      <c r="F32" s="54"/>
      <c r="G32" s="54"/>
      <c r="H32" s="54"/>
      <c r="I32" s="54"/>
      <c r="J32" s="54"/>
      <c r="K32" s="146">
        <f>I65</f>
        <v>0</v>
      </c>
      <c r="L32" s="54"/>
      <c r="M32" s="139"/>
      <c r="N32" s="60"/>
      <c r="O32" s="60"/>
      <c r="P32" s="60"/>
      <c r="Q32" s="60"/>
      <c r="R32" s="60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</row>
    <row r="33" spans="1:150" ht="12.75">
      <c r="A33" s="54"/>
      <c r="B33" s="59"/>
      <c r="C33" s="54"/>
      <c r="D33" s="54"/>
      <c r="E33" s="138" t="s">
        <v>742</v>
      </c>
      <c r="F33" s="54"/>
      <c r="G33" s="54"/>
      <c r="H33" s="54"/>
      <c r="I33" s="54"/>
      <c r="J33" s="54"/>
      <c r="K33" s="146">
        <f>J65</f>
        <v>0</v>
      </c>
      <c r="L33" s="54"/>
      <c r="M33" s="139"/>
      <c r="N33" s="60"/>
      <c r="O33" s="60"/>
      <c r="P33" s="60"/>
      <c r="Q33" s="60"/>
      <c r="R33" s="60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</row>
    <row r="34" spans="1:150" ht="15.6">
      <c r="A34" s="54"/>
      <c r="B34" s="59"/>
      <c r="C34" s="54"/>
      <c r="D34" s="147" t="s">
        <v>8</v>
      </c>
      <c r="E34" s="54"/>
      <c r="F34" s="54"/>
      <c r="G34" s="54"/>
      <c r="H34" s="54"/>
      <c r="I34" s="54"/>
      <c r="J34" s="54"/>
      <c r="K34" s="148">
        <f>ROUND(K103,2)</f>
        <v>0</v>
      </c>
      <c r="L34" s="54"/>
      <c r="M34" s="139"/>
      <c r="N34" s="60"/>
      <c r="O34" s="60"/>
      <c r="P34" s="60"/>
      <c r="Q34" s="60"/>
      <c r="R34" s="60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</row>
    <row r="35" spans="1:150" ht="12.75">
      <c r="A35" s="54"/>
      <c r="B35" s="59"/>
      <c r="C35" s="54"/>
      <c r="D35" s="145"/>
      <c r="E35" s="145"/>
      <c r="F35" s="145"/>
      <c r="G35" s="145"/>
      <c r="H35" s="145"/>
      <c r="I35" s="145"/>
      <c r="J35" s="145"/>
      <c r="K35" s="145"/>
      <c r="L35" s="145"/>
      <c r="M35" s="139"/>
      <c r="N35" s="60"/>
      <c r="O35" s="60"/>
      <c r="P35" s="60"/>
      <c r="Q35" s="60"/>
      <c r="R35" s="60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</row>
    <row r="36" spans="1:150" ht="12.75">
      <c r="A36" s="54"/>
      <c r="B36" s="59"/>
      <c r="C36" s="54"/>
      <c r="D36" s="54"/>
      <c r="E36" s="54"/>
      <c r="F36" s="149" t="s">
        <v>692</v>
      </c>
      <c r="G36" s="54"/>
      <c r="H36" s="54"/>
      <c r="I36" s="149" t="s">
        <v>691</v>
      </c>
      <c r="J36" s="54"/>
      <c r="K36" s="149" t="s">
        <v>693</v>
      </c>
      <c r="L36" s="54"/>
      <c r="M36" s="139"/>
      <c r="N36" s="60"/>
      <c r="O36" s="60"/>
      <c r="P36" s="60"/>
      <c r="Q36" s="60"/>
      <c r="R36" s="60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</row>
    <row r="37" spans="1:150" ht="12.75">
      <c r="A37" s="54"/>
      <c r="B37" s="59"/>
      <c r="C37" s="54"/>
      <c r="D37" s="150" t="s">
        <v>9</v>
      </c>
      <c r="E37" s="138" t="s">
        <v>694</v>
      </c>
      <c r="F37" s="146">
        <f>ROUND((SUM(BE103:BE339)),2)</f>
        <v>0</v>
      </c>
      <c r="G37" s="54"/>
      <c r="H37" s="54"/>
      <c r="I37" s="151">
        <v>0.21</v>
      </c>
      <c r="J37" s="54"/>
      <c r="K37" s="146">
        <f>ROUND(((SUM(BE103:BE339))*I37),2)</f>
        <v>0</v>
      </c>
      <c r="L37" s="54"/>
      <c r="M37" s="139"/>
      <c r="N37" s="60"/>
      <c r="O37" s="60"/>
      <c r="P37" s="60"/>
      <c r="Q37" s="60"/>
      <c r="R37" s="60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</row>
    <row r="38" spans="1:150" ht="12.75">
      <c r="A38" s="54"/>
      <c r="B38" s="59"/>
      <c r="C38" s="54"/>
      <c r="D38" s="54"/>
      <c r="E38" s="138" t="s">
        <v>695</v>
      </c>
      <c r="F38" s="146">
        <f>ROUND((SUM(BF103:BF339)),2)</f>
        <v>0</v>
      </c>
      <c r="G38" s="54"/>
      <c r="H38" s="54"/>
      <c r="I38" s="151">
        <v>0.15</v>
      </c>
      <c r="J38" s="54"/>
      <c r="K38" s="146">
        <f>ROUND(((SUM(BF103:BF339))*I38),2)</f>
        <v>0</v>
      </c>
      <c r="L38" s="54"/>
      <c r="M38" s="139"/>
      <c r="N38" s="60"/>
      <c r="O38" s="60"/>
      <c r="P38" s="60"/>
      <c r="Q38" s="60"/>
      <c r="R38" s="60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</row>
    <row r="39" spans="1:150" ht="12.75">
      <c r="A39" s="54"/>
      <c r="B39" s="59"/>
      <c r="C39" s="54"/>
      <c r="D39" s="54"/>
      <c r="E39" s="138" t="s">
        <v>696</v>
      </c>
      <c r="F39" s="146">
        <f>ROUND((SUM(BG103:BG339)),2)</f>
        <v>0</v>
      </c>
      <c r="G39" s="54"/>
      <c r="H39" s="54"/>
      <c r="I39" s="151">
        <v>0.21</v>
      </c>
      <c r="J39" s="54"/>
      <c r="K39" s="146">
        <f>0</f>
        <v>0</v>
      </c>
      <c r="L39" s="54"/>
      <c r="M39" s="139"/>
      <c r="N39" s="60"/>
      <c r="O39" s="60"/>
      <c r="P39" s="60"/>
      <c r="Q39" s="60"/>
      <c r="R39" s="60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</row>
    <row r="40" spans="1:150" ht="12.75">
      <c r="A40" s="54"/>
      <c r="B40" s="59"/>
      <c r="C40" s="54"/>
      <c r="D40" s="54"/>
      <c r="E40" s="138" t="s">
        <v>697</v>
      </c>
      <c r="F40" s="146">
        <f>ROUND((SUM(BH103:BH339)),2)</f>
        <v>0</v>
      </c>
      <c r="G40" s="54"/>
      <c r="H40" s="54"/>
      <c r="I40" s="151">
        <v>0.15</v>
      </c>
      <c r="J40" s="54"/>
      <c r="K40" s="146">
        <f>0</f>
        <v>0</v>
      </c>
      <c r="L40" s="54"/>
      <c r="M40" s="139"/>
      <c r="N40" s="60"/>
      <c r="O40" s="60"/>
      <c r="P40" s="60"/>
      <c r="Q40" s="60"/>
      <c r="R40" s="60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</row>
    <row r="41" spans="1:150" ht="12.75">
      <c r="A41" s="54"/>
      <c r="B41" s="59"/>
      <c r="C41" s="54"/>
      <c r="D41" s="54"/>
      <c r="E41" s="138" t="s">
        <v>698</v>
      </c>
      <c r="F41" s="146">
        <f>ROUND((SUM(BI103:BI339)),2)</f>
        <v>0</v>
      </c>
      <c r="G41" s="54"/>
      <c r="H41" s="54"/>
      <c r="I41" s="151">
        <v>0</v>
      </c>
      <c r="J41" s="54"/>
      <c r="K41" s="146">
        <f>0</f>
        <v>0</v>
      </c>
      <c r="L41" s="54"/>
      <c r="M41" s="139"/>
      <c r="N41" s="60"/>
      <c r="O41" s="60"/>
      <c r="P41" s="60"/>
      <c r="Q41" s="60"/>
      <c r="R41" s="60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</row>
    <row r="42" spans="1:150" ht="12.75">
      <c r="A42" s="54"/>
      <c r="B42" s="59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39"/>
      <c r="N42" s="60"/>
      <c r="O42" s="60"/>
      <c r="P42" s="60"/>
      <c r="Q42" s="60"/>
      <c r="R42" s="60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</row>
    <row r="43" spans="1:150" ht="15.6">
      <c r="A43" s="54"/>
      <c r="B43" s="59"/>
      <c r="C43" s="152"/>
      <c r="D43" s="153" t="s">
        <v>10</v>
      </c>
      <c r="E43" s="154"/>
      <c r="F43" s="154"/>
      <c r="G43" s="155" t="s">
        <v>699</v>
      </c>
      <c r="H43" s="156" t="s">
        <v>700</v>
      </c>
      <c r="I43" s="154"/>
      <c r="J43" s="154"/>
      <c r="K43" s="157">
        <f>SUM(K34:K41)</f>
        <v>0</v>
      </c>
      <c r="L43" s="158"/>
      <c r="M43" s="139"/>
      <c r="N43" s="60"/>
      <c r="O43" s="60"/>
      <c r="P43" s="60"/>
      <c r="Q43" s="60"/>
      <c r="R43" s="60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</row>
    <row r="44" spans="1:150" ht="12.75">
      <c r="A44" s="54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39"/>
      <c r="N44" s="60"/>
      <c r="O44" s="60"/>
      <c r="P44" s="60"/>
      <c r="Q44" s="60"/>
      <c r="R44" s="60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</row>
    <row r="48" spans="1:150" ht="12.75">
      <c r="A48" s="54"/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39"/>
      <c r="N48" s="60"/>
      <c r="O48" s="60"/>
      <c r="P48" s="60"/>
      <c r="Q48" s="60"/>
      <c r="R48" s="60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</row>
    <row r="49" spans="1:150" ht="17.4">
      <c r="A49" s="54"/>
      <c r="B49" s="55"/>
      <c r="C49" s="44" t="s">
        <v>743</v>
      </c>
      <c r="D49" s="56"/>
      <c r="E49" s="56"/>
      <c r="F49" s="56"/>
      <c r="G49" s="56"/>
      <c r="H49" s="56"/>
      <c r="I49" s="56"/>
      <c r="J49" s="56"/>
      <c r="K49" s="56"/>
      <c r="L49" s="56"/>
      <c r="M49" s="139"/>
      <c r="N49" s="60"/>
      <c r="O49" s="60"/>
      <c r="P49" s="60"/>
      <c r="Q49" s="60"/>
      <c r="R49" s="60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</row>
    <row r="50" spans="1:150" ht="12.75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39"/>
      <c r="N50" s="60"/>
      <c r="O50" s="60"/>
      <c r="P50" s="60"/>
      <c r="Q50" s="60"/>
      <c r="R50" s="60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</row>
    <row r="51" spans="1:150" ht="12.75">
      <c r="A51" s="54"/>
      <c r="B51" s="55"/>
      <c r="C51" s="49" t="s">
        <v>669</v>
      </c>
      <c r="D51" s="56"/>
      <c r="E51" s="56"/>
      <c r="F51" s="56"/>
      <c r="G51" s="56"/>
      <c r="H51" s="56"/>
      <c r="I51" s="56"/>
      <c r="J51" s="56"/>
      <c r="K51" s="56"/>
      <c r="L51" s="56"/>
      <c r="M51" s="139"/>
      <c r="N51" s="60"/>
      <c r="O51" s="60"/>
      <c r="P51" s="60"/>
      <c r="Q51" s="60"/>
      <c r="R51" s="60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</row>
    <row r="52" spans="1:150" ht="12.75">
      <c r="A52" s="54"/>
      <c r="B52" s="55"/>
      <c r="C52" s="56"/>
      <c r="D52" s="56"/>
      <c r="E52" s="433" t="str">
        <f>E7</f>
        <v>II/366 Konice, ul. Zádvoří - projektová dokumentace</v>
      </c>
      <c r="F52" s="434"/>
      <c r="G52" s="434"/>
      <c r="H52" s="434"/>
      <c r="I52" s="56"/>
      <c r="J52" s="56"/>
      <c r="K52" s="56"/>
      <c r="L52" s="56"/>
      <c r="M52" s="139"/>
      <c r="N52" s="60"/>
      <c r="O52" s="60"/>
      <c r="P52" s="60"/>
      <c r="Q52" s="60"/>
      <c r="R52" s="60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</row>
    <row r="53" spans="2:13" ht="12.75">
      <c r="B53" s="42"/>
      <c r="C53" s="49" t="s">
        <v>18</v>
      </c>
      <c r="D53" s="43"/>
      <c r="E53" s="43"/>
      <c r="F53" s="43"/>
      <c r="G53" s="43"/>
      <c r="H53" s="43"/>
      <c r="I53" s="43"/>
      <c r="J53" s="43"/>
      <c r="K53" s="43"/>
      <c r="L53" s="43"/>
      <c r="M53" s="41"/>
    </row>
    <row r="54" spans="1:150" ht="12.75">
      <c r="A54" s="54"/>
      <c r="B54" s="55"/>
      <c r="C54" s="56"/>
      <c r="D54" s="56"/>
      <c r="E54" s="433" t="s">
        <v>737</v>
      </c>
      <c r="F54" s="426"/>
      <c r="G54" s="426"/>
      <c r="H54" s="426"/>
      <c r="I54" s="56"/>
      <c r="J54" s="56"/>
      <c r="K54" s="56"/>
      <c r="L54" s="56"/>
      <c r="M54" s="139"/>
      <c r="N54" s="60"/>
      <c r="O54" s="60"/>
      <c r="P54" s="60"/>
      <c r="Q54" s="60"/>
      <c r="R54" s="60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</row>
    <row r="55" spans="1:150" ht="12.75">
      <c r="A55" s="54"/>
      <c r="B55" s="55"/>
      <c r="C55" s="49" t="s">
        <v>738</v>
      </c>
      <c r="D55" s="56"/>
      <c r="E55" s="56"/>
      <c r="F55" s="56"/>
      <c r="G55" s="56"/>
      <c r="H55" s="56"/>
      <c r="I55" s="56"/>
      <c r="J55" s="56"/>
      <c r="K55" s="56"/>
      <c r="L55" s="56"/>
      <c r="M55" s="139"/>
      <c r="N55" s="60"/>
      <c r="O55" s="60"/>
      <c r="P55" s="60"/>
      <c r="Q55" s="60"/>
      <c r="R55" s="60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</row>
    <row r="56" spans="1:150" ht="12.75">
      <c r="A56" s="54"/>
      <c r="B56" s="55"/>
      <c r="C56" s="56"/>
      <c r="D56" s="56"/>
      <c r="E56" s="398" t="str">
        <f>E11</f>
        <v>A - úsek č.1 - SB A/345a - SB A/348</v>
      </c>
      <c r="F56" s="426"/>
      <c r="G56" s="426"/>
      <c r="H56" s="426"/>
      <c r="I56" s="56"/>
      <c r="J56" s="56"/>
      <c r="K56" s="56"/>
      <c r="L56" s="56"/>
      <c r="M56" s="139"/>
      <c r="N56" s="60"/>
      <c r="O56" s="60"/>
      <c r="P56" s="60"/>
      <c r="Q56" s="60"/>
      <c r="R56" s="60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</row>
    <row r="57" spans="1:150" ht="12.75">
      <c r="A57" s="54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139"/>
      <c r="N57" s="60"/>
      <c r="O57" s="60"/>
      <c r="P57" s="60"/>
      <c r="Q57" s="60"/>
      <c r="R57" s="60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</row>
    <row r="58" spans="1:150" ht="12.75">
      <c r="A58" s="54"/>
      <c r="B58" s="55"/>
      <c r="C58" s="49" t="s">
        <v>673</v>
      </c>
      <c r="D58" s="56"/>
      <c r="E58" s="56"/>
      <c r="F58" s="50" t="str">
        <f>F14</f>
        <v>Konice</v>
      </c>
      <c r="G58" s="56"/>
      <c r="H58" s="56"/>
      <c r="I58" s="49" t="s">
        <v>675</v>
      </c>
      <c r="J58" s="163" t="str">
        <f>IF(J14="","",J14)</f>
        <v>25. 4. 2022</v>
      </c>
      <c r="K58" s="56"/>
      <c r="L58" s="56"/>
      <c r="M58" s="139"/>
      <c r="N58" s="60"/>
      <c r="O58" s="60"/>
      <c r="P58" s="60"/>
      <c r="Q58" s="60"/>
      <c r="R58" s="60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</row>
    <row r="59" spans="1:150" ht="12.75">
      <c r="A59" s="54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139"/>
      <c r="N59" s="60"/>
      <c r="O59" s="60"/>
      <c r="P59" s="60"/>
      <c r="Q59" s="60"/>
      <c r="R59" s="60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</row>
    <row r="60" spans="1:150" ht="12.75">
      <c r="A60" s="54"/>
      <c r="B60" s="55"/>
      <c r="C60" s="49" t="s">
        <v>677</v>
      </c>
      <c r="D60" s="56"/>
      <c r="E60" s="56"/>
      <c r="F60" s="50" t="str">
        <f>E17</f>
        <v>SSOK a Město Konice</v>
      </c>
      <c r="G60" s="56"/>
      <c r="H60" s="56"/>
      <c r="I60" s="49" t="s">
        <v>683</v>
      </c>
      <c r="J60" s="164" t="str">
        <f>E23</f>
        <v>Viktor Králík</v>
      </c>
      <c r="K60" s="56"/>
      <c r="L60" s="56"/>
      <c r="M60" s="139"/>
      <c r="N60" s="60"/>
      <c r="O60" s="60"/>
      <c r="P60" s="60"/>
      <c r="Q60" s="60"/>
      <c r="R60" s="60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</row>
    <row r="61" spans="1:150" ht="12.75">
      <c r="A61" s="54"/>
      <c r="B61" s="55"/>
      <c r="C61" s="49" t="s">
        <v>681</v>
      </c>
      <c r="D61" s="56"/>
      <c r="E61" s="56"/>
      <c r="F61" s="50" t="str">
        <f>IF(E20="","",E20)</f>
        <v>Vyplň údaj</v>
      </c>
      <c r="G61" s="56"/>
      <c r="H61" s="56"/>
      <c r="I61" s="49" t="s">
        <v>687</v>
      </c>
      <c r="J61" s="164" t="str">
        <f>E26</f>
        <v xml:space="preserve"> </v>
      </c>
      <c r="K61" s="56"/>
      <c r="L61" s="56"/>
      <c r="M61" s="139"/>
      <c r="N61" s="60"/>
      <c r="O61" s="60"/>
      <c r="P61" s="60"/>
      <c r="Q61" s="60"/>
      <c r="R61" s="60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</row>
    <row r="62" spans="1:150" ht="12.75">
      <c r="A62" s="54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139"/>
      <c r="N62" s="60"/>
      <c r="O62" s="60"/>
      <c r="P62" s="60"/>
      <c r="Q62" s="60"/>
      <c r="R62" s="60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</row>
    <row r="63" spans="1:150" ht="12.75">
      <c r="A63" s="54"/>
      <c r="B63" s="55"/>
      <c r="C63" s="165" t="s">
        <v>744</v>
      </c>
      <c r="D63" s="166"/>
      <c r="E63" s="166"/>
      <c r="F63" s="166"/>
      <c r="G63" s="166"/>
      <c r="H63" s="166"/>
      <c r="I63" s="167" t="s">
        <v>745</v>
      </c>
      <c r="J63" s="167" t="s">
        <v>746</v>
      </c>
      <c r="K63" s="167" t="s">
        <v>747</v>
      </c>
      <c r="L63" s="166"/>
      <c r="M63" s="139"/>
      <c r="N63" s="60"/>
      <c r="O63" s="60"/>
      <c r="P63" s="60"/>
      <c r="Q63" s="60"/>
      <c r="R63" s="60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</row>
    <row r="64" spans="1:150" ht="12.75">
      <c r="A64" s="54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139"/>
      <c r="N64" s="60"/>
      <c r="O64" s="60"/>
      <c r="P64" s="60"/>
      <c r="Q64" s="60"/>
      <c r="R64" s="60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</row>
    <row r="65" spans="1:150" ht="15.6">
      <c r="A65" s="54"/>
      <c r="B65" s="55"/>
      <c r="C65" s="168" t="s">
        <v>720</v>
      </c>
      <c r="D65" s="56"/>
      <c r="E65" s="56"/>
      <c r="F65" s="56"/>
      <c r="G65" s="56"/>
      <c r="H65" s="56"/>
      <c r="I65" s="169">
        <f aca="true" t="shared" si="0" ref="I65:J67">Q103</f>
        <v>0</v>
      </c>
      <c r="J65" s="169">
        <f t="shared" si="0"/>
        <v>0</v>
      </c>
      <c r="K65" s="169">
        <f>K103</f>
        <v>0</v>
      </c>
      <c r="L65" s="56"/>
      <c r="M65" s="139"/>
      <c r="N65" s="60"/>
      <c r="O65" s="60"/>
      <c r="P65" s="60"/>
      <c r="Q65" s="60"/>
      <c r="R65" s="60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38" t="s">
        <v>748</v>
      </c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</row>
    <row r="66" spans="1:150" ht="15">
      <c r="A66" s="170"/>
      <c r="B66" s="171"/>
      <c r="C66" s="172"/>
      <c r="D66" s="173" t="s">
        <v>749</v>
      </c>
      <c r="E66" s="174"/>
      <c r="F66" s="174"/>
      <c r="G66" s="174"/>
      <c r="H66" s="174"/>
      <c r="I66" s="175">
        <f t="shared" si="0"/>
        <v>0</v>
      </c>
      <c r="J66" s="175">
        <f t="shared" si="0"/>
        <v>0</v>
      </c>
      <c r="K66" s="175">
        <f>K104</f>
        <v>0</v>
      </c>
      <c r="L66" s="172"/>
      <c r="M66" s="176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</row>
    <row r="67" spans="1:150" ht="12.75">
      <c r="A67" s="177"/>
      <c r="B67" s="178"/>
      <c r="C67" s="123"/>
      <c r="D67" s="179" t="s">
        <v>750</v>
      </c>
      <c r="E67" s="180"/>
      <c r="F67" s="180"/>
      <c r="G67" s="180"/>
      <c r="H67" s="180"/>
      <c r="I67" s="181">
        <f t="shared" si="0"/>
        <v>0</v>
      </c>
      <c r="J67" s="181">
        <f t="shared" si="0"/>
        <v>0</v>
      </c>
      <c r="K67" s="181">
        <f>K105</f>
        <v>0</v>
      </c>
      <c r="L67" s="123"/>
      <c r="M67" s="182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  <c r="CS67" s="177"/>
      <c r="CT67" s="177"/>
      <c r="CU67" s="177"/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  <c r="DQ67" s="177"/>
      <c r="DR67" s="177"/>
      <c r="DS67" s="177"/>
      <c r="DT67" s="177"/>
      <c r="DU67" s="177"/>
      <c r="DV67" s="177"/>
      <c r="DW67" s="177"/>
      <c r="DX67" s="177"/>
      <c r="DY67" s="177"/>
      <c r="DZ67" s="177"/>
      <c r="EA67" s="177"/>
      <c r="EB67" s="177"/>
      <c r="EC67" s="177"/>
      <c r="ED67" s="177"/>
      <c r="EE67" s="177"/>
      <c r="EF67" s="177"/>
      <c r="EG67" s="177"/>
      <c r="EH67" s="177"/>
      <c r="EI67" s="177"/>
      <c r="EJ67" s="177"/>
      <c r="EK67" s="177"/>
      <c r="EL67" s="177"/>
      <c r="EM67" s="177"/>
      <c r="EN67" s="177"/>
      <c r="EO67" s="177"/>
      <c r="EP67" s="177"/>
      <c r="EQ67" s="177"/>
      <c r="ER67" s="177"/>
      <c r="ES67" s="177"/>
      <c r="ET67" s="177"/>
    </row>
    <row r="68" spans="1:150" ht="15">
      <c r="A68" s="170"/>
      <c r="B68" s="171"/>
      <c r="C68" s="172"/>
      <c r="D68" s="173" t="s">
        <v>751</v>
      </c>
      <c r="E68" s="174"/>
      <c r="F68" s="174"/>
      <c r="G68" s="174"/>
      <c r="H68" s="174"/>
      <c r="I68" s="175">
        <f>Q113</f>
        <v>0</v>
      </c>
      <c r="J68" s="175">
        <f>R113</f>
        <v>0</v>
      </c>
      <c r="K68" s="175">
        <f>K113</f>
        <v>0</v>
      </c>
      <c r="L68" s="172"/>
      <c r="M68" s="176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</row>
    <row r="69" spans="1:150" ht="12.75">
      <c r="A69" s="177"/>
      <c r="B69" s="178"/>
      <c r="C69" s="123"/>
      <c r="D69" s="179" t="s">
        <v>752</v>
      </c>
      <c r="E69" s="180"/>
      <c r="F69" s="180"/>
      <c r="G69" s="180"/>
      <c r="H69" s="180"/>
      <c r="I69" s="181">
        <f>Q114</f>
        <v>0</v>
      </c>
      <c r="J69" s="181">
        <f>R114</f>
        <v>0</v>
      </c>
      <c r="K69" s="181">
        <f>K114</f>
        <v>0</v>
      </c>
      <c r="L69" s="123"/>
      <c r="M69" s="182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  <c r="DN69" s="177"/>
      <c r="DO69" s="177"/>
      <c r="DP69" s="177"/>
      <c r="DQ69" s="177"/>
      <c r="DR69" s="177"/>
      <c r="DS69" s="177"/>
      <c r="DT69" s="177"/>
      <c r="DU69" s="177"/>
      <c r="DV69" s="177"/>
      <c r="DW69" s="177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  <c r="EI69" s="177"/>
      <c r="EJ69" s="177"/>
      <c r="EK69" s="177"/>
      <c r="EL69" s="177"/>
      <c r="EM69" s="177"/>
      <c r="EN69" s="177"/>
      <c r="EO69" s="177"/>
      <c r="EP69" s="177"/>
      <c r="EQ69" s="177"/>
      <c r="ER69" s="177"/>
      <c r="ES69" s="177"/>
      <c r="ET69" s="177"/>
    </row>
    <row r="70" spans="1:150" ht="12.75">
      <c r="A70" s="177"/>
      <c r="B70" s="178"/>
      <c r="C70" s="123"/>
      <c r="D70" s="179" t="s">
        <v>753</v>
      </c>
      <c r="E70" s="180"/>
      <c r="F70" s="180"/>
      <c r="G70" s="180"/>
      <c r="H70" s="180"/>
      <c r="I70" s="181">
        <f>Q117</f>
        <v>0</v>
      </c>
      <c r="J70" s="181">
        <f>R117</f>
        <v>0</v>
      </c>
      <c r="K70" s="181">
        <f>K117</f>
        <v>0</v>
      </c>
      <c r="L70" s="123"/>
      <c r="M70" s="182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  <c r="DF70" s="177"/>
      <c r="DG70" s="177"/>
      <c r="DH70" s="177"/>
      <c r="DI70" s="177"/>
      <c r="DJ70" s="177"/>
      <c r="DK70" s="177"/>
      <c r="DL70" s="177"/>
      <c r="DM70" s="177"/>
      <c r="DN70" s="177"/>
      <c r="DO70" s="177"/>
      <c r="DP70" s="177"/>
      <c r="DQ70" s="177"/>
      <c r="DR70" s="177"/>
      <c r="DS70" s="177"/>
      <c r="DT70" s="177"/>
      <c r="DU70" s="177"/>
      <c r="DV70" s="177"/>
      <c r="DW70" s="177"/>
      <c r="DX70" s="177"/>
      <c r="DY70" s="177"/>
      <c r="DZ70" s="177"/>
      <c r="EA70" s="177"/>
      <c r="EB70" s="177"/>
      <c r="EC70" s="177"/>
      <c r="ED70" s="177"/>
      <c r="EE70" s="177"/>
      <c r="EF70" s="177"/>
      <c r="EG70" s="177"/>
      <c r="EH70" s="177"/>
      <c r="EI70" s="177"/>
      <c r="EJ70" s="177"/>
      <c r="EK70" s="177"/>
      <c r="EL70" s="177"/>
      <c r="EM70" s="177"/>
      <c r="EN70" s="177"/>
      <c r="EO70" s="177"/>
      <c r="EP70" s="177"/>
      <c r="EQ70" s="177"/>
      <c r="ER70" s="177"/>
      <c r="ES70" s="177"/>
      <c r="ET70" s="177"/>
    </row>
    <row r="71" spans="1:150" ht="15">
      <c r="A71" s="170"/>
      <c r="B71" s="171"/>
      <c r="C71" s="172"/>
      <c r="D71" s="173" t="s">
        <v>754</v>
      </c>
      <c r="E71" s="174"/>
      <c r="F71" s="174"/>
      <c r="G71" s="174"/>
      <c r="H71" s="174"/>
      <c r="I71" s="175">
        <f>Q180</f>
        <v>0</v>
      </c>
      <c r="J71" s="175">
        <f>R180</f>
        <v>0</v>
      </c>
      <c r="K71" s="175">
        <f>K180</f>
        <v>0</v>
      </c>
      <c r="L71" s="172"/>
      <c r="M71" s="176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</row>
    <row r="72" spans="1:150" ht="12.75">
      <c r="A72" s="177"/>
      <c r="B72" s="178"/>
      <c r="C72" s="123"/>
      <c r="D72" s="179" t="s">
        <v>755</v>
      </c>
      <c r="E72" s="180"/>
      <c r="F72" s="180"/>
      <c r="G72" s="180"/>
      <c r="H72" s="180"/>
      <c r="I72" s="181">
        <f>Q181</f>
        <v>0</v>
      </c>
      <c r="J72" s="181">
        <f>R181</f>
        <v>0</v>
      </c>
      <c r="K72" s="181">
        <f>K181</f>
        <v>0</v>
      </c>
      <c r="L72" s="123"/>
      <c r="M72" s="182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7"/>
      <c r="DF72" s="177"/>
      <c r="DG72" s="177"/>
      <c r="DH72" s="177"/>
      <c r="DI72" s="177"/>
      <c r="DJ72" s="177"/>
      <c r="DK72" s="177"/>
      <c r="DL72" s="177"/>
      <c r="DM72" s="177"/>
      <c r="DN72" s="177"/>
      <c r="DO72" s="177"/>
      <c r="DP72" s="177"/>
      <c r="DQ72" s="177"/>
      <c r="DR72" s="177"/>
      <c r="DS72" s="177"/>
      <c r="DT72" s="177"/>
      <c r="DU72" s="177"/>
      <c r="DV72" s="177"/>
      <c r="DW72" s="177"/>
      <c r="DX72" s="177"/>
      <c r="DY72" s="177"/>
      <c r="DZ72" s="177"/>
      <c r="EA72" s="177"/>
      <c r="EB72" s="177"/>
      <c r="EC72" s="177"/>
      <c r="ED72" s="177"/>
      <c r="EE72" s="177"/>
      <c r="EF72" s="177"/>
      <c r="EG72" s="177"/>
      <c r="EH72" s="177"/>
      <c r="EI72" s="177"/>
      <c r="EJ72" s="177"/>
      <c r="EK72" s="177"/>
      <c r="EL72" s="177"/>
      <c r="EM72" s="177"/>
      <c r="EN72" s="177"/>
      <c r="EO72" s="177"/>
      <c r="EP72" s="177"/>
      <c r="EQ72" s="177"/>
      <c r="ER72" s="177"/>
      <c r="ES72" s="177"/>
      <c r="ET72" s="177"/>
    </row>
    <row r="73" spans="1:150" ht="12.75">
      <c r="A73" s="177"/>
      <c r="B73" s="178"/>
      <c r="C73" s="123"/>
      <c r="D73" s="179" t="s">
        <v>756</v>
      </c>
      <c r="E73" s="180"/>
      <c r="F73" s="180"/>
      <c r="G73" s="180"/>
      <c r="H73" s="180"/>
      <c r="I73" s="181">
        <f>Q204</f>
        <v>0</v>
      </c>
      <c r="J73" s="181">
        <f>R204</f>
        <v>0</v>
      </c>
      <c r="K73" s="181">
        <f>K204</f>
        <v>0</v>
      </c>
      <c r="L73" s="123"/>
      <c r="M73" s="182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77"/>
      <c r="DJ73" s="177"/>
      <c r="DK73" s="177"/>
      <c r="DL73" s="177"/>
      <c r="DM73" s="177"/>
      <c r="DN73" s="177"/>
      <c r="DO73" s="177"/>
      <c r="DP73" s="177"/>
      <c r="DQ73" s="177"/>
      <c r="DR73" s="177"/>
      <c r="DS73" s="177"/>
      <c r="DT73" s="177"/>
      <c r="DU73" s="177"/>
      <c r="DV73" s="177"/>
      <c r="DW73" s="177"/>
      <c r="DX73" s="177"/>
      <c r="DY73" s="177"/>
      <c r="DZ73" s="177"/>
      <c r="EA73" s="177"/>
      <c r="EB73" s="177"/>
      <c r="EC73" s="177"/>
      <c r="ED73" s="177"/>
      <c r="EE73" s="177"/>
      <c r="EF73" s="177"/>
      <c r="EG73" s="177"/>
      <c r="EH73" s="177"/>
      <c r="EI73" s="177"/>
      <c r="EJ73" s="177"/>
      <c r="EK73" s="177"/>
      <c r="EL73" s="177"/>
      <c r="EM73" s="177"/>
      <c r="EN73" s="177"/>
      <c r="EO73" s="177"/>
      <c r="EP73" s="177"/>
      <c r="EQ73" s="177"/>
      <c r="ER73" s="177"/>
      <c r="ES73" s="177"/>
      <c r="ET73" s="177"/>
    </row>
    <row r="74" spans="1:150" ht="15">
      <c r="A74" s="170"/>
      <c r="B74" s="171"/>
      <c r="C74" s="172"/>
      <c r="D74" s="173" t="s">
        <v>757</v>
      </c>
      <c r="E74" s="174"/>
      <c r="F74" s="174"/>
      <c r="G74" s="174"/>
      <c r="H74" s="174"/>
      <c r="I74" s="175">
        <f>Q261</f>
        <v>0</v>
      </c>
      <c r="J74" s="175">
        <f>R261</f>
        <v>0</v>
      </c>
      <c r="K74" s="175">
        <f>K261</f>
        <v>0</v>
      </c>
      <c r="L74" s="172"/>
      <c r="M74" s="176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</row>
    <row r="75" spans="1:150" ht="15">
      <c r="A75" s="170"/>
      <c r="B75" s="171"/>
      <c r="C75" s="172"/>
      <c r="D75" s="173" t="s">
        <v>758</v>
      </c>
      <c r="E75" s="174"/>
      <c r="F75" s="174"/>
      <c r="G75" s="174"/>
      <c r="H75" s="174"/>
      <c r="I75" s="175">
        <f>Q289</f>
        <v>0</v>
      </c>
      <c r="J75" s="175">
        <f>R289</f>
        <v>0</v>
      </c>
      <c r="K75" s="175">
        <f>K289</f>
        <v>0</v>
      </c>
      <c r="L75" s="172"/>
      <c r="M75" s="176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</row>
    <row r="76" spans="1:150" ht="12.75">
      <c r="A76" s="177"/>
      <c r="B76" s="178"/>
      <c r="C76" s="123"/>
      <c r="D76" s="179" t="s">
        <v>759</v>
      </c>
      <c r="E76" s="180"/>
      <c r="F76" s="180"/>
      <c r="G76" s="180"/>
      <c r="H76" s="180"/>
      <c r="I76" s="181">
        <f>Q290</f>
        <v>0</v>
      </c>
      <c r="J76" s="181">
        <f>R290</f>
        <v>0</v>
      </c>
      <c r="K76" s="181">
        <f>K290</f>
        <v>0</v>
      </c>
      <c r="L76" s="123"/>
      <c r="M76" s="182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177"/>
      <c r="DT76" s="177"/>
      <c r="DU76" s="177"/>
      <c r="DV76" s="177"/>
      <c r="DW76" s="177"/>
      <c r="DX76" s="177"/>
      <c r="DY76" s="177"/>
      <c r="DZ76" s="177"/>
      <c r="EA76" s="177"/>
      <c r="EB76" s="177"/>
      <c r="EC76" s="177"/>
      <c r="ED76" s="177"/>
      <c r="EE76" s="177"/>
      <c r="EF76" s="177"/>
      <c r="EG76" s="177"/>
      <c r="EH76" s="177"/>
      <c r="EI76" s="177"/>
      <c r="EJ76" s="177"/>
      <c r="EK76" s="177"/>
      <c r="EL76" s="177"/>
      <c r="EM76" s="177"/>
      <c r="EN76" s="177"/>
      <c r="EO76" s="177"/>
      <c r="EP76" s="177"/>
      <c r="EQ76" s="177"/>
      <c r="ER76" s="177"/>
      <c r="ES76" s="177"/>
      <c r="ET76" s="177"/>
    </row>
    <row r="77" spans="1:150" ht="12.75">
      <c r="A77" s="177"/>
      <c r="B77" s="178"/>
      <c r="C77" s="123"/>
      <c r="D77" s="179" t="s">
        <v>760</v>
      </c>
      <c r="E77" s="180"/>
      <c r="F77" s="180"/>
      <c r="G77" s="180"/>
      <c r="H77" s="180"/>
      <c r="I77" s="181">
        <f>Q299</f>
        <v>0</v>
      </c>
      <c r="J77" s="181">
        <f>R299</f>
        <v>0</v>
      </c>
      <c r="K77" s="181">
        <f>K299</f>
        <v>0</v>
      </c>
      <c r="L77" s="123"/>
      <c r="M77" s="182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/>
      <c r="BT77" s="177"/>
      <c r="BU77" s="177"/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177"/>
      <c r="CJ77" s="177"/>
      <c r="CK77" s="177"/>
      <c r="CL77" s="177"/>
      <c r="CM77" s="177"/>
      <c r="CN77" s="177"/>
      <c r="CO77" s="177"/>
      <c r="CP77" s="177"/>
      <c r="CQ77" s="177"/>
      <c r="CR77" s="177"/>
      <c r="CS77" s="177"/>
      <c r="CT77" s="177"/>
      <c r="CU77" s="177"/>
      <c r="CV77" s="177"/>
      <c r="CW77" s="177"/>
      <c r="CX77" s="177"/>
      <c r="CY77" s="177"/>
      <c r="CZ77" s="177"/>
      <c r="DA77" s="177"/>
      <c r="DB77" s="177"/>
      <c r="DC77" s="177"/>
      <c r="DD77" s="177"/>
      <c r="DE77" s="177"/>
      <c r="DF77" s="177"/>
      <c r="DG77" s="177"/>
      <c r="DH77" s="177"/>
      <c r="DI77" s="177"/>
      <c r="DJ77" s="177"/>
      <c r="DK77" s="177"/>
      <c r="DL77" s="177"/>
      <c r="DM77" s="177"/>
      <c r="DN77" s="177"/>
      <c r="DO77" s="177"/>
      <c r="DP77" s="177"/>
      <c r="DQ77" s="177"/>
      <c r="DR77" s="177"/>
      <c r="DS77" s="177"/>
      <c r="DT77" s="177"/>
      <c r="DU77" s="177"/>
      <c r="DV77" s="177"/>
      <c r="DW77" s="177"/>
      <c r="DX77" s="177"/>
      <c r="DY77" s="177"/>
      <c r="DZ77" s="177"/>
      <c r="EA77" s="177"/>
      <c r="EB77" s="177"/>
      <c r="EC77" s="177"/>
      <c r="ED77" s="177"/>
      <c r="EE77" s="177"/>
      <c r="EF77" s="177"/>
      <c r="EG77" s="177"/>
      <c r="EH77" s="177"/>
      <c r="EI77" s="177"/>
      <c r="EJ77" s="177"/>
      <c r="EK77" s="177"/>
      <c r="EL77" s="177"/>
      <c r="EM77" s="177"/>
      <c r="EN77" s="177"/>
      <c r="EO77" s="177"/>
      <c r="EP77" s="177"/>
      <c r="EQ77" s="177"/>
      <c r="ER77" s="177"/>
      <c r="ES77" s="177"/>
      <c r="ET77" s="177"/>
    </row>
    <row r="78" spans="1:150" ht="12.75">
      <c r="A78" s="177"/>
      <c r="B78" s="178"/>
      <c r="C78" s="123"/>
      <c r="D78" s="179" t="s">
        <v>761</v>
      </c>
      <c r="E78" s="180"/>
      <c r="F78" s="180"/>
      <c r="G78" s="180"/>
      <c r="H78" s="180"/>
      <c r="I78" s="181">
        <f>Q302</f>
        <v>0</v>
      </c>
      <c r="J78" s="181">
        <f>R302</f>
        <v>0</v>
      </c>
      <c r="K78" s="181">
        <f>K302</f>
        <v>0</v>
      </c>
      <c r="L78" s="123"/>
      <c r="M78" s="182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77"/>
      <c r="DE78" s="177"/>
      <c r="DF78" s="177"/>
      <c r="DG78" s="177"/>
      <c r="DH78" s="177"/>
      <c r="DI78" s="177"/>
      <c r="DJ78" s="177"/>
      <c r="DK78" s="177"/>
      <c r="DL78" s="177"/>
      <c r="DM78" s="177"/>
      <c r="DN78" s="177"/>
      <c r="DO78" s="177"/>
      <c r="DP78" s="177"/>
      <c r="DQ78" s="177"/>
      <c r="DR78" s="177"/>
      <c r="DS78" s="177"/>
      <c r="DT78" s="177"/>
      <c r="DU78" s="177"/>
      <c r="DV78" s="177"/>
      <c r="DW78" s="177"/>
      <c r="DX78" s="177"/>
      <c r="DY78" s="177"/>
      <c r="DZ78" s="177"/>
      <c r="EA78" s="177"/>
      <c r="EB78" s="177"/>
      <c r="EC78" s="177"/>
      <c r="ED78" s="177"/>
      <c r="EE78" s="177"/>
      <c r="EF78" s="177"/>
      <c r="EG78" s="177"/>
      <c r="EH78" s="177"/>
      <c r="EI78" s="177"/>
      <c r="EJ78" s="177"/>
      <c r="EK78" s="177"/>
      <c r="EL78" s="177"/>
      <c r="EM78" s="177"/>
      <c r="EN78" s="177"/>
      <c r="EO78" s="177"/>
      <c r="EP78" s="177"/>
      <c r="EQ78" s="177"/>
      <c r="ER78" s="177"/>
      <c r="ES78" s="177"/>
      <c r="ET78" s="177"/>
    </row>
    <row r="79" spans="1:150" ht="12.75">
      <c r="A79" s="177"/>
      <c r="B79" s="178"/>
      <c r="C79" s="123"/>
      <c r="D79" s="179" t="s">
        <v>762</v>
      </c>
      <c r="E79" s="180"/>
      <c r="F79" s="180"/>
      <c r="G79" s="180"/>
      <c r="H79" s="180"/>
      <c r="I79" s="181">
        <f>Q305</f>
        <v>0</v>
      </c>
      <c r="J79" s="181">
        <f>R305</f>
        <v>0</v>
      </c>
      <c r="K79" s="181">
        <f>K305</f>
        <v>0</v>
      </c>
      <c r="L79" s="123"/>
      <c r="M79" s="182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177"/>
      <c r="CJ79" s="177"/>
      <c r="CK79" s="177"/>
      <c r="CL79" s="177"/>
      <c r="CM79" s="177"/>
      <c r="CN79" s="177"/>
      <c r="CO79" s="177"/>
      <c r="CP79" s="177"/>
      <c r="CQ79" s="177"/>
      <c r="CR79" s="177"/>
      <c r="CS79" s="177"/>
      <c r="CT79" s="177"/>
      <c r="CU79" s="177"/>
      <c r="CV79" s="177"/>
      <c r="CW79" s="177"/>
      <c r="CX79" s="177"/>
      <c r="CY79" s="177"/>
      <c r="CZ79" s="177"/>
      <c r="DA79" s="177"/>
      <c r="DB79" s="177"/>
      <c r="DC79" s="177"/>
      <c r="DD79" s="177"/>
      <c r="DE79" s="177"/>
      <c r="DF79" s="177"/>
      <c r="DG79" s="177"/>
      <c r="DH79" s="177"/>
      <c r="DI79" s="177"/>
      <c r="DJ79" s="177"/>
      <c r="DK79" s="177"/>
      <c r="DL79" s="177"/>
      <c r="DM79" s="177"/>
      <c r="DN79" s="177"/>
      <c r="DO79" s="177"/>
      <c r="DP79" s="177"/>
      <c r="DQ79" s="177"/>
      <c r="DR79" s="177"/>
      <c r="DS79" s="177"/>
      <c r="DT79" s="177"/>
      <c r="DU79" s="177"/>
      <c r="DV79" s="177"/>
      <c r="DW79" s="177"/>
      <c r="DX79" s="177"/>
      <c r="DY79" s="177"/>
      <c r="DZ79" s="177"/>
      <c r="EA79" s="177"/>
      <c r="EB79" s="177"/>
      <c r="EC79" s="177"/>
      <c r="ED79" s="177"/>
      <c r="EE79" s="177"/>
      <c r="EF79" s="177"/>
      <c r="EG79" s="177"/>
      <c r="EH79" s="177"/>
      <c r="EI79" s="177"/>
      <c r="EJ79" s="177"/>
      <c r="EK79" s="177"/>
      <c r="EL79" s="177"/>
      <c r="EM79" s="177"/>
      <c r="EN79" s="177"/>
      <c r="EO79" s="177"/>
      <c r="EP79" s="177"/>
      <c r="EQ79" s="177"/>
      <c r="ER79" s="177"/>
      <c r="ES79" s="177"/>
      <c r="ET79" s="177"/>
    </row>
    <row r="80" spans="1:150" ht="15">
      <c r="A80" s="170"/>
      <c r="B80" s="171"/>
      <c r="C80" s="172"/>
      <c r="D80" s="173" t="s">
        <v>763</v>
      </c>
      <c r="E80" s="174"/>
      <c r="F80" s="174"/>
      <c r="G80" s="174"/>
      <c r="H80" s="174"/>
      <c r="I80" s="175">
        <f>Q311</f>
        <v>0</v>
      </c>
      <c r="J80" s="175">
        <f>R311</f>
        <v>0</v>
      </c>
      <c r="K80" s="175">
        <f>K311</f>
        <v>0</v>
      </c>
      <c r="L80" s="172"/>
      <c r="M80" s="176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</row>
    <row r="81" spans="1:150" ht="15">
      <c r="A81" s="170"/>
      <c r="B81" s="171"/>
      <c r="C81" s="172"/>
      <c r="D81" s="173" t="s">
        <v>764</v>
      </c>
      <c r="E81" s="174"/>
      <c r="F81" s="174"/>
      <c r="G81" s="174"/>
      <c r="H81" s="174"/>
      <c r="I81" s="175">
        <f>Q331</f>
        <v>0</v>
      </c>
      <c r="J81" s="175">
        <f>R331</f>
        <v>0</v>
      </c>
      <c r="K81" s="175">
        <f>K331</f>
        <v>0</v>
      </c>
      <c r="L81" s="172"/>
      <c r="M81" s="176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</row>
    <row r="82" spans="1:150" ht="12.75">
      <c r="A82" s="54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139"/>
      <c r="N82" s="60"/>
      <c r="O82" s="60"/>
      <c r="P82" s="60"/>
      <c r="Q82" s="60"/>
      <c r="R82" s="60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</row>
    <row r="83" spans="1:150" ht="12.75">
      <c r="A83" s="54"/>
      <c r="B83" s="69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139"/>
      <c r="N83" s="60"/>
      <c r="O83" s="60"/>
      <c r="P83" s="60"/>
      <c r="Q83" s="60"/>
      <c r="R83" s="60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</row>
    <row r="87" spans="1:150" ht="12.75">
      <c r="A87" s="54"/>
      <c r="B87" s="71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139"/>
      <c r="N87" s="60"/>
      <c r="O87" s="60"/>
      <c r="P87" s="60"/>
      <c r="Q87" s="60"/>
      <c r="R87" s="60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</row>
    <row r="88" spans="1:150" ht="17.4">
      <c r="A88" s="54"/>
      <c r="B88" s="55"/>
      <c r="C88" s="44" t="s">
        <v>765</v>
      </c>
      <c r="D88" s="56"/>
      <c r="E88" s="56"/>
      <c r="F88" s="56"/>
      <c r="G88" s="56"/>
      <c r="H88" s="56"/>
      <c r="I88" s="56"/>
      <c r="J88" s="56"/>
      <c r="K88" s="56"/>
      <c r="L88" s="56"/>
      <c r="M88" s="139"/>
      <c r="N88" s="60"/>
      <c r="O88" s="60"/>
      <c r="P88" s="60"/>
      <c r="Q88" s="60"/>
      <c r="R88" s="60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</row>
    <row r="89" spans="1:150" ht="12.75">
      <c r="A89" s="54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139"/>
      <c r="N89" s="60"/>
      <c r="O89" s="60"/>
      <c r="P89" s="60"/>
      <c r="Q89" s="60"/>
      <c r="R89" s="60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</row>
    <row r="90" spans="1:150" ht="12.75">
      <c r="A90" s="54"/>
      <c r="B90" s="55"/>
      <c r="C90" s="49" t="s">
        <v>669</v>
      </c>
      <c r="D90" s="56"/>
      <c r="E90" s="56"/>
      <c r="F90" s="56"/>
      <c r="G90" s="56"/>
      <c r="H90" s="56"/>
      <c r="I90" s="56"/>
      <c r="J90" s="56"/>
      <c r="K90" s="56"/>
      <c r="L90" s="56"/>
      <c r="M90" s="139"/>
      <c r="N90" s="60"/>
      <c r="O90" s="60"/>
      <c r="P90" s="60"/>
      <c r="Q90" s="60"/>
      <c r="R90" s="60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</row>
    <row r="91" spans="1:150" ht="12.75">
      <c r="A91" s="54"/>
      <c r="B91" s="55"/>
      <c r="C91" s="56"/>
      <c r="D91" s="56"/>
      <c r="E91" s="433" t="str">
        <f>E7</f>
        <v>II/366 Konice, ul. Zádvoří - projektová dokumentace</v>
      </c>
      <c r="F91" s="434"/>
      <c r="G91" s="434"/>
      <c r="H91" s="434"/>
      <c r="I91" s="56"/>
      <c r="J91" s="56"/>
      <c r="K91" s="56"/>
      <c r="L91" s="56"/>
      <c r="M91" s="139"/>
      <c r="N91" s="60"/>
      <c r="O91" s="60"/>
      <c r="P91" s="60"/>
      <c r="Q91" s="60"/>
      <c r="R91" s="60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</row>
    <row r="92" spans="2:13" ht="12.75">
      <c r="B92" s="42"/>
      <c r="C92" s="49" t="s">
        <v>18</v>
      </c>
      <c r="D92" s="43"/>
      <c r="E92" s="43"/>
      <c r="F92" s="43"/>
      <c r="G92" s="43"/>
      <c r="H92" s="43"/>
      <c r="I92" s="43"/>
      <c r="J92" s="43"/>
      <c r="K92" s="43"/>
      <c r="L92" s="43"/>
      <c r="M92" s="41"/>
    </row>
    <row r="93" spans="1:150" ht="12.75">
      <c r="A93" s="54"/>
      <c r="B93" s="55"/>
      <c r="C93" s="56"/>
      <c r="D93" s="56"/>
      <c r="E93" s="433" t="s">
        <v>737</v>
      </c>
      <c r="F93" s="426"/>
      <c r="G93" s="426"/>
      <c r="H93" s="426"/>
      <c r="I93" s="56"/>
      <c r="J93" s="56"/>
      <c r="K93" s="56"/>
      <c r="L93" s="56"/>
      <c r="M93" s="139"/>
      <c r="N93" s="60"/>
      <c r="O93" s="60"/>
      <c r="P93" s="60"/>
      <c r="Q93" s="60"/>
      <c r="R93" s="60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</row>
    <row r="94" spans="1:150" ht="12.75">
      <c r="A94" s="54"/>
      <c r="B94" s="55"/>
      <c r="C94" s="49" t="s">
        <v>738</v>
      </c>
      <c r="D94" s="56"/>
      <c r="E94" s="56"/>
      <c r="F94" s="56"/>
      <c r="G94" s="56"/>
      <c r="H94" s="56"/>
      <c r="I94" s="56"/>
      <c r="J94" s="56"/>
      <c r="K94" s="56"/>
      <c r="L94" s="56"/>
      <c r="M94" s="139"/>
      <c r="N94" s="60"/>
      <c r="O94" s="60"/>
      <c r="P94" s="60"/>
      <c r="Q94" s="60"/>
      <c r="R94" s="60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</row>
    <row r="95" spans="1:150" ht="12.75">
      <c r="A95" s="54"/>
      <c r="B95" s="55"/>
      <c r="C95" s="56"/>
      <c r="D95" s="56"/>
      <c r="E95" s="398" t="str">
        <f>E11</f>
        <v>A - úsek č.1 - SB A/345a - SB A/348</v>
      </c>
      <c r="F95" s="426"/>
      <c r="G95" s="426"/>
      <c r="H95" s="426"/>
      <c r="I95" s="56"/>
      <c r="J95" s="56"/>
      <c r="K95" s="56"/>
      <c r="L95" s="56"/>
      <c r="M95" s="139"/>
      <c r="N95" s="60"/>
      <c r="O95" s="60"/>
      <c r="P95" s="60"/>
      <c r="Q95" s="60"/>
      <c r="R95" s="60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</row>
    <row r="96" spans="1:150" ht="12.75">
      <c r="A96" s="54"/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139"/>
      <c r="N96" s="60"/>
      <c r="O96" s="60"/>
      <c r="P96" s="60"/>
      <c r="Q96" s="60"/>
      <c r="R96" s="60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</row>
    <row r="97" spans="1:150" ht="12.75">
      <c r="A97" s="54"/>
      <c r="B97" s="55"/>
      <c r="C97" s="49" t="s">
        <v>673</v>
      </c>
      <c r="D97" s="56"/>
      <c r="E97" s="56"/>
      <c r="F97" s="50" t="str">
        <f>F14</f>
        <v>Konice</v>
      </c>
      <c r="G97" s="56"/>
      <c r="H97" s="56"/>
      <c r="I97" s="49" t="s">
        <v>675</v>
      </c>
      <c r="J97" s="163" t="str">
        <f>IF(J14="","",J14)</f>
        <v>25. 4. 2022</v>
      </c>
      <c r="K97" s="56"/>
      <c r="L97" s="56"/>
      <c r="M97" s="139"/>
      <c r="N97" s="60"/>
      <c r="O97" s="60"/>
      <c r="P97" s="60"/>
      <c r="Q97" s="60"/>
      <c r="R97" s="60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</row>
    <row r="98" spans="1:150" ht="12.75">
      <c r="A98" s="54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139"/>
      <c r="N98" s="60"/>
      <c r="O98" s="60"/>
      <c r="P98" s="60"/>
      <c r="Q98" s="60"/>
      <c r="R98" s="60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</row>
    <row r="99" spans="1:150" ht="12.75">
      <c r="A99" s="54"/>
      <c r="B99" s="55"/>
      <c r="C99" s="49" t="s">
        <v>677</v>
      </c>
      <c r="D99" s="56"/>
      <c r="E99" s="56"/>
      <c r="F99" s="50" t="str">
        <f>E17</f>
        <v>SSOK a Město Konice</v>
      </c>
      <c r="G99" s="56"/>
      <c r="H99" s="56"/>
      <c r="I99" s="49" t="s">
        <v>683</v>
      </c>
      <c r="J99" s="164" t="str">
        <f>E23</f>
        <v>Viktor Králík</v>
      </c>
      <c r="K99" s="56"/>
      <c r="L99" s="56"/>
      <c r="M99" s="139"/>
      <c r="N99" s="60"/>
      <c r="O99" s="60"/>
      <c r="P99" s="60"/>
      <c r="Q99" s="60"/>
      <c r="R99" s="60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</row>
    <row r="100" spans="1:150" ht="12.75">
      <c r="A100" s="54"/>
      <c r="B100" s="55"/>
      <c r="C100" s="49" t="s">
        <v>681</v>
      </c>
      <c r="D100" s="56"/>
      <c r="E100" s="56"/>
      <c r="F100" s="50" t="str">
        <f>IF(E20="","",E20)</f>
        <v>Vyplň údaj</v>
      </c>
      <c r="G100" s="56"/>
      <c r="H100" s="56"/>
      <c r="I100" s="49" t="s">
        <v>687</v>
      </c>
      <c r="J100" s="164" t="str">
        <f>E26</f>
        <v xml:space="preserve"> </v>
      </c>
      <c r="K100" s="56"/>
      <c r="L100" s="56"/>
      <c r="M100" s="139"/>
      <c r="N100" s="60"/>
      <c r="O100" s="60"/>
      <c r="P100" s="60"/>
      <c r="Q100" s="60"/>
      <c r="R100" s="60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</row>
    <row r="101" spans="1:150" ht="12.75">
      <c r="A101" s="54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139"/>
      <c r="N101" s="60"/>
      <c r="O101" s="60"/>
      <c r="P101" s="60"/>
      <c r="Q101" s="60"/>
      <c r="R101" s="60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</row>
    <row r="102" spans="1:150" ht="22.8">
      <c r="A102" s="183"/>
      <c r="B102" s="184"/>
      <c r="C102" s="185" t="s">
        <v>766</v>
      </c>
      <c r="D102" s="186" t="s">
        <v>31</v>
      </c>
      <c r="E102" s="186" t="s">
        <v>703</v>
      </c>
      <c r="F102" s="186" t="s">
        <v>7</v>
      </c>
      <c r="G102" s="186" t="s">
        <v>39</v>
      </c>
      <c r="H102" s="186" t="s">
        <v>41</v>
      </c>
      <c r="I102" s="186" t="s">
        <v>767</v>
      </c>
      <c r="J102" s="186" t="s">
        <v>768</v>
      </c>
      <c r="K102" s="186" t="s">
        <v>747</v>
      </c>
      <c r="L102" s="187" t="s">
        <v>48</v>
      </c>
      <c r="M102" s="188"/>
      <c r="N102" s="91" t="s">
        <v>56</v>
      </c>
      <c r="O102" s="92" t="s">
        <v>9</v>
      </c>
      <c r="P102" s="92" t="s">
        <v>769</v>
      </c>
      <c r="Q102" s="92" t="s">
        <v>770</v>
      </c>
      <c r="R102" s="92" t="s">
        <v>771</v>
      </c>
      <c r="S102" s="92" t="s">
        <v>772</v>
      </c>
      <c r="T102" s="92" t="s">
        <v>773</v>
      </c>
      <c r="U102" s="92" t="s">
        <v>774</v>
      </c>
      <c r="V102" s="92" t="s">
        <v>775</v>
      </c>
      <c r="W102" s="92" t="s">
        <v>776</v>
      </c>
      <c r="X102" s="93" t="s">
        <v>777</v>
      </c>
      <c r="Y102" s="183"/>
      <c r="Z102" s="183"/>
      <c r="AA102" s="183"/>
      <c r="AB102" s="183"/>
      <c r="AC102" s="183"/>
      <c r="AD102" s="183"/>
      <c r="AE102" s="183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89"/>
      <c r="CU102" s="189"/>
      <c r="CV102" s="189"/>
      <c r="CW102" s="189"/>
      <c r="CX102" s="189"/>
      <c r="CY102" s="189"/>
      <c r="CZ102" s="189"/>
      <c r="DA102" s="189"/>
      <c r="DB102" s="189"/>
      <c r="DC102" s="189"/>
      <c r="DD102" s="189"/>
      <c r="DE102" s="189"/>
      <c r="DF102" s="189"/>
      <c r="DG102" s="189"/>
      <c r="DH102" s="189"/>
      <c r="DI102" s="189"/>
      <c r="DJ102" s="189"/>
      <c r="DK102" s="189"/>
      <c r="DL102" s="189"/>
      <c r="DM102" s="189"/>
      <c r="DN102" s="189"/>
      <c r="DO102" s="189"/>
      <c r="DP102" s="189"/>
      <c r="DQ102" s="189"/>
      <c r="DR102" s="189"/>
      <c r="DS102" s="189"/>
      <c r="DT102" s="189"/>
      <c r="DU102" s="189"/>
      <c r="DV102" s="189"/>
      <c r="DW102" s="189"/>
      <c r="DX102" s="189"/>
      <c r="DY102" s="189"/>
      <c r="DZ102" s="189"/>
      <c r="EA102" s="189"/>
      <c r="EB102" s="189"/>
      <c r="EC102" s="189"/>
      <c r="ED102" s="189"/>
      <c r="EE102" s="189"/>
      <c r="EF102" s="189"/>
      <c r="EG102" s="189"/>
      <c r="EH102" s="189"/>
      <c r="EI102" s="189"/>
      <c r="EJ102" s="189"/>
      <c r="EK102" s="189"/>
      <c r="EL102" s="189"/>
      <c r="EM102" s="189"/>
      <c r="EN102" s="189"/>
      <c r="EO102" s="189"/>
      <c r="EP102" s="189"/>
      <c r="EQ102" s="189"/>
      <c r="ER102" s="189"/>
      <c r="ES102" s="189"/>
      <c r="ET102" s="189"/>
    </row>
    <row r="103" spans="1:150" ht="15.6">
      <c r="A103" s="54"/>
      <c r="B103" s="55"/>
      <c r="C103" s="99" t="s">
        <v>778</v>
      </c>
      <c r="D103" s="56"/>
      <c r="E103" s="56"/>
      <c r="F103" s="56"/>
      <c r="G103" s="56"/>
      <c r="H103" s="56"/>
      <c r="I103" s="56"/>
      <c r="J103" s="56"/>
      <c r="K103" s="190">
        <f>BK103</f>
        <v>0</v>
      </c>
      <c r="L103" s="56"/>
      <c r="M103" s="59"/>
      <c r="N103" s="94"/>
      <c r="O103" s="191"/>
      <c r="P103" s="95"/>
      <c r="Q103" s="192">
        <f>Q104+Q113+Q180+Q261+Q289+Q311+Q331</f>
        <v>0</v>
      </c>
      <c r="R103" s="192">
        <f>R104+R113+R180+R261+R289+R311+R331</f>
        <v>0</v>
      </c>
      <c r="S103" s="95"/>
      <c r="T103" s="193">
        <f>T104+T113+T180+T261+T289+T311+T331</f>
        <v>0</v>
      </c>
      <c r="U103" s="95"/>
      <c r="V103" s="193">
        <f>V104+V113+V180+V261+V289+V311+V331</f>
        <v>1.2289398999999999</v>
      </c>
      <c r="W103" s="95"/>
      <c r="X103" s="194">
        <f>X104+X113+X180+X261+X289+X311+X331</f>
        <v>3.3000000000000003</v>
      </c>
      <c r="Y103" s="54"/>
      <c r="Z103" s="54"/>
      <c r="AA103" s="54"/>
      <c r="AB103" s="54"/>
      <c r="AC103" s="54"/>
      <c r="AD103" s="54"/>
      <c r="AE103" s="54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38" t="s">
        <v>721</v>
      </c>
      <c r="AU103" s="38" t="s">
        <v>748</v>
      </c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195">
        <f>BK104+BK113+BK180+BK261+BK289+BK311+BK331</f>
        <v>0</v>
      </c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</row>
    <row r="104" spans="1:150" ht="15">
      <c r="A104" s="196"/>
      <c r="B104" s="197"/>
      <c r="C104" s="198"/>
      <c r="D104" s="199" t="s">
        <v>721</v>
      </c>
      <c r="E104" s="200" t="s">
        <v>779</v>
      </c>
      <c r="F104" s="200" t="s">
        <v>780</v>
      </c>
      <c r="G104" s="198"/>
      <c r="H104" s="198"/>
      <c r="I104" s="201"/>
      <c r="J104" s="201"/>
      <c r="K104" s="202">
        <f>BK104</f>
        <v>0</v>
      </c>
      <c r="L104" s="198"/>
      <c r="M104" s="203"/>
      <c r="N104" s="204"/>
      <c r="O104" s="205"/>
      <c r="P104" s="205"/>
      <c r="Q104" s="206">
        <f>Q105</f>
        <v>0</v>
      </c>
      <c r="R104" s="206">
        <f>R105</f>
        <v>0</v>
      </c>
      <c r="S104" s="205"/>
      <c r="T104" s="207">
        <f>T105</f>
        <v>0</v>
      </c>
      <c r="U104" s="205"/>
      <c r="V104" s="207">
        <f>V105</f>
        <v>0</v>
      </c>
      <c r="W104" s="205"/>
      <c r="X104" s="208">
        <f>X105</f>
        <v>0</v>
      </c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209" t="s">
        <v>34</v>
      </c>
      <c r="AS104" s="196"/>
      <c r="AT104" s="210" t="s">
        <v>721</v>
      </c>
      <c r="AU104" s="210" t="s">
        <v>32</v>
      </c>
      <c r="AV104" s="196"/>
      <c r="AW104" s="196"/>
      <c r="AX104" s="196"/>
      <c r="AY104" s="209" t="s">
        <v>781</v>
      </c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211">
        <f>BK105</f>
        <v>0</v>
      </c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  <c r="EO104" s="196"/>
      <c r="EP104" s="196"/>
      <c r="EQ104" s="196"/>
      <c r="ER104" s="196"/>
      <c r="ES104" s="196"/>
      <c r="ET104" s="196"/>
    </row>
    <row r="105" spans="1:150" ht="12.75">
      <c r="A105" s="196"/>
      <c r="B105" s="197"/>
      <c r="C105" s="198"/>
      <c r="D105" s="199" t="s">
        <v>721</v>
      </c>
      <c r="E105" s="212" t="s">
        <v>45</v>
      </c>
      <c r="F105" s="212" t="s">
        <v>782</v>
      </c>
      <c r="G105" s="198"/>
      <c r="H105" s="198"/>
      <c r="I105" s="201"/>
      <c r="J105" s="201"/>
      <c r="K105" s="213">
        <f>BK105</f>
        <v>0</v>
      </c>
      <c r="L105" s="198"/>
      <c r="M105" s="203"/>
      <c r="N105" s="204"/>
      <c r="O105" s="205"/>
      <c r="P105" s="205"/>
      <c r="Q105" s="206">
        <f>SUM(Q106:Q112)</f>
        <v>0</v>
      </c>
      <c r="R105" s="206">
        <f>SUM(R106:R112)</f>
        <v>0</v>
      </c>
      <c r="S105" s="205"/>
      <c r="T105" s="207">
        <f>SUM(T106:T112)</f>
        <v>0</v>
      </c>
      <c r="U105" s="205"/>
      <c r="V105" s="207">
        <f>SUM(V106:V112)</f>
        <v>0</v>
      </c>
      <c r="W105" s="205"/>
      <c r="X105" s="208">
        <f>SUM(X106:X112)</f>
        <v>0</v>
      </c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209" t="s">
        <v>34</v>
      </c>
      <c r="AS105" s="196"/>
      <c r="AT105" s="210" t="s">
        <v>721</v>
      </c>
      <c r="AU105" s="210" t="s">
        <v>34</v>
      </c>
      <c r="AV105" s="196"/>
      <c r="AW105" s="196"/>
      <c r="AX105" s="196"/>
      <c r="AY105" s="209" t="s">
        <v>781</v>
      </c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211">
        <f>SUM(BK106:BK112)</f>
        <v>0</v>
      </c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  <c r="CL105" s="196"/>
      <c r="CM105" s="196"/>
      <c r="CN105" s="196"/>
      <c r="CO105" s="196"/>
      <c r="CP105" s="196"/>
      <c r="CQ105" s="196"/>
      <c r="CR105" s="196"/>
      <c r="CS105" s="196"/>
      <c r="CT105" s="196"/>
      <c r="CU105" s="196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  <c r="DR105" s="196"/>
      <c r="DS105" s="196"/>
      <c r="DT105" s="196"/>
      <c r="DU105" s="196"/>
      <c r="DV105" s="196"/>
      <c r="DW105" s="196"/>
      <c r="DX105" s="196"/>
      <c r="DY105" s="196"/>
      <c r="DZ105" s="196"/>
      <c r="EA105" s="196"/>
      <c r="EB105" s="196"/>
      <c r="EC105" s="196"/>
      <c r="ED105" s="196"/>
      <c r="EE105" s="196"/>
      <c r="EF105" s="196"/>
      <c r="EG105" s="196"/>
      <c r="EH105" s="196"/>
      <c r="EI105" s="196"/>
      <c r="EJ105" s="196"/>
      <c r="EK105" s="196"/>
      <c r="EL105" s="196"/>
      <c r="EM105" s="196"/>
      <c r="EN105" s="196"/>
      <c r="EO105" s="196"/>
      <c r="EP105" s="196"/>
      <c r="EQ105" s="196"/>
      <c r="ER105" s="196"/>
      <c r="ES105" s="196"/>
      <c r="ET105" s="196"/>
    </row>
    <row r="106" spans="1:150" ht="12.75">
      <c r="A106" s="54"/>
      <c r="B106" s="55"/>
      <c r="C106" s="214" t="s">
        <v>34</v>
      </c>
      <c r="D106" s="214" t="s">
        <v>783</v>
      </c>
      <c r="E106" s="215" t="s">
        <v>784</v>
      </c>
      <c r="F106" s="216" t="s">
        <v>785</v>
      </c>
      <c r="G106" s="217" t="s">
        <v>786</v>
      </c>
      <c r="H106" s="218">
        <v>20</v>
      </c>
      <c r="I106" s="219"/>
      <c r="J106" s="219"/>
      <c r="K106" s="220">
        <f>ROUND(P106*H106,2)</f>
        <v>0</v>
      </c>
      <c r="L106" s="216" t="s">
        <v>787</v>
      </c>
      <c r="M106" s="59"/>
      <c r="N106" s="221" t="s">
        <v>56</v>
      </c>
      <c r="O106" s="222" t="s">
        <v>694</v>
      </c>
      <c r="P106" s="223">
        <f>I106+J106</f>
        <v>0</v>
      </c>
      <c r="Q106" s="223">
        <f>ROUND(I106*H106,2)</f>
        <v>0</v>
      </c>
      <c r="R106" s="223">
        <f>ROUND(J106*H106,2)</f>
        <v>0</v>
      </c>
      <c r="S106" s="87"/>
      <c r="T106" s="224">
        <f>S106*H106</f>
        <v>0</v>
      </c>
      <c r="U106" s="224">
        <v>0</v>
      </c>
      <c r="V106" s="224">
        <f>U106*H106</f>
        <v>0</v>
      </c>
      <c r="W106" s="224">
        <v>0</v>
      </c>
      <c r="X106" s="225">
        <f>W106*H106</f>
        <v>0</v>
      </c>
      <c r="Y106" s="54"/>
      <c r="Z106" s="54"/>
      <c r="AA106" s="54"/>
      <c r="AB106" s="54"/>
      <c r="AC106" s="54"/>
      <c r="AD106" s="54"/>
      <c r="AE106" s="54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226" t="s">
        <v>38</v>
      </c>
      <c r="AS106" s="60"/>
      <c r="AT106" s="226" t="s">
        <v>783</v>
      </c>
      <c r="AU106" s="226" t="s">
        <v>29</v>
      </c>
      <c r="AV106" s="60"/>
      <c r="AW106" s="60"/>
      <c r="AX106" s="60"/>
      <c r="AY106" s="38" t="s">
        <v>781</v>
      </c>
      <c r="AZ106" s="60"/>
      <c r="BA106" s="60"/>
      <c r="BB106" s="60"/>
      <c r="BC106" s="60"/>
      <c r="BD106" s="60"/>
      <c r="BE106" s="227">
        <f>IF(O106="základní",K106,0)</f>
        <v>0</v>
      </c>
      <c r="BF106" s="227">
        <f>IF(O106="snížená",K106,0)</f>
        <v>0</v>
      </c>
      <c r="BG106" s="227">
        <f>IF(O106="zákl. přenesená",K106,0)</f>
        <v>0</v>
      </c>
      <c r="BH106" s="227">
        <f>IF(O106="sníž. přenesená",K106,0)</f>
        <v>0</v>
      </c>
      <c r="BI106" s="227">
        <f>IF(O106="nulová",K106,0)</f>
        <v>0</v>
      </c>
      <c r="BJ106" s="38" t="s">
        <v>34</v>
      </c>
      <c r="BK106" s="227">
        <f>ROUND(P106*H106,2)</f>
        <v>0</v>
      </c>
      <c r="BL106" s="38" t="s">
        <v>38</v>
      </c>
      <c r="BM106" s="226" t="s">
        <v>788</v>
      </c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</row>
    <row r="107" spans="1:150" ht="12.75">
      <c r="A107" s="54"/>
      <c r="B107" s="55"/>
      <c r="C107" s="56"/>
      <c r="D107" s="228" t="s">
        <v>789</v>
      </c>
      <c r="E107" s="56"/>
      <c r="F107" s="229" t="s">
        <v>790</v>
      </c>
      <c r="G107" s="56"/>
      <c r="H107" s="56"/>
      <c r="I107" s="230"/>
      <c r="J107" s="230"/>
      <c r="K107" s="56"/>
      <c r="L107" s="56"/>
      <c r="M107" s="59"/>
      <c r="N107" s="231"/>
      <c r="O107" s="232"/>
      <c r="P107" s="87"/>
      <c r="Q107" s="87"/>
      <c r="R107" s="87"/>
      <c r="S107" s="87"/>
      <c r="T107" s="87"/>
      <c r="U107" s="87"/>
      <c r="V107" s="87"/>
      <c r="W107" s="87"/>
      <c r="X107" s="88"/>
      <c r="Y107" s="54"/>
      <c r="Z107" s="54"/>
      <c r="AA107" s="54"/>
      <c r="AB107" s="54"/>
      <c r="AC107" s="54"/>
      <c r="AD107" s="54"/>
      <c r="AE107" s="54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38" t="s">
        <v>789</v>
      </c>
      <c r="AU107" s="38" t="s">
        <v>29</v>
      </c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</row>
    <row r="108" spans="1:150" ht="12.75">
      <c r="A108" s="233"/>
      <c r="B108" s="234"/>
      <c r="C108" s="235"/>
      <c r="D108" s="236" t="s">
        <v>62</v>
      </c>
      <c r="E108" s="237" t="s">
        <v>56</v>
      </c>
      <c r="F108" s="238" t="s">
        <v>791</v>
      </c>
      <c r="G108" s="235"/>
      <c r="H108" s="237" t="s">
        <v>56</v>
      </c>
      <c r="I108" s="239"/>
      <c r="J108" s="239"/>
      <c r="K108" s="235"/>
      <c r="L108" s="235"/>
      <c r="M108" s="240"/>
      <c r="N108" s="241"/>
      <c r="O108" s="242"/>
      <c r="P108" s="242"/>
      <c r="Q108" s="242"/>
      <c r="R108" s="242"/>
      <c r="S108" s="242"/>
      <c r="T108" s="242"/>
      <c r="U108" s="242"/>
      <c r="V108" s="242"/>
      <c r="W108" s="242"/>
      <c r="X108" s="24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3"/>
      <c r="AS108" s="233"/>
      <c r="AT108" s="244" t="s">
        <v>62</v>
      </c>
      <c r="AU108" s="244" t="s">
        <v>29</v>
      </c>
      <c r="AV108" s="233" t="s">
        <v>34</v>
      </c>
      <c r="AW108" s="233" t="s">
        <v>659</v>
      </c>
      <c r="AX108" s="233" t="s">
        <v>32</v>
      </c>
      <c r="AY108" s="244" t="s">
        <v>781</v>
      </c>
      <c r="AZ108" s="233"/>
      <c r="BA108" s="233"/>
      <c r="BB108" s="233"/>
      <c r="BC108" s="233"/>
      <c r="BD108" s="233"/>
      <c r="BE108" s="233"/>
      <c r="BF108" s="233"/>
      <c r="BG108" s="233"/>
      <c r="BH108" s="233"/>
      <c r="BI108" s="233"/>
      <c r="BJ108" s="233"/>
      <c r="BK108" s="233"/>
      <c r="BL108" s="233"/>
      <c r="BM108" s="233"/>
      <c r="BN108" s="233"/>
      <c r="BO108" s="233"/>
      <c r="BP108" s="233"/>
      <c r="BQ108" s="233"/>
      <c r="BR108" s="233"/>
      <c r="BS108" s="233"/>
      <c r="BT108" s="233"/>
      <c r="BU108" s="233"/>
      <c r="BV108" s="233"/>
      <c r="BW108" s="233"/>
      <c r="BX108" s="233"/>
      <c r="BY108" s="233"/>
      <c r="BZ108" s="233"/>
      <c r="CA108" s="233"/>
      <c r="CB108" s="233"/>
      <c r="CC108" s="233"/>
      <c r="CD108" s="233"/>
      <c r="CE108" s="233"/>
      <c r="CF108" s="233"/>
      <c r="CG108" s="233"/>
      <c r="CH108" s="233"/>
      <c r="CI108" s="233"/>
      <c r="CJ108" s="233"/>
      <c r="CK108" s="233"/>
      <c r="CL108" s="233"/>
      <c r="CM108" s="233"/>
      <c r="CN108" s="233"/>
      <c r="CO108" s="233"/>
      <c r="CP108" s="233"/>
      <c r="CQ108" s="233"/>
      <c r="CR108" s="233"/>
      <c r="CS108" s="233"/>
      <c r="CT108" s="233"/>
      <c r="CU108" s="233"/>
      <c r="CV108" s="233"/>
      <c r="CW108" s="233"/>
      <c r="CX108" s="233"/>
      <c r="CY108" s="233"/>
      <c r="CZ108" s="233"/>
      <c r="DA108" s="233"/>
      <c r="DB108" s="233"/>
      <c r="DC108" s="233"/>
      <c r="DD108" s="233"/>
      <c r="DE108" s="233"/>
      <c r="DF108" s="233"/>
      <c r="DG108" s="233"/>
      <c r="DH108" s="233"/>
      <c r="DI108" s="233"/>
      <c r="DJ108" s="233"/>
      <c r="DK108" s="233"/>
      <c r="DL108" s="233"/>
      <c r="DM108" s="233"/>
      <c r="DN108" s="233"/>
      <c r="DO108" s="233"/>
      <c r="DP108" s="233"/>
      <c r="DQ108" s="233"/>
      <c r="DR108" s="233"/>
      <c r="DS108" s="233"/>
      <c r="DT108" s="233"/>
      <c r="DU108" s="233"/>
      <c r="DV108" s="233"/>
      <c r="DW108" s="233"/>
      <c r="DX108" s="233"/>
      <c r="DY108" s="233"/>
      <c r="DZ108" s="233"/>
      <c r="EA108" s="233"/>
      <c r="EB108" s="233"/>
      <c r="EC108" s="233"/>
      <c r="ED108" s="233"/>
      <c r="EE108" s="233"/>
      <c r="EF108" s="233"/>
      <c r="EG108" s="233"/>
      <c r="EH108" s="233"/>
      <c r="EI108" s="233"/>
      <c r="EJ108" s="233"/>
      <c r="EK108" s="233"/>
      <c r="EL108" s="233"/>
      <c r="EM108" s="233"/>
      <c r="EN108" s="233"/>
      <c r="EO108" s="233"/>
      <c r="EP108" s="233"/>
      <c r="EQ108" s="233"/>
      <c r="ER108" s="233"/>
      <c r="ES108" s="233"/>
      <c r="ET108" s="233"/>
    </row>
    <row r="109" spans="1:150" ht="12.75">
      <c r="A109" s="245"/>
      <c r="B109" s="246"/>
      <c r="C109" s="247"/>
      <c r="D109" s="236" t="s">
        <v>62</v>
      </c>
      <c r="E109" s="248" t="s">
        <v>56</v>
      </c>
      <c r="F109" s="249" t="s">
        <v>792</v>
      </c>
      <c r="G109" s="247"/>
      <c r="H109" s="250">
        <v>10</v>
      </c>
      <c r="I109" s="251"/>
      <c r="J109" s="251"/>
      <c r="K109" s="247"/>
      <c r="L109" s="247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56" t="s">
        <v>62</v>
      </c>
      <c r="AU109" s="256" t="s">
        <v>29</v>
      </c>
      <c r="AV109" s="245" t="s">
        <v>29</v>
      </c>
      <c r="AW109" s="245" t="s">
        <v>659</v>
      </c>
      <c r="AX109" s="245" t="s">
        <v>32</v>
      </c>
      <c r="AY109" s="256" t="s">
        <v>781</v>
      </c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5"/>
      <c r="BV109" s="245"/>
      <c r="BW109" s="245"/>
      <c r="BX109" s="245"/>
      <c r="BY109" s="245"/>
      <c r="BZ109" s="245"/>
      <c r="CA109" s="245"/>
      <c r="CB109" s="245"/>
      <c r="CC109" s="245"/>
      <c r="CD109" s="245"/>
      <c r="CE109" s="245"/>
      <c r="CF109" s="245"/>
      <c r="CG109" s="245"/>
      <c r="CH109" s="245"/>
      <c r="CI109" s="245"/>
      <c r="CJ109" s="245"/>
      <c r="CK109" s="245"/>
      <c r="CL109" s="245"/>
      <c r="CM109" s="245"/>
      <c r="CN109" s="245"/>
      <c r="CO109" s="245"/>
      <c r="CP109" s="245"/>
      <c r="CQ109" s="245"/>
      <c r="CR109" s="245"/>
      <c r="CS109" s="245"/>
      <c r="CT109" s="245"/>
      <c r="CU109" s="245"/>
      <c r="CV109" s="245"/>
      <c r="CW109" s="245"/>
      <c r="CX109" s="245"/>
      <c r="CY109" s="245"/>
      <c r="CZ109" s="245"/>
      <c r="DA109" s="245"/>
      <c r="DB109" s="245"/>
      <c r="DC109" s="245"/>
      <c r="DD109" s="245"/>
      <c r="DE109" s="245"/>
      <c r="DF109" s="245"/>
      <c r="DG109" s="245"/>
      <c r="DH109" s="245"/>
      <c r="DI109" s="245"/>
      <c r="DJ109" s="245"/>
      <c r="DK109" s="245"/>
      <c r="DL109" s="245"/>
      <c r="DM109" s="245"/>
      <c r="DN109" s="245"/>
      <c r="DO109" s="245"/>
      <c r="DP109" s="245"/>
      <c r="DQ109" s="245"/>
      <c r="DR109" s="245"/>
      <c r="DS109" s="245"/>
      <c r="DT109" s="245"/>
      <c r="DU109" s="245"/>
      <c r="DV109" s="245"/>
      <c r="DW109" s="245"/>
      <c r="DX109" s="245"/>
      <c r="DY109" s="245"/>
      <c r="DZ109" s="245"/>
      <c r="EA109" s="245"/>
      <c r="EB109" s="245"/>
      <c r="EC109" s="245"/>
      <c r="ED109" s="245"/>
      <c r="EE109" s="245"/>
      <c r="EF109" s="245"/>
      <c r="EG109" s="245"/>
      <c r="EH109" s="245"/>
      <c r="EI109" s="245"/>
      <c r="EJ109" s="245"/>
      <c r="EK109" s="245"/>
      <c r="EL109" s="245"/>
      <c r="EM109" s="245"/>
      <c r="EN109" s="245"/>
      <c r="EO109" s="245"/>
      <c r="EP109" s="245"/>
      <c r="EQ109" s="245"/>
      <c r="ER109" s="245"/>
      <c r="ES109" s="245"/>
      <c r="ET109" s="245"/>
    </row>
    <row r="110" spans="1:150" ht="12.75">
      <c r="A110" s="233"/>
      <c r="B110" s="234"/>
      <c r="C110" s="235"/>
      <c r="D110" s="236" t="s">
        <v>62</v>
      </c>
      <c r="E110" s="237" t="s">
        <v>56</v>
      </c>
      <c r="F110" s="238" t="s">
        <v>793</v>
      </c>
      <c r="G110" s="235"/>
      <c r="H110" s="237" t="s">
        <v>56</v>
      </c>
      <c r="I110" s="239"/>
      <c r="J110" s="239"/>
      <c r="K110" s="235"/>
      <c r="L110" s="235"/>
      <c r="M110" s="240"/>
      <c r="N110" s="241"/>
      <c r="O110" s="242"/>
      <c r="P110" s="242"/>
      <c r="Q110" s="242"/>
      <c r="R110" s="242"/>
      <c r="S110" s="242"/>
      <c r="T110" s="242"/>
      <c r="U110" s="242"/>
      <c r="V110" s="242"/>
      <c r="W110" s="242"/>
      <c r="X110" s="24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44" t="s">
        <v>62</v>
      </c>
      <c r="AU110" s="244" t="s">
        <v>29</v>
      </c>
      <c r="AV110" s="233" t="s">
        <v>34</v>
      </c>
      <c r="AW110" s="233" t="s">
        <v>659</v>
      </c>
      <c r="AX110" s="233" t="s">
        <v>32</v>
      </c>
      <c r="AY110" s="244" t="s">
        <v>781</v>
      </c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F110" s="233"/>
      <c r="CG110" s="233"/>
      <c r="CH110" s="233"/>
      <c r="CI110" s="233"/>
      <c r="CJ110" s="233"/>
      <c r="CK110" s="233"/>
      <c r="CL110" s="233"/>
      <c r="CM110" s="233"/>
      <c r="CN110" s="233"/>
      <c r="CO110" s="233"/>
      <c r="CP110" s="233"/>
      <c r="CQ110" s="233"/>
      <c r="CR110" s="233"/>
      <c r="CS110" s="233"/>
      <c r="CT110" s="233"/>
      <c r="CU110" s="233"/>
      <c r="CV110" s="233"/>
      <c r="CW110" s="233"/>
      <c r="CX110" s="233"/>
      <c r="CY110" s="233"/>
      <c r="CZ110" s="233"/>
      <c r="DA110" s="233"/>
      <c r="DB110" s="233"/>
      <c r="DC110" s="233"/>
      <c r="DD110" s="233"/>
      <c r="DE110" s="233"/>
      <c r="DF110" s="233"/>
      <c r="DG110" s="233"/>
      <c r="DH110" s="233"/>
      <c r="DI110" s="233"/>
      <c r="DJ110" s="233"/>
      <c r="DK110" s="233"/>
      <c r="DL110" s="233"/>
      <c r="DM110" s="233"/>
      <c r="DN110" s="233"/>
      <c r="DO110" s="233"/>
      <c r="DP110" s="233"/>
      <c r="DQ110" s="233"/>
      <c r="DR110" s="233"/>
      <c r="DS110" s="233"/>
      <c r="DT110" s="233"/>
      <c r="DU110" s="233"/>
      <c r="DV110" s="233"/>
      <c r="DW110" s="233"/>
      <c r="DX110" s="233"/>
      <c r="DY110" s="233"/>
      <c r="DZ110" s="233"/>
      <c r="EA110" s="233"/>
      <c r="EB110" s="233"/>
      <c r="EC110" s="233"/>
      <c r="ED110" s="233"/>
      <c r="EE110" s="233"/>
      <c r="EF110" s="233"/>
      <c r="EG110" s="233"/>
      <c r="EH110" s="233"/>
      <c r="EI110" s="233"/>
      <c r="EJ110" s="233"/>
      <c r="EK110" s="233"/>
      <c r="EL110" s="233"/>
      <c r="EM110" s="233"/>
      <c r="EN110" s="233"/>
      <c r="EO110" s="233"/>
      <c r="EP110" s="233"/>
      <c r="EQ110" s="233"/>
      <c r="ER110" s="233"/>
      <c r="ES110" s="233"/>
      <c r="ET110" s="233"/>
    </row>
    <row r="111" spans="1:150" ht="12.75">
      <c r="A111" s="245"/>
      <c r="B111" s="246"/>
      <c r="C111" s="247"/>
      <c r="D111" s="236" t="s">
        <v>62</v>
      </c>
      <c r="E111" s="248" t="s">
        <v>56</v>
      </c>
      <c r="F111" s="249" t="s">
        <v>47</v>
      </c>
      <c r="G111" s="247"/>
      <c r="H111" s="250">
        <v>10</v>
      </c>
      <c r="I111" s="251"/>
      <c r="J111" s="251"/>
      <c r="K111" s="247"/>
      <c r="L111" s="247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  <c r="AO111" s="245"/>
      <c r="AP111" s="245"/>
      <c r="AQ111" s="245"/>
      <c r="AR111" s="245"/>
      <c r="AS111" s="245"/>
      <c r="AT111" s="256" t="s">
        <v>62</v>
      </c>
      <c r="AU111" s="256" t="s">
        <v>29</v>
      </c>
      <c r="AV111" s="245" t="s">
        <v>29</v>
      </c>
      <c r="AW111" s="245" t="s">
        <v>659</v>
      </c>
      <c r="AX111" s="245" t="s">
        <v>32</v>
      </c>
      <c r="AY111" s="256" t="s">
        <v>781</v>
      </c>
      <c r="AZ111" s="245"/>
      <c r="BA111" s="245"/>
      <c r="BB111" s="245"/>
      <c r="BC111" s="245"/>
      <c r="BD111" s="245"/>
      <c r="BE111" s="245"/>
      <c r="BF111" s="245"/>
      <c r="BG111" s="245"/>
      <c r="BH111" s="245"/>
      <c r="BI111" s="245"/>
      <c r="BJ111" s="245"/>
      <c r="BK111" s="245"/>
      <c r="BL111" s="245"/>
      <c r="BM111" s="245"/>
      <c r="BN111" s="245"/>
      <c r="BO111" s="245"/>
      <c r="BP111" s="245"/>
      <c r="BQ111" s="245"/>
      <c r="BR111" s="245"/>
      <c r="BS111" s="245"/>
      <c r="BT111" s="245"/>
      <c r="BU111" s="245"/>
      <c r="BV111" s="245"/>
      <c r="BW111" s="245"/>
      <c r="BX111" s="245"/>
      <c r="BY111" s="245"/>
      <c r="BZ111" s="245"/>
      <c r="CA111" s="245"/>
      <c r="CB111" s="245"/>
      <c r="CC111" s="245"/>
      <c r="CD111" s="245"/>
      <c r="CE111" s="245"/>
      <c r="CF111" s="245"/>
      <c r="CG111" s="245"/>
      <c r="CH111" s="245"/>
      <c r="CI111" s="245"/>
      <c r="CJ111" s="245"/>
      <c r="CK111" s="245"/>
      <c r="CL111" s="245"/>
      <c r="CM111" s="245"/>
      <c r="CN111" s="245"/>
      <c r="CO111" s="245"/>
      <c r="CP111" s="245"/>
      <c r="CQ111" s="245"/>
      <c r="CR111" s="245"/>
      <c r="CS111" s="245"/>
      <c r="CT111" s="245"/>
      <c r="CU111" s="245"/>
      <c r="CV111" s="245"/>
      <c r="CW111" s="245"/>
      <c r="CX111" s="245"/>
      <c r="CY111" s="245"/>
      <c r="CZ111" s="245"/>
      <c r="DA111" s="245"/>
      <c r="DB111" s="245"/>
      <c r="DC111" s="245"/>
      <c r="DD111" s="245"/>
      <c r="DE111" s="245"/>
      <c r="DF111" s="245"/>
      <c r="DG111" s="245"/>
      <c r="DH111" s="245"/>
      <c r="DI111" s="245"/>
      <c r="DJ111" s="245"/>
      <c r="DK111" s="245"/>
      <c r="DL111" s="245"/>
      <c r="DM111" s="245"/>
      <c r="DN111" s="245"/>
      <c r="DO111" s="245"/>
      <c r="DP111" s="245"/>
      <c r="DQ111" s="245"/>
      <c r="DR111" s="245"/>
      <c r="DS111" s="245"/>
      <c r="DT111" s="245"/>
      <c r="DU111" s="245"/>
      <c r="DV111" s="245"/>
      <c r="DW111" s="245"/>
      <c r="DX111" s="245"/>
      <c r="DY111" s="245"/>
      <c r="DZ111" s="245"/>
      <c r="EA111" s="245"/>
      <c r="EB111" s="245"/>
      <c r="EC111" s="245"/>
      <c r="ED111" s="245"/>
      <c r="EE111" s="245"/>
      <c r="EF111" s="245"/>
      <c r="EG111" s="245"/>
      <c r="EH111" s="245"/>
      <c r="EI111" s="245"/>
      <c r="EJ111" s="245"/>
      <c r="EK111" s="245"/>
      <c r="EL111" s="245"/>
      <c r="EM111" s="245"/>
      <c r="EN111" s="245"/>
      <c r="EO111" s="245"/>
      <c r="EP111" s="245"/>
      <c r="EQ111" s="245"/>
      <c r="ER111" s="245"/>
      <c r="ES111" s="245"/>
      <c r="ET111" s="245"/>
    </row>
    <row r="112" spans="1:150" ht="12.75">
      <c r="A112" s="257"/>
      <c r="B112" s="258"/>
      <c r="C112" s="259"/>
      <c r="D112" s="236" t="s">
        <v>62</v>
      </c>
      <c r="E112" s="260" t="s">
        <v>56</v>
      </c>
      <c r="F112" s="261" t="s">
        <v>794</v>
      </c>
      <c r="G112" s="259"/>
      <c r="H112" s="262">
        <v>20</v>
      </c>
      <c r="I112" s="263"/>
      <c r="J112" s="263"/>
      <c r="K112" s="259"/>
      <c r="L112" s="259"/>
      <c r="M112" s="264"/>
      <c r="N112" s="265"/>
      <c r="O112" s="266"/>
      <c r="P112" s="266"/>
      <c r="Q112" s="266"/>
      <c r="R112" s="266"/>
      <c r="S112" s="266"/>
      <c r="T112" s="266"/>
      <c r="U112" s="266"/>
      <c r="V112" s="266"/>
      <c r="W112" s="266"/>
      <c r="X112" s="26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7"/>
      <c r="AS112" s="257"/>
      <c r="AT112" s="268" t="s">
        <v>62</v>
      </c>
      <c r="AU112" s="268" t="s">
        <v>29</v>
      </c>
      <c r="AV112" s="257" t="s">
        <v>38</v>
      </c>
      <c r="AW112" s="257" t="s">
        <v>659</v>
      </c>
      <c r="AX112" s="257" t="s">
        <v>34</v>
      </c>
      <c r="AY112" s="268" t="s">
        <v>781</v>
      </c>
      <c r="AZ112" s="257"/>
      <c r="BA112" s="257"/>
      <c r="BB112" s="257"/>
      <c r="BC112" s="257"/>
      <c r="BD112" s="257"/>
      <c r="BE112" s="257"/>
      <c r="BF112" s="257"/>
      <c r="BG112" s="257"/>
      <c r="BH112" s="257"/>
      <c r="BI112" s="257"/>
      <c r="BJ112" s="257"/>
      <c r="BK112" s="257"/>
      <c r="BL112" s="257"/>
      <c r="BM112" s="257"/>
      <c r="BN112" s="257"/>
      <c r="BO112" s="257"/>
      <c r="BP112" s="257"/>
      <c r="BQ112" s="257"/>
      <c r="BR112" s="257"/>
      <c r="BS112" s="257"/>
      <c r="BT112" s="257"/>
      <c r="BU112" s="257"/>
      <c r="BV112" s="257"/>
      <c r="BW112" s="257"/>
      <c r="BX112" s="257"/>
      <c r="BY112" s="257"/>
      <c r="BZ112" s="257"/>
      <c r="CA112" s="257"/>
      <c r="CB112" s="257"/>
      <c r="CC112" s="257"/>
      <c r="CD112" s="257"/>
      <c r="CE112" s="257"/>
      <c r="CF112" s="257"/>
      <c r="CG112" s="257"/>
      <c r="CH112" s="257"/>
      <c r="CI112" s="257"/>
      <c r="CJ112" s="257"/>
      <c r="CK112" s="257"/>
      <c r="CL112" s="257"/>
      <c r="CM112" s="257"/>
      <c r="CN112" s="257"/>
      <c r="CO112" s="257"/>
      <c r="CP112" s="257"/>
      <c r="CQ112" s="257"/>
      <c r="CR112" s="257"/>
      <c r="CS112" s="257"/>
      <c r="CT112" s="257"/>
      <c r="CU112" s="257"/>
      <c r="CV112" s="257"/>
      <c r="CW112" s="257"/>
      <c r="CX112" s="257"/>
      <c r="CY112" s="257"/>
      <c r="CZ112" s="257"/>
      <c r="DA112" s="257"/>
      <c r="DB112" s="257"/>
      <c r="DC112" s="257"/>
      <c r="DD112" s="257"/>
      <c r="DE112" s="257"/>
      <c r="DF112" s="257"/>
      <c r="DG112" s="257"/>
      <c r="DH112" s="257"/>
      <c r="DI112" s="257"/>
      <c r="DJ112" s="257"/>
      <c r="DK112" s="257"/>
      <c r="DL112" s="257"/>
      <c r="DM112" s="257"/>
      <c r="DN112" s="257"/>
      <c r="DO112" s="257"/>
      <c r="DP112" s="257"/>
      <c r="DQ112" s="257"/>
      <c r="DR112" s="257"/>
      <c r="DS112" s="257"/>
      <c r="DT112" s="257"/>
      <c r="DU112" s="257"/>
      <c r="DV112" s="257"/>
      <c r="DW112" s="257"/>
      <c r="DX112" s="257"/>
      <c r="DY112" s="257"/>
      <c r="DZ112" s="257"/>
      <c r="EA112" s="257"/>
      <c r="EB112" s="257"/>
      <c r="EC112" s="257"/>
      <c r="ED112" s="257"/>
      <c r="EE112" s="257"/>
      <c r="EF112" s="257"/>
      <c r="EG112" s="257"/>
      <c r="EH112" s="257"/>
      <c r="EI112" s="257"/>
      <c r="EJ112" s="257"/>
      <c r="EK112" s="257"/>
      <c r="EL112" s="257"/>
      <c r="EM112" s="257"/>
      <c r="EN112" s="257"/>
      <c r="EO112" s="257"/>
      <c r="EP112" s="257"/>
      <c r="EQ112" s="257"/>
      <c r="ER112" s="257"/>
      <c r="ES112" s="257"/>
      <c r="ET112" s="257"/>
    </row>
    <row r="113" spans="1:150" ht="15">
      <c r="A113" s="196"/>
      <c r="B113" s="197"/>
      <c r="C113" s="198"/>
      <c r="D113" s="199" t="s">
        <v>721</v>
      </c>
      <c r="E113" s="200" t="s">
        <v>795</v>
      </c>
      <c r="F113" s="200" t="s">
        <v>796</v>
      </c>
      <c r="G113" s="198"/>
      <c r="H113" s="198"/>
      <c r="I113" s="201"/>
      <c r="J113" s="201"/>
      <c r="K113" s="202">
        <f>BK113</f>
        <v>0</v>
      </c>
      <c r="L113" s="198"/>
      <c r="M113" s="203"/>
      <c r="N113" s="204"/>
      <c r="O113" s="205"/>
      <c r="P113" s="205"/>
      <c r="Q113" s="206">
        <f>Q114+Q117</f>
        <v>0</v>
      </c>
      <c r="R113" s="206">
        <f>R114+R117</f>
        <v>0</v>
      </c>
      <c r="S113" s="205"/>
      <c r="T113" s="207">
        <f>T114+T117</f>
        <v>0</v>
      </c>
      <c r="U113" s="205"/>
      <c r="V113" s="207">
        <f>V114+V117</f>
        <v>0.6164759999999999</v>
      </c>
      <c r="W113" s="205"/>
      <c r="X113" s="208">
        <f>X114+X117</f>
        <v>0</v>
      </c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209" t="s">
        <v>29</v>
      </c>
      <c r="AS113" s="196"/>
      <c r="AT113" s="210" t="s">
        <v>721</v>
      </c>
      <c r="AU113" s="210" t="s">
        <v>32</v>
      </c>
      <c r="AV113" s="196"/>
      <c r="AW113" s="196"/>
      <c r="AX113" s="196"/>
      <c r="AY113" s="209" t="s">
        <v>781</v>
      </c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211">
        <f>BK114+BK117</f>
        <v>0</v>
      </c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  <c r="CD113" s="196"/>
      <c r="CE113" s="196"/>
      <c r="CF113" s="196"/>
      <c r="CG113" s="196"/>
      <c r="CH113" s="196"/>
      <c r="CI113" s="196"/>
      <c r="CJ113" s="196"/>
      <c r="CK113" s="196"/>
      <c r="CL113" s="196"/>
      <c r="CM113" s="196"/>
      <c r="CN113" s="196"/>
      <c r="CO113" s="196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196"/>
      <c r="CZ113" s="196"/>
      <c r="DA113" s="196"/>
      <c r="DB113" s="196"/>
      <c r="DC113" s="196"/>
      <c r="DD113" s="196"/>
      <c r="DE113" s="196"/>
      <c r="DF113" s="196"/>
      <c r="DG113" s="196"/>
      <c r="DH113" s="196"/>
      <c r="DI113" s="196"/>
      <c r="DJ113" s="196"/>
      <c r="DK113" s="196"/>
      <c r="DL113" s="196"/>
      <c r="DM113" s="196"/>
      <c r="DN113" s="196"/>
      <c r="DO113" s="196"/>
      <c r="DP113" s="196"/>
      <c r="DQ113" s="196"/>
      <c r="DR113" s="196"/>
      <c r="DS113" s="196"/>
      <c r="DT113" s="196"/>
      <c r="DU113" s="196"/>
      <c r="DV113" s="196"/>
      <c r="DW113" s="196"/>
      <c r="DX113" s="196"/>
      <c r="DY113" s="196"/>
      <c r="DZ113" s="196"/>
      <c r="EA113" s="196"/>
      <c r="EB113" s="196"/>
      <c r="EC113" s="196"/>
      <c r="ED113" s="196"/>
      <c r="EE113" s="196"/>
      <c r="EF113" s="196"/>
      <c r="EG113" s="196"/>
      <c r="EH113" s="196"/>
      <c r="EI113" s="196"/>
      <c r="EJ113" s="196"/>
      <c r="EK113" s="196"/>
      <c r="EL113" s="196"/>
      <c r="EM113" s="196"/>
      <c r="EN113" s="196"/>
      <c r="EO113" s="196"/>
      <c r="EP113" s="196"/>
      <c r="EQ113" s="196"/>
      <c r="ER113" s="196"/>
      <c r="ES113" s="196"/>
      <c r="ET113" s="196"/>
    </row>
    <row r="114" spans="1:150" ht="12.75">
      <c r="A114" s="196"/>
      <c r="B114" s="197"/>
      <c r="C114" s="198"/>
      <c r="D114" s="199" t="s">
        <v>721</v>
      </c>
      <c r="E114" s="212" t="s">
        <v>797</v>
      </c>
      <c r="F114" s="212" t="s">
        <v>798</v>
      </c>
      <c r="G114" s="198"/>
      <c r="H114" s="198"/>
      <c r="I114" s="201"/>
      <c r="J114" s="201"/>
      <c r="K114" s="213">
        <f>BK114</f>
        <v>0</v>
      </c>
      <c r="L114" s="198"/>
      <c r="M114" s="203"/>
      <c r="N114" s="204"/>
      <c r="O114" s="205"/>
      <c r="P114" s="205"/>
      <c r="Q114" s="206">
        <f>SUM(Q115:Q116)</f>
        <v>0</v>
      </c>
      <c r="R114" s="206">
        <f>SUM(R115:R116)</f>
        <v>0</v>
      </c>
      <c r="S114" s="205"/>
      <c r="T114" s="207">
        <f>SUM(T115:T116)</f>
        <v>0</v>
      </c>
      <c r="U114" s="205"/>
      <c r="V114" s="207">
        <f>SUM(V115:V116)</f>
        <v>0</v>
      </c>
      <c r="W114" s="205"/>
      <c r="X114" s="208">
        <f>SUM(X115:X116)</f>
        <v>0</v>
      </c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209" t="s">
        <v>29</v>
      </c>
      <c r="AS114" s="196"/>
      <c r="AT114" s="210" t="s">
        <v>721</v>
      </c>
      <c r="AU114" s="210" t="s">
        <v>34</v>
      </c>
      <c r="AV114" s="196"/>
      <c r="AW114" s="196"/>
      <c r="AX114" s="196"/>
      <c r="AY114" s="209" t="s">
        <v>781</v>
      </c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211">
        <f>SUM(BK115:BK116)</f>
        <v>0</v>
      </c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  <c r="EG114" s="196"/>
      <c r="EH114" s="196"/>
      <c r="EI114" s="196"/>
      <c r="EJ114" s="196"/>
      <c r="EK114" s="196"/>
      <c r="EL114" s="196"/>
      <c r="EM114" s="196"/>
      <c r="EN114" s="196"/>
      <c r="EO114" s="196"/>
      <c r="EP114" s="196"/>
      <c r="EQ114" s="196"/>
      <c r="ER114" s="196"/>
      <c r="ES114" s="196"/>
      <c r="ET114" s="196"/>
    </row>
    <row r="115" spans="1:150" ht="22.8">
      <c r="A115" s="54"/>
      <c r="B115" s="55"/>
      <c r="C115" s="214" t="s">
        <v>29</v>
      </c>
      <c r="D115" s="214" t="s">
        <v>783</v>
      </c>
      <c r="E115" s="215" t="s">
        <v>799</v>
      </c>
      <c r="F115" s="216" t="s">
        <v>800</v>
      </c>
      <c r="G115" s="217" t="s">
        <v>801</v>
      </c>
      <c r="H115" s="218">
        <v>1</v>
      </c>
      <c r="I115" s="219"/>
      <c r="J115" s="219"/>
      <c r="K115" s="220">
        <f>ROUND(P115*H115,2)</f>
        <v>0</v>
      </c>
      <c r="L115" s="216" t="s">
        <v>787</v>
      </c>
      <c r="M115" s="59"/>
      <c r="N115" s="221" t="s">
        <v>56</v>
      </c>
      <c r="O115" s="222" t="s">
        <v>694</v>
      </c>
      <c r="P115" s="223">
        <f>I115+J115</f>
        <v>0</v>
      </c>
      <c r="Q115" s="223">
        <f>ROUND(I115*H115,2)</f>
        <v>0</v>
      </c>
      <c r="R115" s="223">
        <f>ROUND(J115*H115,2)</f>
        <v>0</v>
      </c>
      <c r="S115" s="87"/>
      <c r="T115" s="224">
        <f>S115*H115</f>
        <v>0</v>
      </c>
      <c r="U115" s="224">
        <v>0</v>
      </c>
      <c r="V115" s="224">
        <f>U115*H115</f>
        <v>0</v>
      </c>
      <c r="W115" s="224">
        <v>0</v>
      </c>
      <c r="X115" s="225">
        <f>W115*H115</f>
        <v>0</v>
      </c>
      <c r="Y115" s="54"/>
      <c r="Z115" s="54"/>
      <c r="AA115" s="54"/>
      <c r="AB115" s="54"/>
      <c r="AC115" s="54"/>
      <c r="AD115" s="54"/>
      <c r="AE115" s="54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226" t="s">
        <v>117</v>
      </c>
      <c r="AS115" s="60"/>
      <c r="AT115" s="226" t="s">
        <v>783</v>
      </c>
      <c r="AU115" s="226" t="s">
        <v>29</v>
      </c>
      <c r="AV115" s="60"/>
      <c r="AW115" s="60"/>
      <c r="AX115" s="60"/>
      <c r="AY115" s="38" t="s">
        <v>781</v>
      </c>
      <c r="AZ115" s="60"/>
      <c r="BA115" s="60"/>
      <c r="BB115" s="60"/>
      <c r="BC115" s="60"/>
      <c r="BD115" s="60"/>
      <c r="BE115" s="227">
        <f>IF(O115="základní",K115,0)</f>
        <v>0</v>
      </c>
      <c r="BF115" s="227">
        <f>IF(O115="snížená",K115,0)</f>
        <v>0</v>
      </c>
      <c r="BG115" s="227">
        <f>IF(O115="zákl. přenesená",K115,0)</f>
        <v>0</v>
      </c>
      <c r="BH115" s="227">
        <f>IF(O115="sníž. přenesená",K115,0)</f>
        <v>0</v>
      </c>
      <c r="BI115" s="227">
        <f>IF(O115="nulová",K115,0)</f>
        <v>0</v>
      </c>
      <c r="BJ115" s="38" t="s">
        <v>34</v>
      </c>
      <c r="BK115" s="227">
        <f>ROUND(P115*H115,2)</f>
        <v>0</v>
      </c>
      <c r="BL115" s="38" t="s">
        <v>117</v>
      </c>
      <c r="BM115" s="226" t="s">
        <v>802</v>
      </c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</row>
    <row r="116" spans="1:150" ht="12.75">
      <c r="A116" s="54"/>
      <c r="B116" s="55"/>
      <c r="C116" s="56"/>
      <c r="D116" s="228" t="s">
        <v>789</v>
      </c>
      <c r="E116" s="56"/>
      <c r="F116" s="229" t="s">
        <v>803</v>
      </c>
      <c r="G116" s="56"/>
      <c r="H116" s="56"/>
      <c r="I116" s="230"/>
      <c r="J116" s="230"/>
      <c r="K116" s="56"/>
      <c r="L116" s="56"/>
      <c r="M116" s="59"/>
      <c r="N116" s="231"/>
      <c r="O116" s="232"/>
      <c r="P116" s="87"/>
      <c r="Q116" s="87"/>
      <c r="R116" s="87"/>
      <c r="S116" s="87"/>
      <c r="T116" s="87"/>
      <c r="U116" s="87"/>
      <c r="V116" s="87"/>
      <c r="W116" s="87"/>
      <c r="X116" s="88"/>
      <c r="Y116" s="54"/>
      <c r="Z116" s="54"/>
      <c r="AA116" s="54"/>
      <c r="AB116" s="54"/>
      <c r="AC116" s="54"/>
      <c r="AD116" s="54"/>
      <c r="AE116" s="54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38" t="s">
        <v>789</v>
      </c>
      <c r="AU116" s="38" t="s">
        <v>29</v>
      </c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</row>
    <row r="117" spans="1:150" ht="12.75">
      <c r="A117" s="196"/>
      <c r="B117" s="197"/>
      <c r="C117" s="198"/>
      <c r="D117" s="199" t="s">
        <v>721</v>
      </c>
      <c r="E117" s="212" t="s">
        <v>804</v>
      </c>
      <c r="F117" s="212" t="s">
        <v>805</v>
      </c>
      <c r="G117" s="198"/>
      <c r="H117" s="198"/>
      <c r="I117" s="201"/>
      <c r="J117" s="201"/>
      <c r="K117" s="213">
        <f>BK117</f>
        <v>0</v>
      </c>
      <c r="L117" s="198"/>
      <c r="M117" s="203"/>
      <c r="N117" s="204"/>
      <c r="O117" s="205"/>
      <c r="P117" s="205"/>
      <c r="Q117" s="206">
        <f>SUM(Q118:Q179)</f>
        <v>0</v>
      </c>
      <c r="R117" s="206">
        <f>SUM(R118:R179)</f>
        <v>0</v>
      </c>
      <c r="S117" s="205"/>
      <c r="T117" s="207">
        <f>SUM(T118:T179)</f>
        <v>0</v>
      </c>
      <c r="U117" s="205"/>
      <c r="V117" s="207">
        <f>SUM(V118:V179)</f>
        <v>0.6164759999999999</v>
      </c>
      <c r="W117" s="205"/>
      <c r="X117" s="208">
        <f>SUM(X118:X179)</f>
        <v>0</v>
      </c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209" t="s">
        <v>29</v>
      </c>
      <c r="AS117" s="196"/>
      <c r="AT117" s="210" t="s">
        <v>721</v>
      </c>
      <c r="AU117" s="210" t="s">
        <v>34</v>
      </c>
      <c r="AV117" s="196"/>
      <c r="AW117" s="196"/>
      <c r="AX117" s="196"/>
      <c r="AY117" s="209" t="s">
        <v>781</v>
      </c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211">
        <f>SUM(BK118:BK179)</f>
        <v>0</v>
      </c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6"/>
      <c r="DO117" s="196"/>
      <c r="DP117" s="196"/>
      <c r="DQ117" s="196"/>
      <c r="DR117" s="196"/>
      <c r="DS117" s="196"/>
      <c r="DT117" s="196"/>
      <c r="DU117" s="196"/>
      <c r="DV117" s="196"/>
      <c r="DW117" s="196"/>
      <c r="DX117" s="196"/>
      <c r="DY117" s="196"/>
      <c r="DZ117" s="196"/>
      <c r="EA117" s="196"/>
      <c r="EB117" s="196"/>
      <c r="EC117" s="196"/>
      <c r="ED117" s="196"/>
      <c r="EE117" s="196"/>
      <c r="EF117" s="196"/>
      <c r="EG117" s="196"/>
      <c r="EH117" s="196"/>
      <c r="EI117" s="196"/>
      <c r="EJ117" s="196"/>
      <c r="EK117" s="196"/>
      <c r="EL117" s="196"/>
      <c r="EM117" s="196"/>
      <c r="EN117" s="196"/>
      <c r="EO117" s="196"/>
      <c r="EP117" s="196"/>
      <c r="EQ117" s="196"/>
      <c r="ER117" s="196"/>
      <c r="ES117" s="196"/>
      <c r="ET117" s="196"/>
    </row>
    <row r="118" spans="1:150" ht="22.8">
      <c r="A118" s="54"/>
      <c r="B118" s="55"/>
      <c r="C118" s="214" t="s">
        <v>28</v>
      </c>
      <c r="D118" s="214" t="s">
        <v>783</v>
      </c>
      <c r="E118" s="215" t="s">
        <v>806</v>
      </c>
      <c r="F118" s="216" t="s">
        <v>807</v>
      </c>
      <c r="G118" s="217" t="s">
        <v>808</v>
      </c>
      <c r="H118" s="218">
        <v>235</v>
      </c>
      <c r="I118" s="219"/>
      <c r="J118" s="219"/>
      <c r="K118" s="220">
        <f>ROUND(P118*H118,2)</f>
        <v>0</v>
      </c>
      <c r="L118" s="216" t="s">
        <v>787</v>
      </c>
      <c r="M118" s="59"/>
      <c r="N118" s="221" t="s">
        <v>56</v>
      </c>
      <c r="O118" s="222" t="s">
        <v>694</v>
      </c>
      <c r="P118" s="223">
        <f>I118+J118</f>
        <v>0</v>
      </c>
      <c r="Q118" s="223">
        <f>ROUND(I118*H118,2)</f>
        <v>0</v>
      </c>
      <c r="R118" s="223">
        <f>ROUND(J118*H118,2)</f>
        <v>0</v>
      </c>
      <c r="S118" s="87"/>
      <c r="T118" s="224">
        <f>S118*H118</f>
        <v>0</v>
      </c>
      <c r="U118" s="224">
        <v>0</v>
      </c>
      <c r="V118" s="224">
        <f>U118*H118</f>
        <v>0</v>
      </c>
      <c r="W118" s="224">
        <v>0</v>
      </c>
      <c r="X118" s="225">
        <f>W118*H118</f>
        <v>0</v>
      </c>
      <c r="Y118" s="54"/>
      <c r="Z118" s="54"/>
      <c r="AA118" s="54"/>
      <c r="AB118" s="54"/>
      <c r="AC118" s="54"/>
      <c r="AD118" s="54"/>
      <c r="AE118" s="54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226" t="s">
        <v>117</v>
      </c>
      <c r="AS118" s="60"/>
      <c r="AT118" s="226" t="s">
        <v>783</v>
      </c>
      <c r="AU118" s="226" t="s">
        <v>29</v>
      </c>
      <c r="AV118" s="60"/>
      <c r="AW118" s="60"/>
      <c r="AX118" s="60"/>
      <c r="AY118" s="38" t="s">
        <v>781</v>
      </c>
      <c r="AZ118" s="60"/>
      <c r="BA118" s="60"/>
      <c r="BB118" s="60"/>
      <c r="BC118" s="60"/>
      <c r="BD118" s="60"/>
      <c r="BE118" s="227">
        <f>IF(O118="základní",K118,0)</f>
        <v>0</v>
      </c>
      <c r="BF118" s="227">
        <f>IF(O118="snížená",K118,0)</f>
        <v>0</v>
      </c>
      <c r="BG118" s="227">
        <f>IF(O118="zákl. přenesená",K118,0)</f>
        <v>0</v>
      </c>
      <c r="BH118" s="227">
        <f>IF(O118="sníž. přenesená",K118,0)</f>
        <v>0</v>
      </c>
      <c r="BI118" s="227">
        <f>IF(O118="nulová",K118,0)</f>
        <v>0</v>
      </c>
      <c r="BJ118" s="38" t="s">
        <v>34</v>
      </c>
      <c r="BK118" s="227">
        <f>ROUND(P118*H118,2)</f>
        <v>0</v>
      </c>
      <c r="BL118" s="38" t="s">
        <v>117</v>
      </c>
      <c r="BM118" s="226" t="s">
        <v>809</v>
      </c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</row>
    <row r="119" spans="1:150" ht="12.75">
      <c r="A119" s="54"/>
      <c r="B119" s="55"/>
      <c r="C119" s="56"/>
      <c r="D119" s="228" t="s">
        <v>789</v>
      </c>
      <c r="E119" s="56"/>
      <c r="F119" s="229" t="s">
        <v>810</v>
      </c>
      <c r="G119" s="56"/>
      <c r="H119" s="56"/>
      <c r="I119" s="230"/>
      <c r="J119" s="230"/>
      <c r="K119" s="56"/>
      <c r="L119" s="56"/>
      <c r="M119" s="59"/>
      <c r="N119" s="231"/>
      <c r="O119" s="232"/>
      <c r="P119" s="87"/>
      <c r="Q119" s="87"/>
      <c r="R119" s="87"/>
      <c r="S119" s="87"/>
      <c r="T119" s="87"/>
      <c r="U119" s="87"/>
      <c r="V119" s="87"/>
      <c r="W119" s="87"/>
      <c r="X119" s="88"/>
      <c r="Y119" s="54"/>
      <c r="Z119" s="54"/>
      <c r="AA119" s="54"/>
      <c r="AB119" s="54"/>
      <c r="AC119" s="54"/>
      <c r="AD119" s="54"/>
      <c r="AE119" s="54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38" t="s">
        <v>789</v>
      </c>
      <c r="AU119" s="38" t="s">
        <v>29</v>
      </c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</row>
    <row r="120" spans="1:150" ht="12.75">
      <c r="A120" s="245"/>
      <c r="B120" s="246"/>
      <c r="C120" s="247"/>
      <c r="D120" s="236" t="s">
        <v>62</v>
      </c>
      <c r="E120" s="248" t="s">
        <v>56</v>
      </c>
      <c r="F120" s="249" t="s">
        <v>811</v>
      </c>
      <c r="G120" s="247"/>
      <c r="H120" s="250">
        <v>235</v>
      </c>
      <c r="I120" s="251"/>
      <c r="J120" s="251"/>
      <c r="K120" s="247"/>
      <c r="L120" s="247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56" t="s">
        <v>62</v>
      </c>
      <c r="AU120" s="256" t="s">
        <v>29</v>
      </c>
      <c r="AV120" s="245" t="s">
        <v>29</v>
      </c>
      <c r="AW120" s="245" t="s">
        <v>659</v>
      </c>
      <c r="AX120" s="245" t="s">
        <v>34</v>
      </c>
      <c r="AY120" s="256" t="s">
        <v>781</v>
      </c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5"/>
      <c r="BN120" s="245"/>
      <c r="BO120" s="245"/>
      <c r="BP120" s="245"/>
      <c r="BQ120" s="245"/>
      <c r="BR120" s="245"/>
      <c r="BS120" s="245"/>
      <c r="BT120" s="245"/>
      <c r="BU120" s="245"/>
      <c r="BV120" s="245"/>
      <c r="BW120" s="245"/>
      <c r="BX120" s="245"/>
      <c r="BY120" s="245"/>
      <c r="BZ120" s="245"/>
      <c r="CA120" s="245"/>
      <c r="CB120" s="245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CS120" s="245"/>
      <c r="CT120" s="245"/>
      <c r="CU120" s="245"/>
      <c r="CV120" s="245"/>
      <c r="CW120" s="245"/>
      <c r="CX120" s="245"/>
      <c r="CY120" s="245"/>
      <c r="CZ120" s="245"/>
      <c r="DA120" s="245"/>
      <c r="DB120" s="245"/>
      <c r="DC120" s="245"/>
      <c r="DD120" s="245"/>
      <c r="DE120" s="245"/>
      <c r="DF120" s="245"/>
      <c r="DG120" s="245"/>
      <c r="DH120" s="245"/>
      <c r="DI120" s="245"/>
      <c r="DJ120" s="245"/>
      <c r="DK120" s="245"/>
      <c r="DL120" s="245"/>
      <c r="DM120" s="245"/>
      <c r="DN120" s="245"/>
      <c r="DO120" s="245"/>
      <c r="DP120" s="245"/>
      <c r="DQ120" s="245"/>
      <c r="DR120" s="245"/>
      <c r="DS120" s="245"/>
      <c r="DT120" s="245"/>
      <c r="DU120" s="245"/>
      <c r="DV120" s="245"/>
      <c r="DW120" s="245"/>
      <c r="DX120" s="245"/>
      <c r="DY120" s="245"/>
      <c r="DZ120" s="245"/>
      <c r="EA120" s="245"/>
      <c r="EB120" s="245"/>
      <c r="EC120" s="245"/>
      <c r="ED120" s="245"/>
      <c r="EE120" s="245"/>
      <c r="EF120" s="245"/>
      <c r="EG120" s="245"/>
      <c r="EH120" s="245"/>
      <c r="EI120" s="245"/>
      <c r="EJ120" s="245"/>
      <c r="EK120" s="245"/>
      <c r="EL120" s="245"/>
      <c r="EM120" s="245"/>
      <c r="EN120" s="245"/>
      <c r="EO120" s="245"/>
      <c r="EP120" s="245"/>
      <c r="EQ120" s="245"/>
      <c r="ER120" s="245"/>
      <c r="ES120" s="245"/>
      <c r="ET120" s="245"/>
    </row>
    <row r="121" spans="1:150" ht="22.8">
      <c r="A121" s="54"/>
      <c r="B121" s="55"/>
      <c r="C121" s="269" t="s">
        <v>38</v>
      </c>
      <c r="D121" s="269" t="s">
        <v>196</v>
      </c>
      <c r="E121" s="270" t="s">
        <v>812</v>
      </c>
      <c r="F121" s="271" t="s">
        <v>813</v>
      </c>
      <c r="G121" s="272" t="s">
        <v>808</v>
      </c>
      <c r="H121" s="273">
        <v>246.75</v>
      </c>
      <c r="I121" s="274"/>
      <c r="J121" s="275"/>
      <c r="K121" s="276">
        <f>ROUND(P121*H121,2)</f>
        <v>0</v>
      </c>
      <c r="L121" s="271" t="s">
        <v>787</v>
      </c>
      <c r="M121" s="277"/>
      <c r="N121" s="278" t="s">
        <v>56</v>
      </c>
      <c r="O121" s="222" t="s">
        <v>694</v>
      </c>
      <c r="P121" s="223">
        <f>I121+J121</f>
        <v>0</v>
      </c>
      <c r="Q121" s="223">
        <f>ROUND(I121*H121,2)</f>
        <v>0</v>
      </c>
      <c r="R121" s="223">
        <f>ROUND(J121*H121,2)</f>
        <v>0</v>
      </c>
      <c r="S121" s="87"/>
      <c r="T121" s="224">
        <f>S121*H121</f>
        <v>0</v>
      </c>
      <c r="U121" s="224">
        <v>0.00055</v>
      </c>
      <c r="V121" s="224">
        <f>U121*H121</f>
        <v>0.1357125</v>
      </c>
      <c r="W121" s="224">
        <v>0</v>
      </c>
      <c r="X121" s="225">
        <f>W121*H121</f>
        <v>0</v>
      </c>
      <c r="Y121" s="54"/>
      <c r="Z121" s="54"/>
      <c r="AA121" s="54"/>
      <c r="AB121" s="54"/>
      <c r="AC121" s="54"/>
      <c r="AD121" s="54"/>
      <c r="AE121" s="54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226" t="s">
        <v>814</v>
      </c>
      <c r="AS121" s="60"/>
      <c r="AT121" s="226" t="s">
        <v>196</v>
      </c>
      <c r="AU121" s="226" t="s">
        <v>29</v>
      </c>
      <c r="AV121" s="60"/>
      <c r="AW121" s="60"/>
      <c r="AX121" s="60"/>
      <c r="AY121" s="38" t="s">
        <v>781</v>
      </c>
      <c r="AZ121" s="60"/>
      <c r="BA121" s="60"/>
      <c r="BB121" s="60"/>
      <c r="BC121" s="60"/>
      <c r="BD121" s="60"/>
      <c r="BE121" s="227">
        <f>IF(O121="základní",K121,0)</f>
        <v>0</v>
      </c>
      <c r="BF121" s="227">
        <f>IF(O121="snížená",K121,0)</f>
        <v>0</v>
      </c>
      <c r="BG121" s="227">
        <f>IF(O121="zákl. přenesená",K121,0)</f>
        <v>0</v>
      </c>
      <c r="BH121" s="227">
        <f>IF(O121="sníž. přenesená",K121,0)</f>
        <v>0</v>
      </c>
      <c r="BI121" s="227">
        <f>IF(O121="nulová",K121,0)</f>
        <v>0</v>
      </c>
      <c r="BJ121" s="38" t="s">
        <v>34</v>
      </c>
      <c r="BK121" s="227">
        <f>ROUND(P121*H121,2)</f>
        <v>0</v>
      </c>
      <c r="BL121" s="38" t="s">
        <v>117</v>
      </c>
      <c r="BM121" s="226" t="s">
        <v>815</v>
      </c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</row>
    <row r="122" spans="1:150" ht="12.75">
      <c r="A122" s="245"/>
      <c r="B122" s="246"/>
      <c r="C122" s="247"/>
      <c r="D122" s="236" t="s">
        <v>62</v>
      </c>
      <c r="E122" s="247"/>
      <c r="F122" s="249" t="s">
        <v>816</v>
      </c>
      <c r="G122" s="247"/>
      <c r="H122" s="250">
        <v>246.75</v>
      </c>
      <c r="I122" s="251"/>
      <c r="J122" s="251"/>
      <c r="K122" s="247"/>
      <c r="L122" s="247"/>
      <c r="M122" s="252"/>
      <c r="N122" s="253"/>
      <c r="O122" s="254"/>
      <c r="P122" s="254"/>
      <c r="Q122" s="254"/>
      <c r="R122" s="254"/>
      <c r="S122" s="254"/>
      <c r="T122" s="254"/>
      <c r="U122" s="254"/>
      <c r="V122" s="254"/>
      <c r="W122" s="254"/>
      <c r="X122" s="25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56" t="s">
        <v>62</v>
      </c>
      <c r="AU122" s="256" t="s">
        <v>29</v>
      </c>
      <c r="AV122" s="245" t="s">
        <v>29</v>
      </c>
      <c r="AW122" s="245" t="s">
        <v>658</v>
      </c>
      <c r="AX122" s="245" t="s">
        <v>34</v>
      </c>
      <c r="AY122" s="256" t="s">
        <v>781</v>
      </c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5"/>
      <c r="BN122" s="245"/>
      <c r="BO122" s="245"/>
      <c r="BP122" s="245"/>
      <c r="BQ122" s="245"/>
      <c r="BR122" s="245"/>
      <c r="BS122" s="245"/>
      <c r="BT122" s="245"/>
      <c r="BU122" s="245"/>
      <c r="BV122" s="245"/>
      <c r="BW122" s="245"/>
      <c r="BX122" s="245"/>
      <c r="BY122" s="245"/>
      <c r="BZ122" s="245"/>
      <c r="CA122" s="245"/>
      <c r="CB122" s="245"/>
      <c r="CC122" s="245"/>
      <c r="CD122" s="245"/>
      <c r="CE122" s="245"/>
      <c r="CF122" s="245"/>
      <c r="CG122" s="245"/>
      <c r="CH122" s="245"/>
      <c r="CI122" s="245"/>
      <c r="CJ122" s="245"/>
      <c r="CK122" s="245"/>
      <c r="CL122" s="245"/>
      <c r="CM122" s="245"/>
      <c r="CN122" s="245"/>
      <c r="CO122" s="245"/>
      <c r="CP122" s="245"/>
      <c r="CQ122" s="245"/>
      <c r="CR122" s="245"/>
      <c r="CS122" s="245"/>
      <c r="CT122" s="245"/>
      <c r="CU122" s="245"/>
      <c r="CV122" s="245"/>
      <c r="CW122" s="245"/>
      <c r="CX122" s="245"/>
      <c r="CY122" s="245"/>
      <c r="CZ122" s="245"/>
      <c r="DA122" s="245"/>
      <c r="DB122" s="245"/>
      <c r="DC122" s="245"/>
      <c r="DD122" s="245"/>
      <c r="DE122" s="245"/>
      <c r="DF122" s="245"/>
      <c r="DG122" s="245"/>
      <c r="DH122" s="245"/>
      <c r="DI122" s="245"/>
      <c r="DJ122" s="245"/>
      <c r="DK122" s="245"/>
      <c r="DL122" s="245"/>
      <c r="DM122" s="245"/>
      <c r="DN122" s="245"/>
      <c r="DO122" s="245"/>
      <c r="DP122" s="245"/>
      <c r="DQ122" s="245"/>
      <c r="DR122" s="245"/>
      <c r="DS122" s="245"/>
      <c r="DT122" s="245"/>
      <c r="DU122" s="245"/>
      <c r="DV122" s="245"/>
      <c r="DW122" s="245"/>
      <c r="DX122" s="245"/>
      <c r="DY122" s="245"/>
      <c r="DZ122" s="245"/>
      <c r="EA122" s="245"/>
      <c r="EB122" s="245"/>
      <c r="EC122" s="245"/>
      <c r="ED122" s="245"/>
      <c r="EE122" s="245"/>
      <c r="EF122" s="245"/>
      <c r="EG122" s="245"/>
      <c r="EH122" s="245"/>
      <c r="EI122" s="245"/>
      <c r="EJ122" s="245"/>
      <c r="EK122" s="245"/>
      <c r="EL122" s="245"/>
      <c r="EM122" s="245"/>
      <c r="EN122" s="245"/>
      <c r="EO122" s="245"/>
      <c r="EP122" s="245"/>
      <c r="EQ122" s="245"/>
      <c r="ER122" s="245"/>
      <c r="ES122" s="245"/>
      <c r="ET122" s="245"/>
    </row>
    <row r="123" spans="1:150" ht="22.8">
      <c r="A123" s="54"/>
      <c r="B123" s="55"/>
      <c r="C123" s="214" t="s">
        <v>40</v>
      </c>
      <c r="D123" s="214" t="s">
        <v>783</v>
      </c>
      <c r="E123" s="215" t="s">
        <v>817</v>
      </c>
      <c r="F123" s="216" t="s">
        <v>818</v>
      </c>
      <c r="G123" s="217" t="s">
        <v>808</v>
      </c>
      <c r="H123" s="218">
        <v>3</v>
      </c>
      <c r="I123" s="219"/>
      <c r="J123" s="219"/>
      <c r="K123" s="220">
        <f>ROUND(P123*H123,2)</f>
        <v>0</v>
      </c>
      <c r="L123" s="216" t="s">
        <v>787</v>
      </c>
      <c r="M123" s="59"/>
      <c r="N123" s="221" t="s">
        <v>56</v>
      </c>
      <c r="O123" s="222" t="s">
        <v>694</v>
      </c>
      <c r="P123" s="223">
        <f>I123+J123</f>
        <v>0</v>
      </c>
      <c r="Q123" s="223">
        <f>ROUND(I123*H123,2)</f>
        <v>0</v>
      </c>
      <c r="R123" s="223">
        <f>ROUND(J123*H123,2)</f>
        <v>0</v>
      </c>
      <c r="S123" s="87"/>
      <c r="T123" s="224">
        <f>S123*H123</f>
        <v>0</v>
      </c>
      <c r="U123" s="224">
        <v>0</v>
      </c>
      <c r="V123" s="224">
        <f>U123*H123</f>
        <v>0</v>
      </c>
      <c r="W123" s="224">
        <v>0</v>
      </c>
      <c r="X123" s="225">
        <f>W123*H123</f>
        <v>0</v>
      </c>
      <c r="Y123" s="54"/>
      <c r="Z123" s="54"/>
      <c r="AA123" s="54"/>
      <c r="AB123" s="54"/>
      <c r="AC123" s="54"/>
      <c r="AD123" s="54"/>
      <c r="AE123" s="54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226" t="s">
        <v>117</v>
      </c>
      <c r="AS123" s="60"/>
      <c r="AT123" s="226" t="s">
        <v>783</v>
      </c>
      <c r="AU123" s="226" t="s">
        <v>29</v>
      </c>
      <c r="AV123" s="60"/>
      <c r="AW123" s="60"/>
      <c r="AX123" s="60"/>
      <c r="AY123" s="38" t="s">
        <v>781</v>
      </c>
      <c r="AZ123" s="60"/>
      <c r="BA123" s="60"/>
      <c r="BB123" s="60"/>
      <c r="BC123" s="60"/>
      <c r="BD123" s="60"/>
      <c r="BE123" s="227">
        <f>IF(O123="základní",K123,0)</f>
        <v>0</v>
      </c>
      <c r="BF123" s="227">
        <f>IF(O123="snížená",K123,0)</f>
        <v>0</v>
      </c>
      <c r="BG123" s="227">
        <f>IF(O123="zákl. přenesená",K123,0)</f>
        <v>0</v>
      </c>
      <c r="BH123" s="227">
        <f>IF(O123="sníž. přenesená",K123,0)</f>
        <v>0</v>
      </c>
      <c r="BI123" s="227">
        <f>IF(O123="nulová",K123,0)</f>
        <v>0</v>
      </c>
      <c r="BJ123" s="38" t="s">
        <v>34</v>
      </c>
      <c r="BK123" s="227">
        <f>ROUND(P123*H123,2)</f>
        <v>0</v>
      </c>
      <c r="BL123" s="38" t="s">
        <v>117</v>
      </c>
      <c r="BM123" s="226" t="s">
        <v>819</v>
      </c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</row>
    <row r="124" spans="1:150" ht="12.75">
      <c r="A124" s="54"/>
      <c r="B124" s="55"/>
      <c r="C124" s="56"/>
      <c r="D124" s="228" t="s">
        <v>789</v>
      </c>
      <c r="E124" s="56"/>
      <c r="F124" s="229" t="s">
        <v>820</v>
      </c>
      <c r="G124" s="56"/>
      <c r="H124" s="56"/>
      <c r="I124" s="230"/>
      <c r="J124" s="230"/>
      <c r="K124" s="56"/>
      <c r="L124" s="56"/>
      <c r="M124" s="59"/>
      <c r="N124" s="231"/>
      <c r="O124" s="232"/>
      <c r="P124" s="87"/>
      <c r="Q124" s="87"/>
      <c r="R124" s="87"/>
      <c r="S124" s="87"/>
      <c r="T124" s="87"/>
      <c r="U124" s="87"/>
      <c r="V124" s="87"/>
      <c r="W124" s="87"/>
      <c r="X124" s="88"/>
      <c r="Y124" s="54"/>
      <c r="Z124" s="54"/>
      <c r="AA124" s="54"/>
      <c r="AB124" s="54"/>
      <c r="AC124" s="54"/>
      <c r="AD124" s="54"/>
      <c r="AE124" s="54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38" t="s">
        <v>789</v>
      </c>
      <c r="AU124" s="38" t="s">
        <v>29</v>
      </c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</row>
    <row r="125" spans="1:150" ht="22.8">
      <c r="A125" s="54"/>
      <c r="B125" s="55"/>
      <c r="C125" s="269" t="s">
        <v>42</v>
      </c>
      <c r="D125" s="269" t="s">
        <v>196</v>
      </c>
      <c r="E125" s="270" t="s">
        <v>821</v>
      </c>
      <c r="F125" s="271" t="s">
        <v>822</v>
      </c>
      <c r="G125" s="272" t="s">
        <v>808</v>
      </c>
      <c r="H125" s="273">
        <v>3.15</v>
      </c>
      <c r="I125" s="274"/>
      <c r="J125" s="275"/>
      <c r="K125" s="276">
        <f>ROUND(P125*H125,2)</f>
        <v>0</v>
      </c>
      <c r="L125" s="271" t="s">
        <v>787</v>
      </c>
      <c r="M125" s="277"/>
      <c r="N125" s="278" t="s">
        <v>56</v>
      </c>
      <c r="O125" s="222" t="s">
        <v>694</v>
      </c>
      <c r="P125" s="223">
        <f>I125+J125</f>
        <v>0</v>
      </c>
      <c r="Q125" s="223">
        <f>ROUND(I125*H125,2)</f>
        <v>0</v>
      </c>
      <c r="R125" s="223">
        <f>ROUND(J125*H125,2)</f>
        <v>0</v>
      </c>
      <c r="S125" s="87"/>
      <c r="T125" s="224">
        <f>S125*H125</f>
        <v>0</v>
      </c>
      <c r="U125" s="224">
        <v>0.00225</v>
      </c>
      <c r="V125" s="224">
        <f>U125*H125</f>
        <v>0.007087499999999999</v>
      </c>
      <c r="W125" s="224">
        <v>0</v>
      </c>
      <c r="X125" s="225">
        <f>W125*H125</f>
        <v>0</v>
      </c>
      <c r="Y125" s="54"/>
      <c r="Z125" s="54"/>
      <c r="AA125" s="54"/>
      <c r="AB125" s="54"/>
      <c r="AC125" s="54"/>
      <c r="AD125" s="54"/>
      <c r="AE125" s="54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226" t="s">
        <v>814</v>
      </c>
      <c r="AS125" s="60"/>
      <c r="AT125" s="226" t="s">
        <v>196</v>
      </c>
      <c r="AU125" s="226" t="s">
        <v>29</v>
      </c>
      <c r="AV125" s="60"/>
      <c r="AW125" s="60"/>
      <c r="AX125" s="60"/>
      <c r="AY125" s="38" t="s">
        <v>781</v>
      </c>
      <c r="AZ125" s="60"/>
      <c r="BA125" s="60"/>
      <c r="BB125" s="60"/>
      <c r="BC125" s="60"/>
      <c r="BD125" s="60"/>
      <c r="BE125" s="227">
        <f>IF(O125="základní",K125,0)</f>
        <v>0</v>
      </c>
      <c r="BF125" s="227">
        <f>IF(O125="snížená",K125,0)</f>
        <v>0</v>
      </c>
      <c r="BG125" s="227">
        <f>IF(O125="zákl. přenesená",K125,0)</f>
        <v>0</v>
      </c>
      <c r="BH125" s="227">
        <f>IF(O125="sníž. přenesená",K125,0)</f>
        <v>0</v>
      </c>
      <c r="BI125" s="227">
        <f>IF(O125="nulová",K125,0)</f>
        <v>0</v>
      </c>
      <c r="BJ125" s="38" t="s">
        <v>34</v>
      </c>
      <c r="BK125" s="227">
        <f>ROUND(P125*H125,2)</f>
        <v>0</v>
      </c>
      <c r="BL125" s="38" t="s">
        <v>117</v>
      </c>
      <c r="BM125" s="226" t="s">
        <v>823</v>
      </c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</row>
    <row r="126" spans="1:150" ht="12.75">
      <c r="A126" s="245"/>
      <c r="B126" s="246"/>
      <c r="C126" s="247"/>
      <c r="D126" s="236" t="s">
        <v>62</v>
      </c>
      <c r="E126" s="247"/>
      <c r="F126" s="249" t="s">
        <v>824</v>
      </c>
      <c r="G126" s="247"/>
      <c r="H126" s="250">
        <v>3.15</v>
      </c>
      <c r="I126" s="251"/>
      <c r="J126" s="251"/>
      <c r="K126" s="247"/>
      <c r="L126" s="247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56" t="s">
        <v>62</v>
      </c>
      <c r="AU126" s="256" t="s">
        <v>29</v>
      </c>
      <c r="AV126" s="245" t="s">
        <v>29</v>
      </c>
      <c r="AW126" s="245" t="s">
        <v>658</v>
      </c>
      <c r="AX126" s="245" t="s">
        <v>34</v>
      </c>
      <c r="AY126" s="256" t="s">
        <v>781</v>
      </c>
      <c r="AZ126" s="245"/>
      <c r="BA126" s="245"/>
      <c r="BB126" s="245"/>
      <c r="BC126" s="245"/>
      <c r="BD126" s="245"/>
      <c r="BE126" s="245"/>
      <c r="BF126" s="245"/>
      <c r="BG126" s="245"/>
      <c r="BH126" s="245"/>
      <c r="BI126" s="245"/>
      <c r="BJ126" s="245"/>
      <c r="BK126" s="245"/>
      <c r="BL126" s="245"/>
      <c r="BM126" s="245"/>
      <c r="BN126" s="245"/>
      <c r="BO126" s="245"/>
      <c r="BP126" s="245"/>
      <c r="BQ126" s="245"/>
      <c r="BR126" s="245"/>
      <c r="BS126" s="245"/>
      <c r="BT126" s="245"/>
      <c r="BU126" s="245"/>
      <c r="BV126" s="245"/>
      <c r="BW126" s="245"/>
      <c r="BX126" s="245"/>
      <c r="BY126" s="245"/>
      <c r="BZ126" s="245"/>
      <c r="CA126" s="245"/>
      <c r="CB126" s="245"/>
      <c r="CC126" s="245"/>
      <c r="CD126" s="245"/>
      <c r="CE126" s="245"/>
      <c r="CF126" s="245"/>
      <c r="CG126" s="245"/>
      <c r="CH126" s="245"/>
      <c r="CI126" s="245"/>
      <c r="CJ126" s="245"/>
      <c r="CK126" s="245"/>
      <c r="CL126" s="245"/>
      <c r="CM126" s="245"/>
      <c r="CN126" s="245"/>
      <c r="CO126" s="245"/>
      <c r="CP126" s="245"/>
      <c r="CQ126" s="245"/>
      <c r="CR126" s="245"/>
      <c r="CS126" s="245"/>
      <c r="CT126" s="245"/>
      <c r="CU126" s="245"/>
      <c r="CV126" s="245"/>
      <c r="CW126" s="245"/>
      <c r="CX126" s="245"/>
      <c r="CY126" s="245"/>
      <c r="CZ126" s="245"/>
      <c r="DA126" s="245"/>
      <c r="DB126" s="245"/>
      <c r="DC126" s="245"/>
      <c r="DD126" s="245"/>
      <c r="DE126" s="245"/>
      <c r="DF126" s="245"/>
      <c r="DG126" s="245"/>
      <c r="DH126" s="245"/>
      <c r="DI126" s="245"/>
      <c r="DJ126" s="245"/>
      <c r="DK126" s="245"/>
      <c r="DL126" s="245"/>
      <c r="DM126" s="245"/>
      <c r="DN126" s="245"/>
      <c r="DO126" s="245"/>
      <c r="DP126" s="245"/>
      <c r="DQ126" s="245"/>
      <c r="DR126" s="245"/>
      <c r="DS126" s="245"/>
      <c r="DT126" s="245"/>
      <c r="DU126" s="245"/>
      <c r="DV126" s="245"/>
      <c r="DW126" s="245"/>
      <c r="DX126" s="245"/>
      <c r="DY126" s="245"/>
      <c r="DZ126" s="245"/>
      <c r="EA126" s="245"/>
      <c r="EB126" s="245"/>
      <c r="EC126" s="245"/>
      <c r="ED126" s="245"/>
      <c r="EE126" s="245"/>
      <c r="EF126" s="245"/>
      <c r="EG126" s="245"/>
      <c r="EH126" s="245"/>
      <c r="EI126" s="245"/>
      <c r="EJ126" s="245"/>
      <c r="EK126" s="245"/>
      <c r="EL126" s="245"/>
      <c r="EM126" s="245"/>
      <c r="EN126" s="245"/>
      <c r="EO126" s="245"/>
      <c r="EP126" s="245"/>
      <c r="EQ126" s="245"/>
      <c r="ER126" s="245"/>
      <c r="ES126" s="245"/>
      <c r="ET126" s="245"/>
    </row>
    <row r="127" spans="1:150" ht="22.8">
      <c r="A127" s="54"/>
      <c r="B127" s="55"/>
      <c r="C127" s="214" t="s">
        <v>85</v>
      </c>
      <c r="D127" s="214" t="s">
        <v>783</v>
      </c>
      <c r="E127" s="215" t="s">
        <v>825</v>
      </c>
      <c r="F127" s="216" t="s">
        <v>826</v>
      </c>
      <c r="G127" s="217" t="s">
        <v>808</v>
      </c>
      <c r="H127" s="218">
        <v>32</v>
      </c>
      <c r="I127" s="219"/>
      <c r="J127" s="219"/>
      <c r="K127" s="220">
        <f>ROUND(P127*H127,2)</f>
        <v>0</v>
      </c>
      <c r="L127" s="216" t="s">
        <v>787</v>
      </c>
      <c r="M127" s="59"/>
      <c r="N127" s="221" t="s">
        <v>56</v>
      </c>
      <c r="O127" s="222" t="s">
        <v>694</v>
      </c>
      <c r="P127" s="223">
        <f>I127+J127</f>
        <v>0</v>
      </c>
      <c r="Q127" s="223">
        <f>ROUND(I127*H127,2)</f>
        <v>0</v>
      </c>
      <c r="R127" s="223">
        <f>ROUND(J127*H127,2)</f>
        <v>0</v>
      </c>
      <c r="S127" s="87"/>
      <c r="T127" s="224">
        <f>S127*H127</f>
        <v>0</v>
      </c>
      <c r="U127" s="224">
        <v>0</v>
      </c>
      <c r="V127" s="224">
        <f>U127*H127</f>
        <v>0</v>
      </c>
      <c r="W127" s="224">
        <v>0</v>
      </c>
      <c r="X127" s="225">
        <f>W127*H127</f>
        <v>0</v>
      </c>
      <c r="Y127" s="54"/>
      <c r="Z127" s="54"/>
      <c r="AA127" s="54"/>
      <c r="AB127" s="54"/>
      <c r="AC127" s="54"/>
      <c r="AD127" s="54"/>
      <c r="AE127" s="54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226" t="s">
        <v>117</v>
      </c>
      <c r="AS127" s="60"/>
      <c r="AT127" s="226" t="s">
        <v>783</v>
      </c>
      <c r="AU127" s="226" t="s">
        <v>29</v>
      </c>
      <c r="AV127" s="60"/>
      <c r="AW127" s="60"/>
      <c r="AX127" s="60"/>
      <c r="AY127" s="38" t="s">
        <v>781</v>
      </c>
      <c r="AZ127" s="60"/>
      <c r="BA127" s="60"/>
      <c r="BB127" s="60"/>
      <c r="BC127" s="60"/>
      <c r="BD127" s="60"/>
      <c r="BE127" s="227">
        <f>IF(O127="základní",K127,0)</f>
        <v>0</v>
      </c>
      <c r="BF127" s="227">
        <f>IF(O127="snížená",K127,0)</f>
        <v>0</v>
      </c>
      <c r="BG127" s="227">
        <f>IF(O127="zákl. přenesená",K127,0)</f>
        <v>0</v>
      </c>
      <c r="BH127" s="227">
        <f>IF(O127="sníž. přenesená",K127,0)</f>
        <v>0</v>
      </c>
      <c r="BI127" s="227">
        <f>IF(O127="nulová",K127,0)</f>
        <v>0</v>
      </c>
      <c r="BJ127" s="38" t="s">
        <v>34</v>
      </c>
      <c r="BK127" s="227">
        <f>ROUND(P127*H127,2)</f>
        <v>0</v>
      </c>
      <c r="BL127" s="38" t="s">
        <v>117</v>
      </c>
      <c r="BM127" s="226" t="s">
        <v>827</v>
      </c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</row>
    <row r="128" spans="1:150" ht="12.75">
      <c r="A128" s="54"/>
      <c r="B128" s="55"/>
      <c r="C128" s="56"/>
      <c r="D128" s="228" t="s">
        <v>789</v>
      </c>
      <c r="E128" s="56"/>
      <c r="F128" s="229" t="s">
        <v>828</v>
      </c>
      <c r="G128" s="56"/>
      <c r="H128" s="56"/>
      <c r="I128" s="230"/>
      <c r="J128" s="230"/>
      <c r="K128" s="56"/>
      <c r="L128" s="56"/>
      <c r="M128" s="59"/>
      <c r="N128" s="231"/>
      <c r="O128" s="232"/>
      <c r="P128" s="87"/>
      <c r="Q128" s="87"/>
      <c r="R128" s="87"/>
      <c r="S128" s="87"/>
      <c r="T128" s="87"/>
      <c r="U128" s="87"/>
      <c r="V128" s="87"/>
      <c r="W128" s="87"/>
      <c r="X128" s="88"/>
      <c r="Y128" s="54"/>
      <c r="Z128" s="54"/>
      <c r="AA128" s="54"/>
      <c r="AB128" s="54"/>
      <c r="AC128" s="54"/>
      <c r="AD128" s="54"/>
      <c r="AE128" s="54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38" t="s">
        <v>789</v>
      </c>
      <c r="AU128" s="38" t="s">
        <v>29</v>
      </c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</row>
    <row r="129" spans="1:150" ht="12.75">
      <c r="A129" s="245"/>
      <c r="B129" s="246"/>
      <c r="C129" s="247"/>
      <c r="D129" s="236" t="s">
        <v>62</v>
      </c>
      <c r="E129" s="248" t="s">
        <v>56</v>
      </c>
      <c r="F129" s="249" t="s">
        <v>829</v>
      </c>
      <c r="G129" s="247"/>
      <c r="H129" s="250">
        <v>32</v>
      </c>
      <c r="I129" s="251"/>
      <c r="J129" s="251"/>
      <c r="K129" s="247"/>
      <c r="L129" s="247"/>
      <c r="M129" s="252"/>
      <c r="N129" s="253"/>
      <c r="O129" s="254"/>
      <c r="P129" s="254"/>
      <c r="Q129" s="254"/>
      <c r="R129" s="254"/>
      <c r="S129" s="254"/>
      <c r="T129" s="254"/>
      <c r="U129" s="254"/>
      <c r="V129" s="254"/>
      <c r="W129" s="254"/>
      <c r="X129" s="255"/>
      <c r="Y129" s="245"/>
      <c r="Z129" s="245"/>
      <c r="AA129" s="245"/>
      <c r="AB129" s="245"/>
      <c r="AC129" s="245"/>
      <c r="AD129" s="245"/>
      <c r="AE129" s="245"/>
      <c r="AF129" s="245"/>
      <c r="AG129" s="245"/>
      <c r="AH129" s="245"/>
      <c r="AI129" s="245"/>
      <c r="AJ129" s="245"/>
      <c r="AK129" s="245"/>
      <c r="AL129" s="245"/>
      <c r="AM129" s="245"/>
      <c r="AN129" s="245"/>
      <c r="AO129" s="245"/>
      <c r="AP129" s="245"/>
      <c r="AQ129" s="245"/>
      <c r="AR129" s="245"/>
      <c r="AS129" s="245"/>
      <c r="AT129" s="256" t="s">
        <v>62</v>
      </c>
      <c r="AU129" s="256" t="s">
        <v>29</v>
      </c>
      <c r="AV129" s="245" t="s">
        <v>29</v>
      </c>
      <c r="AW129" s="245" t="s">
        <v>659</v>
      </c>
      <c r="AX129" s="245" t="s">
        <v>34</v>
      </c>
      <c r="AY129" s="256" t="s">
        <v>781</v>
      </c>
      <c r="AZ129" s="245"/>
      <c r="BA129" s="245"/>
      <c r="BB129" s="245"/>
      <c r="BC129" s="245"/>
      <c r="BD129" s="245"/>
      <c r="BE129" s="245"/>
      <c r="BF129" s="245"/>
      <c r="BG129" s="245"/>
      <c r="BH129" s="245"/>
      <c r="BI129" s="245"/>
      <c r="BJ129" s="245"/>
      <c r="BK129" s="245"/>
      <c r="BL129" s="245"/>
      <c r="BM129" s="245"/>
      <c r="BN129" s="245"/>
      <c r="BO129" s="245"/>
      <c r="BP129" s="245"/>
      <c r="BQ129" s="245"/>
      <c r="BR129" s="245"/>
      <c r="BS129" s="245"/>
      <c r="BT129" s="245"/>
      <c r="BU129" s="245"/>
      <c r="BV129" s="245"/>
      <c r="BW129" s="245"/>
      <c r="BX129" s="245"/>
      <c r="BY129" s="245"/>
      <c r="BZ129" s="245"/>
      <c r="CA129" s="245"/>
      <c r="CB129" s="245"/>
      <c r="CC129" s="245"/>
      <c r="CD129" s="245"/>
      <c r="CE129" s="245"/>
      <c r="CF129" s="245"/>
      <c r="CG129" s="245"/>
      <c r="CH129" s="245"/>
      <c r="CI129" s="245"/>
      <c r="CJ129" s="245"/>
      <c r="CK129" s="245"/>
      <c r="CL129" s="245"/>
      <c r="CM129" s="245"/>
      <c r="CN129" s="245"/>
      <c r="CO129" s="245"/>
      <c r="CP129" s="245"/>
      <c r="CQ129" s="245"/>
      <c r="CR129" s="245"/>
      <c r="CS129" s="245"/>
      <c r="CT129" s="245"/>
      <c r="CU129" s="245"/>
      <c r="CV129" s="245"/>
      <c r="CW129" s="245"/>
      <c r="CX129" s="245"/>
      <c r="CY129" s="245"/>
      <c r="CZ129" s="245"/>
      <c r="DA129" s="245"/>
      <c r="DB129" s="245"/>
      <c r="DC129" s="245"/>
      <c r="DD129" s="245"/>
      <c r="DE129" s="245"/>
      <c r="DF129" s="245"/>
      <c r="DG129" s="245"/>
      <c r="DH129" s="245"/>
      <c r="DI129" s="245"/>
      <c r="DJ129" s="245"/>
      <c r="DK129" s="245"/>
      <c r="DL129" s="245"/>
      <c r="DM129" s="245"/>
      <c r="DN129" s="245"/>
      <c r="DO129" s="245"/>
      <c r="DP129" s="245"/>
      <c r="DQ129" s="245"/>
      <c r="DR129" s="245"/>
      <c r="DS129" s="245"/>
      <c r="DT129" s="245"/>
      <c r="DU129" s="245"/>
      <c r="DV129" s="245"/>
      <c r="DW129" s="245"/>
      <c r="DX129" s="245"/>
      <c r="DY129" s="245"/>
      <c r="DZ129" s="245"/>
      <c r="EA129" s="245"/>
      <c r="EB129" s="245"/>
      <c r="EC129" s="245"/>
      <c r="ED129" s="245"/>
      <c r="EE129" s="245"/>
      <c r="EF129" s="245"/>
      <c r="EG129" s="245"/>
      <c r="EH129" s="245"/>
      <c r="EI129" s="245"/>
      <c r="EJ129" s="245"/>
      <c r="EK129" s="245"/>
      <c r="EL129" s="245"/>
      <c r="EM129" s="245"/>
      <c r="EN129" s="245"/>
      <c r="EO129" s="245"/>
      <c r="EP129" s="245"/>
      <c r="EQ129" s="245"/>
      <c r="ER129" s="245"/>
      <c r="ES129" s="245"/>
      <c r="ET129" s="245"/>
    </row>
    <row r="130" spans="1:150" ht="22.8">
      <c r="A130" s="54"/>
      <c r="B130" s="55"/>
      <c r="C130" s="269" t="s">
        <v>87</v>
      </c>
      <c r="D130" s="269" t="s">
        <v>196</v>
      </c>
      <c r="E130" s="270" t="s">
        <v>830</v>
      </c>
      <c r="F130" s="271" t="s">
        <v>831</v>
      </c>
      <c r="G130" s="272" t="s">
        <v>808</v>
      </c>
      <c r="H130" s="273">
        <v>36.8</v>
      </c>
      <c r="I130" s="274"/>
      <c r="J130" s="275"/>
      <c r="K130" s="276">
        <f>ROUND(P130*H130,2)</f>
        <v>0</v>
      </c>
      <c r="L130" s="271" t="s">
        <v>787</v>
      </c>
      <c r="M130" s="277"/>
      <c r="N130" s="278" t="s">
        <v>56</v>
      </c>
      <c r="O130" s="222" t="s">
        <v>694</v>
      </c>
      <c r="P130" s="223">
        <f>I130+J130</f>
        <v>0</v>
      </c>
      <c r="Q130" s="223">
        <f>ROUND(I130*H130,2)</f>
        <v>0</v>
      </c>
      <c r="R130" s="223">
        <f>ROUND(J130*H130,2)</f>
        <v>0</v>
      </c>
      <c r="S130" s="87"/>
      <c r="T130" s="224">
        <f>S130*H130</f>
        <v>0</v>
      </c>
      <c r="U130" s="224">
        <v>0.00017</v>
      </c>
      <c r="V130" s="224">
        <f>U130*H130</f>
        <v>0.006256</v>
      </c>
      <c r="W130" s="224">
        <v>0</v>
      </c>
      <c r="X130" s="225">
        <f>W130*H130</f>
        <v>0</v>
      </c>
      <c r="Y130" s="54"/>
      <c r="Z130" s="54"/>
      <c r="AA130" s="54"/>
      <c r="AB130" s="54"/>
      <c r="AC130" s="54"/>
      <c r="AD130" s="54"/>
      <c r="AE130" s="54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226" t="s">
        <v>814</v>
      </c>
      <c r="AS130" s="60"/>
      <c r="AT130" s="226" t="s">
        <v>196</v>
      </c>
      <c r="AU130" s="226" t="s">
        <v>29</v>
      </c>
      <c r="AV130" s="60"/>
      <c r="AW130" s="60"/>
      <c r="AX130" s="60"/>
      <c r="AY130" s="38" t="s">
        <v>781</v>
      </c>
      <c r="AZ130" s="60"/>
      <c r="BA130" s="60"/>
      <c r="BB130" s="60"/>
      <c r="BC130" s="60"/>
      <c r="BD130" s="60"/>
      <c r="BE130" s="227">
        <f>IF(O130="základní",K130,0)</f>
        <v>0</v>
      </c>
      <c r="BF130" s="227">
        <f>IF(O130="snížená",K130,0)</f>
        <v>0</v>
      </c>
      <c r="BG130" s="227">
        <f>IF(O130="zákl. přenesená",K130,0)</f>
        <v>0</v>
      </c>
      <c r="BH130" s="227">
        <f>IF(O130="sníž. přenesená",K130,0)</f>
        <v>0</v>
      </c>
      <c r="BI130" s="227">
        <f>IF(O130="nulová",K130,0)</f>
        <v>0</v>
      </c>
      <c r="BJ130" s="38" t="s">
        <v>34</v>
      </c>
      <c r="BK130" s="227">
        <f>ROUND(P130*H130,2)</f>
        <v>0</v>
      </c>
      <c r="BL130" s="38" t="s">
        <v>117</v>
      </c>
      <c r="BM130" s="226" t="s">
        <v>832</v>
      </c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</row>
    <row r="131" spans="1:150" ht="12.75">
      <c r="A131" s="245"/>
      <c r="B131" s="246"/>
      <c r="C131" s="247"/>
      <c r="D131" s="236" t="s">
        <v>62</v>
      </c>
      <c r="E131" s="247"/>
      <c r="F131" s="249" t="s">
        <v>833</v>
      </c>
      <c r="G131" s="247"/>
      <c r="H131" s="250">
        <v>36.8</v>
      </c>
      <c r="I131" s="251"/>
      <c r="J131" s="251"/>
      <c r="K131" s="247"/>
      <c r="L131" s="247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245"/>
      <c r="Z131" s="245"/>
      <c r="AA131" s="245"/>
      <c r="AB131" s="245"/>
      <c r="AC131" s="245"/>
      <c r="AD131" s="245"/>
      <c r="AE131" s="245"/>
      <c r="AF131" s="245"/>
      <c r="AG131" s="245"/>
      <c r="AH131" s="245"/>
      <c r="AI131" s="245"/>
      <c r="AJ131" s="245"/>
      <c r="AK131" s="245"/>
      <c r="AL131" s="245"/>
      <c r="AM131" s="245"/>
      <c r="AN131" s="245"/>
      <c r="AO131" s="245"/>
      <c r="AP131" s="245"/>
      <c r="AQ131" s="245"/>
      <c r="AR131" s="245"/>
      <c r="AS131" s="245"/>
      <c r="AT131" s="256" t="s">
        <v>62</v>
      </c>
      <c r="AU131" s="256" t="s">
        <v>29</v>
      </c>
      <c r="AV131" s="245" t="s">
        <v>29</v>
      </c>
      <c r="AW131" s="245" t="s">
        <v>658</v>
      </c>
      <c r="AX131" s="245" t="s">
        <v>34</v>
      </c>
      <c r="AY131" s="256" t="s">
        <v>781</v>
      </c>
      <c r="AZ131" s="245"/>
      <c r="BA131" s="245"/>
      <c r="BB131" s="245"/>
      <c r="BC131" s="245"/>
      <c r="BD131" s="245"/>
      <c r="BE131" s="245"/>
      <c r="BF131" s="245"/>
      <c r="BG131" s="245"/>
      <c r="BH131" s="245"/>
      <c r="BI131" s="245"/>
      <c r="BJ131" s="245"/>
      <c r="BK131" s="245"/>
      <c r="BL131" s="245"/>
      <c r="BM131" s="245"/>
      <c r="BN131" s="245"/>
      <c r="BO131" s="245"/>
      <c r="BP131" s="245"/>
      <c r="BQ131" s="245"/>
      <c r="BR131" s="245"/>
      <c r="BS131" s="245"/>
      <c r="BT131" s="245"/>
      <c r="BU131" s="245"/>
      <c r="BV131" s="245"/>
      <c r="BW131" s="245"/>
      <c r="BX131" s="245"/>
      <c r="BY131" s="245"/>
      <c r="BZ131" s="245"/>
      <c r="CA131" s="245"/>
      <c r="CB131" s="245"/>
      <c r="CC131" s="245"/>
      <c r="CD131" s="245"/>
      <c r="CE131" s="245"/>
      <c r="CF131" s="245"/>
      <c r="CG131" s="245"/>
      <c r="CH131" s="245"/>
      <c r="CI131" s="245"/>
      <c r="CJ131" s="245"/>
      <c r="CK131" s="245"/>
      <c r="CL131" s="245"/>
      <c r="CM131" s="245"/>
      <c r="CN131" s="245"/>
      <c r="CO131" s="245"/>
      <c r="CP131" s="245"/>
      <c r="CQ131" s="245"/>
      <c r="CR131" s="245"/>
      <c r="CS131" s="245"/>
      <c r="CT131" s="245"/>
      <c r="CU131" s="245"/>
      <c r="CV131" s="245"/>
      <c r="CW131" s="245"/>
      <c r="CX131" s="245"/>
      <c r="CY131" s="245"/>
      <c r="CZ131" s="245"/>
      <c r="DA131" s="245"/>
      <c r="DB131" s="245"/>
      <c r="DC131" s="245"/>
      <c r="DD131" s="245"/>
      <c r="DE131" s="245"/>
      <c r="DF131" s="245"/>
      <c r="DG131" s="245"/>
      <c r="DH131" s="245"/>
      <c r="DI131" s="245"/>
      <c r="DJ131" s="245"/>
      <c r="DK131" s="245"/>
      <c r="DL131" s="245"/>
      <c r="DM131" s="245"/>
      <c r="DN131" s="245"/>
      <c r="DO131" s="245"/>
      <c r="DP131" s="245"/>
      <c r="DQ131" s="245"/>
      <c r="DR131" s="245"/>
      <c r="DS131" s="245"/>
      <c r="DT131" s="245"/>
      <c r="DU131" s="245"/>
      <c r="DV131" s="245"/>
      <c r="DW131" s="245"/>
      <c r="DX131" s="245"/>
      <c r="DY131" s="245"/>
      <c r="DZ131" s="245"/>
      <c r="EA131" s="245"/>
      <c r="EB131" s="245"/>
      <c r="EC131" s="245"/>
      <c r="ED131" s="245"/>
      <c r="EE131" s="245"/>
      <c r="EF131" s="245"/>
      <c r="EG131" s="245"/>
      <c r="EH131" s="245"/>
      <c r="EI131" s="245"/>
      <c r="EJ131" s="245"/>
      <c r="EK131" s="245"/>
      <c r="EL131" s="245"/>
      <c r="EM131" s="245"/>
      <c r="EN131" s="245"/>
      <c r="EO131" s="245"/>
      <c r="EP131" s="245"/>
      <c r="EQ131" s="245"/>
      <c r="ER131" s="245"/>
      <c r="ES131" s="245"/>
      <c r="ET131" s="245"/>
    </row>
    <row r="132" spans="1:150" ht="22.8">
      <c r="A132" s="54"/>
      <c r="B132" s="55"/>
      <c r="C132" s="214" t="s">
        <v>45</v>
      </c>
      <c r="D132" s="214" t="s">
        <v>783</v>
      </c>
      <c r="E132" s="215" t="s">
        <v>834</v>
      </c>
      <c r="F132" s="216" t="s">
        <v>835</v>
      </c>
      <c r="G132" s="217" t="s">
        <v>808</v>
      </c>
      <c r="H132" s="218">
        <v>248</v>
      </c>
      <c r="I132" s="219"/>
      <c r="J132" s="219"/>
      <c r="K132" s="220">
        <f>ROUND(P132*H132,2)</f>
        <v>0</v>
      </c>
      <c r="L132" s="216" t="s">
        <v>787</v>
      </c>
      <c r="M132" s="59"/>
      <c r="N132" s="221" t="s">
        <v>56</v>
      </c>
      <c r="O132" s="222" t="s">
        <v>694</v>
      </c>
      <c r="P132" s="223">
        <f>I132+J132</f>
        <v>0</v>
      </c>
      <c r="Q132" s="223">
        <f>ROUND(I132*H132,2)</f>
        <v>0</v>
      </c>
      <c r="R132" s="223">
        <f>ROUND(J132*H132,2)</f>
        <v>0</v>
      </c>
      <c r="S132" s="87"/>
      <c r="T132" s="224">
        <f>S132*H132</f>
        <v>0</v>
      </c>
      <c r="U132" s="224">
        <v>0</v>
      </c>
      <c r="V132" s="224">
        <f>U132*H132</f>
        <v>0</v>
      </c>
      <c r="W132" s="224">
        <v>0</v>
      </c>
      <c r="X132" s="225">
        <f>W132*H132</f>
        <v>0</v>
      </c>
      <c r="Y132" s="54"/>
      <c r="Z132" s="54"/>
      <c r="AA132" s="54"/>
      <c r="AB132" s="54"/>
      <c r="AC132" s="54"/>
      <c r="AD132" s="54"/>
      <c r="AE132" s="54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226" t="s">
        <v>117</v>
      </c>
      <c r="AS132" s="60"/>
      <c r="AT132" s="226" t="s">
        <v>783</v>
      </c>
      <c r="AU132" s="226" t="s">
        <v>29</v>
      </c>
      <c r="AV132" s="60"/>
      <c r="AW132" s="60"/>
      <c r="AX132" s="60"/>
      <c r="AY132" s="38" t="s">
        <v>781</v>
      </c>
      <c r="AZ132" s="60"/>
      <c r="BA132" s="60"/>
      <c r="BB132" s="60"/>
      <c r="BC132" s="60"/>
      <c r="BD132" s="60"/>
      <c r="BE132" s="227">
        <f>IF(O132="základní",K132,0)</f>
        <v>0</v>
      </c>
      <c r="BF132" s="227">
        <f>IF(O132="snížená",K132,0)</f>
        <v>0</v>
      </c>
      <c r="BG132" s="227">
        <f>IF(O132="zákl. přenesená",K132,0)</f>
        <v>0</v>
      </c>
      <c r="BH132" s="227">
        <f>IF(O132="sníž. přenesená",K132,0)</f>
        <v>0</v>
      </c>
      <c r="BI132" s="227">
        <f>IF(O132="nulová",K132,0)</f>
        <v>0</v>
      </c>
      <c r="BJ132" s="38" t="s">
        <v>34</v>
      </c>
      <c r="BK132" s="227">
        <f>ROUND(P132*H132,2)</f>
        <v>0</v>
      </c>
      <c r="BL132" s="38" t="s">
        <v>117</v>
      </c>
      <c r="BM132" s="226" t="s">
        <v>836</v>
      </c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</row>
    <row r="133" spans="1:150" ht="12.75">
      <c r="A133" s="54"/>
      <c r="B133" s="55"/>
      <c r="C133" s="56"/>
      <c r="D133" s="228" t="s">
        <v>789</v>
      </c>
      <c r="E133" s="56"/>
      <c r="F133" s="229" t="s">
        <v>837</v>
      </c>
      <c r="G133" s="56"/>
      <c r="H133" s="56"/>
      <c r="I133" s="230"/>
      <c r="J133" s="230"/>
      <c r="K133" s="56"/>
      <c r="L133" s="56"/>
      <c r="M133" s="59"/>
      <c r="N133" s="231"/>
      <c r="O133" s="232"/>
      <c r="P133" s="87"/>
      <c r="Q133" s="87"/>
      <c r="R133" s="87"/>
      <c r="S133" s="87"/>
      <c r="T133" s="87"/>
      <c r="U133" s="87"/>
      <c r="V133" s="87"/>
      <c r="W133" s="87"/>
      <c r="X133" s="88"/>
      <c r="Y133" s="54"/>
      <c r="Z133" s="54"/>
      <c r="AA133" s="54"/>
      <c r="AB133" s="54"/>
      <c r="AC133" s="54"/>
      <c r="AD133" s="54"/>
      <c r="AE133" s="54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38" t="s">
        <v>789</v>
      </c>
      <c r="AU133" s="38" t="s">
        <v>29</v>
      </c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</row>
    <row r="134" spans="1:150" ht="12.75">
      <c r="A134" s="245"/>
      <c r="B134" s="246"/>
      <c r="C134" s="247"/>
      <c r="D134" s="236" t="s">
        <v>62</v>
      </c>
      <c r="E134" s="248" t="s">
        <v>56</v>
      </c>
      <c r="F134" s="249" t="s">
        <v>838</v>
      </c>
      <c r="G134" s="247"/>
      <c r="H134" s="250">
        <v>248</v>
      </c>
      <c r="I134" s="251"/>
      <c r="J134" s="251"/>
      <c r="K134" s="247"/>
      <c r="L134" s="247"/>
      <c r="M134" s="252"/>
      <c r="N134" s="253"/>
      <c r="O134" s="254"/>
      <c r="P134" s="254"/>
      <c r="Q134" s="254"/>
      <c r="R134" s="254"/>
      <c r="S134" s="254"/>
      <c r="T134" s="254"/>
      <c r="U134" s="254"/>
      <c r="V134" s="254"/>
      <c r="W134" s="254"/>
      <c r="X134" s="25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245"/>
      <c r="AL134" s="245"/>
      <c r="AM134" s="245"/>
      <c r="AN134" s="245"/>
      <c r="AO134" s="245"/>
      <c r="AP134" s="245"/>
      <c r="AQ134" s="245"/>
      <c r="AR134" s="245"/>
      <c r="AS134" s="245"/>
      <c r="AT134" s="256" t="s">
        <v>62</v>
      </c>
      <c r="AU134" s="256" t="s">
        <v>29</v>
      </c>
      <c r="AV134" s="245" t="s">
        <v>29</v>
      </c>
      <c r="AW134" s="245" t="s">
        <v>659</v>
      </c>
      <c r="AX134" s="245" t="s">
        <v>34</v>
      </c>
      <c r="AY134" s="256" t="s">
        <v>781</v>
      </c>
      <c r="AZ134" s="245"/>
      <c r="BA134" s="245"/>
      <c r="BB134" s="245"/>
      <c r="BC134" s="245"/>
      <c r="BD134" s="245"/>
      <c r="BE134" s="245"/>
      <c r="BF134" s="245"/>
      <c r="BG134" s="245"/>
      <c r="BH134" s="245"/>
      <c r="BI134" s="245"/>
      <c r="BJ134" s="245"/>
      <c r="BK134" s="245"/>
      <c r="BL134" s="245"/>
      <c r="BM134" s="245"/>
      <c r="BN134" s="245"/>
      <c r="BO134" s="245"/>
      <c r="BP134" s="245"/>
      <c r="BQ134" s="245"/>
      <c r="BR134" s="245"/>
      <c r="BS134" s="245"/>
      <c r="BT134" s="245"/>
      <c r="BU134" s="245"/>
      <c r="BV134" s="245"/>
      <c r="BW134" s="245"/>
      <c r="BX134" s="245"/>
      <c r="BY134" s="245"/>
      <c r="BZ134" s="245"/>
      <c r="CA134" s="245"/>
      <c r="CB134" s="245"/>
      <c r="CC134" s="245"/>
      <c r="CD134" s="245"/>
      <c r="CE134" s="245"/>
      <c r="CF134" s="245"/>
      <c r="CG134" s="245"/>
      <c r="CH134" s="245"/>
      <c r="CI134" s="245"/>
      <c r="CJ134" s="245"/>
      <c r="CK134" s="245"/>
      <c r="CL134" s="245"/>
      <c r="CM134" s="245"/>
      <c r="CN134" s="245"/>
      <c r="CO134" s="245"/>
      <c r="CP134" s="245"/>
      <c r="CQ134" s="245"/>
      <c r="CR134" s="245"/>
      <c r="CS134" s="245"/>
      <c r="CT134" s="245"/>
      <c r="CU134" s="245"/>
      <c r="CV134" s="245"/>
      <c r="CW134" s="245"/>
      <c r="CX134" s="245"/>
      <c r="CY134" s="245"/>
      <c r="CZ134" s="245"/>
      <c r="DA134" s="245"/>
      <c r="DB134" s="245"/>
      <c r="DC134" s="245"/>
      <c r="DD134" s="245"/>
      <c r="DE134" s="245"/>
      <c r="DF134" s="245"/>
      <c r="DG134" s="245"/>
      <c r="DH134" s="245"/>
      <c r="DI134" s="245"/>
      <c r="DJ134" s="245"/>
      <c r="DK134" s="245"/>
      <c r="DL134" s="245"/>
      <c r="DM134" s="245"/>
      <c r="DN134" s="245"/>
      <c r="DO134" s="245"/>
      <c r="DP134" s="245"/>
      <c r="DQ134" s="245"/>
      <c r="DR134" s="245"/>
      <c r="DS134" s="245"/>
      <c r="DT134" s="245"/>
      <c r="DU134" s="245"/>
      <c r="DV134" s="245"/>
      <c r="DW134" s="245"/>
      <c r="DX134" s="245"/>
      <c r="DY134" s="245"/>
      <c r="DZ134" s="245"/>
      <c r="EA134" s="245"/>
      <c r="EB134" s="245"/>
      <c r="EC134" s="245"/>
      <c r="ED134" s="245"/>
      <c r="EE134" s="245"/>
      <c r="EF134" s="245"/>
      <c r="EG134" s="245"/>
      <c r="EH134" s="245"/>
      <c r="EI134" s="245"/>
      <c r="EJ134" s="245"/>
      <c r="EK134" s="245"/>
      <c r="EL134" s="245"/>
      <c r="EM134" s="245"/>
      <c r="EN134" s="245"/>
      <c r="EO134" s="245"/>
      <c r="EP134" s="245"/>
      <c r="EQ134" s="245"/>
      <c r="ER134" s="245"/>
      <c r="ES134" s="245"/>
      <c r="ET134" s="245"/>
    </row>
    <row r="135" spans="1:150" ht="22.8">
      <c r="A135" s="54"/>
      <c r="B135" s="55"/>
      <c r="C135" s="269" t="s">
        <v>47</v>
      </c>
      <c r="D135" s="269" t="s">
        <v>196</v>
      </c>
      <c r="E135" s="270" t="s">
        <v>839</v>
      </c>
      <c r="F135" s="271" t="s">
        <v>840</v>
      </c>
      <c r="G135" s="272" t="s">
        <v>808</v>
      </c>
      <c r="H135" s="273">
        <v>285.2</v>
      </c>
      <c r="I135" s="274"/>
      <c r="J135" s="275"/>
      <c r="K135" s="276">
        <f>ROUND(P135*H135,2)</f>
        <v>0</v>
      </c>
      <c r="L135" s="271" t="s">
        <v>787</v>
      </c>
      <c r="M135" s="277"/>
      <c r="N135" s="278" t="s">
        <v>56</v>
      </c>
      <c r="O135" s="222" t="s">
        <v>694</v>
      </c>
      <c r="P135" s="223">
        <f>I135+J135</f>
        <v>0</v>
      </c>
      <c r="Q135" s="223">
        <f>ROUND(I135*H135,2)</f>
        <v>0</v>
      </c>
      <c r="R135" s="223">
        <f>ROUND(J135*H135,2)</f>
        <v>0</v>
      </c>
      <c r="S135" s="87"/>
      <c r="T135" s="224">
        <f>S135*H135</f>
        <v>0</v>
      </c>
      <c r="U135" s="224">
        <v>0.0009</v>
      </c>
      <c r="V135" s="224">
        <f>U135*H135</f>
        <v>0.25667999999999996</v>
      </c>
      <c r="W135" s="224">
        <v>0</v>
      </c>
      <c r="X135" s="225">
        <f>W135*H135</f>
        <v>0</v>
      </c>
      <c r="Y135" s="54"/>
      <c r="Z135" s="54"/>
      <c r="AA135" s="54"/>
      <c r="AB135" s="54"/>
      <c r="AC135" s="54"/>
      <c r="AD135" s="54"/>
      <c r="AE135" s="54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226" t="s">
        <v>814</v>
      </c>
      <c r="AS135" s="60"/>
      <c r="AT135" s="226" t="s">
        <v>196</v>
      </c>
      <c r="AU135" s="226" t="s">
        <v>29</v>
      </c>
      <c r="AV135" s="60"/>
      <c r="AW135" s="60"/>
      <c r="AX135" s="60"/>
      <c r="AY135" s="38" t="s">
        <v>781</v>
      </c>
      <c r="AZ135" s="60"/>
      <c r="BA135" s="60"/>
      <c r="BB135" s="60"/>
      <c r="BC135" s="60"/>
      <c r="BD135" s="60"/>
      <c r="BE135" s="227">
        <f>IF(O135="základní",K135,0)</f>
        <v>0</v>
      </c>
      <c r="BF135" s="227">
        <f>IF(O135="snížená",K135,0)</f>
        <v>0</v>
      </c>
      <c r="BG135" s="227">
        <f>IF(O135="zákl. přenesená",K135,0)</f>
        <v>0</v>
      </c>
      <c r="BH135" s="227">
        <f>IF(O135="sníž. přenesená",K135,0)</f>
        <v>0</v>
      </c>
      <c r="BI135" s="227">
        <f>IF(O135="nulová",K135,0)</f>
        <v>0</v>
      </c>
      <c r="BJ135" s="38" t="s">
        <v>34</v>
      </c>
      <c r="BK135" s="227">
        <f>ROUND(P135*H135,2)</f>
        <v>0</v>
      </c>
      <c r="BL135" s="38" t="s">
        <v>117</v>
      </c>
      <c r="BM135" s="226" t="s">
        <v>841</v>
      </c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</row>
    <row r="136" spans="1:150" ht="12.75">
      <c r="A136" s="245"/>
      <c r="B136" s="246"/>
      <c r="C136" s="247"/>
      <c r="D136" s="236" t="s">
        <v>62</v>
      </c>
      <c r="E136" s="247"/>
      <c r="F136" s="249" t="s">
        <v>842</v>
      </c>
      <c r="G136" s="247"/>
      <c r="H136" s="250">
        <v>285.2</v>
      </c>
      <c r="I136" s="251"/>
      <c r="J136" s="251"/>
      <c r="K136" s="247"/>
      <c r="L136" s="247"/>
      <c r="M136" s="252"/>
      <c r="N136" s="253"/>
      <c r="O136" s="254"/>
      <c r="P136" s="254"/>
      <c r="Q136" s="254"/>
      <c r="R136" s="254"/>
      <c r="S136" s="254"/>
      <c r="T136" s="254"/>
      <c r="U136" s="254"/>
      <c r="V136" s="254"/>
      <c r="W136" s="254"/>
      <c r="X136" s="255"/>
      <c r="Y136" s="245"/>
      <c r="Z136" s="245"/>
      <c r="AA136" s="245"/>
      <c r="AB136" s="245"/>
      <c r="AC136" s="245"/>
      <c r="AD136" s="245"/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56" t="s">
        <v>62</v>
      </c>
      <c r="AU136" s="256" t="s">
        <v>29</v>
      </c>
      <c r="AV136" s="245" t="s">
        <v>29</v>
      </c>
      <c r="AW136" s="245" t="s">
        <v>658</v>
      </c>
      <c r="AX136" s="245" t="s">
        <v>34</v>
      </c>
      <c r="AY136" s="256" t="s">
        <v>781</v>
      </c>
      <c r="AZ136" s="245"/>
      <c r="BA136" s="245"/>
      <c r="BB136" s="245"/>
      <c r="BC136" s="245"/>
      <c r="BD136" s="245"/>
      <c r="BE136" s="245"/>
      <c r="BF136" s="245"/>
      <c r="BG136" s="245"/>
      <c r="BH136" s="245"/>
      <c r="BI136" s="245"/>
      <c r="BJ136" s="245"/>
      <c r="BK136" s="245"/>
      <c r="BL136" s="245"/>
      <c r="BM136" s="245"/>
      <c r="BN136" s="245"/>
      <c r="BO136" s="245"/>
      <c r="BP136" s="245"/>
      <c r="BQ136" s="245"/>
      <c r="BR136" s="245"/>
      <c r="BS136" s="245"/>
      <c r="BT136" s="245"/>
      <c r="BU136" s="245"/>
      <c r="BV136" s="245"/>
      <c r="BW136" s="245"/>
      <c r="BX136" s="245"/>
      <c r="BY136" s="245"/>
      <c r="BZ136" s="245"/>
      <c r="CA136" s="245"/>
      <c r="CB136" s="245"/>
      <c r="CC136" s="245"/>
      <c r="CD136" s="245"/>
      <c r="CE136" s="245"/>
      <c r="CF136" s="245"/>
      <c r="CG136" s="245"/>
      <c r="CH136" s="245"/>
      <c r="CI136" s="245"/>
      <c r="CJ136" s="245"/>
      <c r="CK136" s="245"/>
      <c r="CL136" s="245"/>
      <c r="CM136" s="245"/>
      <c r="CN136" s="245"/>
      <c r="CO136" s="245"/>
      <c r="CP136" s="245"/>
      <c r="CQ136" s="245"/>
      <c r="CR136" s="245"/>
      <c r="CS136" s="245"/>
      <c r="CT136" s="245"/>
      <c r="CU136" s="245"/>
      <c r="CV136" s="245"/>
      <c r="CW136" s="245"/>
      <c r="CX136" s="245"/>
      <c r="CY136" s="245"/>
      <c r="CZ136" s="245"/>
      <c r="DA136" s="245"/>
      <c r="DB136" s="245"/>
      <c r="DC136" s="245"/>
      <c r="DD136" s="245"/>
      <c r="DE136" s="245"/>
      <c r="DF136" s="245"/>
      <c r="DG136" s="245"/>
      <c r="DH136" s="245"/>
      <c r="DI136" s="245"/>
      <c r="DJ136" s="245"/>
      <c r="DK136" s="245"/>
      <c r="DL136" s="245"/>
      <c r="DM136" s="245"/>
      <c r="DN136" s="245"/>
      <c r="DO136" s="245"/>
      <c r="DP136" s="245"/>
      <c r="DQ136" s="245"/>
      <c r="DR136" s="245"/>
      <c r="DS136" s="245"/>
      <c r="DT136" s="245"/>
      <c r="DU136" s="245"/>
      <c r="DV136" s="245"/>
      <c r="DW136" s="245"/>
      <c r="DX136" s="245"/>
      <c r="DY136" s="245"/>
      <c r="DZ136" s="245"/>
      <c r="EA136" s="245"/>
      <c r="EB136" s="245"/>
      <c r="EC136" s="245"/>
      <c r="ED136" s="245"/>
      <c r="EE136" s="245"/>
      <c r="EF136" s="245"/>
      <c r="EG136" s="245"/>
      <c r="EH136" s="245"/>
      <c r="EI136" s="245"/>
      <c r="EJ136" s="245"/>
      <c r="EK136" s="245"/>
      <c r="EL136" s="245"/>
      <c r="EM136" s="245"/>
      <c r="EN136" s="245"/>
      <c r="EO136" s="245"/>
      <c r="EP136" s="245"/>
      <c r="EQ136" s="245"/>
      <c r="ER136" s="245"/>
      <c r="ES136" s="245"/>
      <c r="ET136" s="245"/>
    </row>
    <row r="137" spans="1:150" ht="12.75">
      <c r="A137" s="54"/>
      <c r="B137" s="55"/>
      <c r="C137" s="214" t="s">
        <v>49</v>
      </c>
      <c r="D137" s="214" t="s">
        <v>783</v>
      </c>
      <c r="E137" s="215" t="s">
        <v>843</v>
      </c>
      <c r="F137" s="216" t="s">
        <v>844</v>
      </c>
      <c r="G137" s="217" t="s">
        <v>801</v>
      </c>
      <c r="H137" s="218">
        <v>8</v>
      </c>
      <c r="I137" s="219"/>
      <c r="J137" s="219"/>
      <c r="K137" s="220">
        <f>ROUND(P137*H137,2)</f>
        <v>0</v>
      </c>
      <c r="L137" s="216" t="s">
        <v>787</v>
      </c>
      <c r="M137" s="59"/>
      <c r="N137" s="221" t="s">
        <v>56</v>
      </c>
      <c r="O137" s="222" t="s">
        <v>694</v>
      </c>
      <c r="P137" s="223">
        <f>I137+J137</f>
        <v>0</v>
      </c>
      <c r="Q137" s="223">
        <f>ROUND(I137*H137,2)</f>
        <v>0</v>
      </c>
      <c r="R137" s="223">
        <f>ROUND(J137*H137,2)</f>
        <v>0</v>
      </c>
      <c r="S137" s="87"/>
      <c r="T137" s="224">
        <f>S137*H137</f>
        <v>0</v>
      </c>
      <c r="U137" s="224">
        <v>0</v>
      </c>
      <c r="V137" s="224">
        <f>U137*H137</f>
        <v>0</v>
      </c>
      <c r="W137" s="224">
        <v>0</v>
      </c>
      <c r="X137" s="225">
        <f>W137*H137</f>
        <v>0</v>
      </c>
      <c r="Y137" s="54"/>
      <c r="Z137" s="54"/>
      <c r="AA137" s="54"/>
      <c r="AB137" s="54"/>
      <c r="AC137" s="54"/>
      <c r="AD137" s="54"/>
      <c r="AE137" s="54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226" t="s">
        <v>117</v>
      </c>
      <c r="AS137" s="60"/>
      <c r="AT137" s="226" t="s">
        <v>783</v>
      </c>
      <c r="AU137" s="226" t="s">
        <v>29</v>
      </c>
      <c r="AV137" s="60"/>
      <c r="AW137" s="60"/>
      <c r="AX137" s="60"/>
      <c r="AY137" s="38" t="s">
        <v>781</v>
      </c>
      <c r="AZ137" s="60"/>
      <c r="BA137" s="60"/>
      <c r="BB137" s="60"/>
      <c r="BC137" s="60"/>
      <c r="BD137" s="60"/>
      <c r="BE137" s="227">
        <f>IF(O137="základní",K137,0)</f>
        <v>0</v>
      </c>
      <c r="BF137" s="227">
        <f>IF(O137="snížená",K137,0)</f>
        <v>0</v>
      </c>
      <c r="BG137" s="227">
        <f>IF(O137="zákl. přenesená",K137,0)</f>
        <v>0</v>
      </c>
      <c r="BH137" s="227">
        <f>IF(O137="sníž. přenesená",K137,0)</f>
        <v>0</v>
      </c>
      <c r="BI137" s="227">
        <f>IF(O137="nulová",K137,0)</f>
        <v>0</v>
      </c>
      <c r="BJ137" s="38" t="s">
        <v>34</v>
      </c>
      <c r="BK137" s="227">
        <f>ROUND(P137*H137,2)</f>
        <v>0</v>
      </c>
      <c r="BL137" s="38" t="s">
        <v>117</v>
      </c>
      <c r="BM137" s="226" t="s">
        <v>845</v>
      </c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</row>
    <row r="138" spans="1:150" ht="12.75">
      <c r="A138" s="54"/>
      <c r="B138" s="55"/>
      <c r="C138" s="56"/>
      <c r="D138" s="228" t="s">
        <v>789</v>
      </c>
      <c r="E138" s="56"/>
      <c r="F138" s="229" t="s">
        <v>846</v>
      </c>
      <c r="G138" s="56"/>
      <c r="H138" s="56"/>
      <c r="I138" s="230"/>
      <c r="J138" s="230"/>
      <c r="K138" s="56"/>
      <c r="L138" s="56"/>
      <c r="M138" s="59"/>
      <c r="N138" s="231"/>
      <c r="O138" s="232"/>
      <c r="P138" s="87"/>
      <c r="Q138" s="87"/>
      <c r="R138" s="87"/>
      <c r="S138" s="87"/>
      <c r="T138" s="87"/>
      <c r="U138" s="87"/>
      <c r="V138" s="87"/>
      <c r="W138" s="87"/>
      <c r="X138" s="88"/>
      <c r="Y138" s="54"/>
      <c r="Z138" s="54"/>
      <c r="AA138" s="54"/>
      <c r="AB138" s="54"/>
      <c r="AC138" s="54"/>
      <c r="AD138" s="54"/>
      <c r="AE138" s="54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38" t="s">
        <v>789</v>
      </c>
      <c r="AU138" s="38" t="s">
        <v>29</v>
      </c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60"/>
      <c r="ES138" s="60"/>
      <c r="ET138" s="60"/>
    </row>
    <row r="139" spans="1:150" ht="12.75">
      <c r="A139" s="245"/>
      <c r="B139" s="246"/>
      <c r="C139" s="247"/>
      <c r="D139" s="236" t="s">
        <v>62</v>
      </c>
      <c r="E139" s="248" t="s">
        <v>56</v>
      </c>
      <c r="F139" s="249" t="s">
        <v>847</v>
      </c>
      <c r="G139" s="247"/>
      <c r="H139" s="250">
        <v>8</v>
      </c>
      <c r="I139" s="251"/>
      <c r="J139" s="251"/>
      <c r="K139" s="247"/>
      <c r="L139" s="247"/>
      <c r="M139" s="252"/>
      <c r="N139" s="253"/>
      <c r="O139" s="254"/>
      <c r="P139" s="254"/>
      <c r="Q139" s="254"/>
      <c r="R139" s="254"/>
      <c r="S139" s="254"/>
      <c r="T139" s="254"/>
      <c r="U139" s="254"/>
      <c r="V139" s="254"/>
      <c r="W139" s="254"/>
      <c r="X139" s="25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56" t="s">
        <v>62</v>
      </c>
      <c r="AU139" s="256" t="s">
        <v>29</v>
      </c>
      <c r="AV139" s="245" t="s">
        <v>29</v>
      </c>
      <c r="AW139" s="245" t="s">
        <v>659</v>
      </c>
      <c r="AX139" s="245" t="s">
        <v>34</v>
      </c>
      <c r="AY139" s="256" t="s">
        <v>781</v>
      </c>
      <c r="AZ139" s="245"/>
      <c r="BA139" s="245"/>
      <c r="BB139" s="245"/>
      <c r="BC139" s="245"/>
      <c r="BD139" s="245"/>
      <c r="BE139" s="245"/>
      <c r="BF139" s="245"/>
      <c r="BG139" s="245"/>
      <c r="BH139" s="245"/>
      <c r="BI139" s="245"/>
      <c r="BJ139" s="245"/>
      <c r="BK139" s="245"/>
      <c r="BL139" s="245"/>
      <c r="BM139" s="245"/>
      <c r="BN139" s="245"/>
      <c r="BO139" s="245"/>
      <c r="BP139" s="245"/>
      <c r="BQ139" s="245"/>
      <c r="BR139" s="245"/>
      <c r="BS139" s="245"/>
      <c r="BT139" s="245"/>
      <c r="BU139" s="245"/>
      <c r="BV139" s="245"/>
      <c r="BW139" s="245"/>
      <c r="BX139" s="245"/>
      <c r="BY139" s="245"/>
      <c r="BZ139" s="245"/>
      <c r="CA139" s="245"/>
      <c r="CB139" s="245"/>
      <c r="CC139" s="245"/>
      <c r="CD139" s="245"/>
      <c r="CE139" s="245"/>
      <c r="CF139" s="245"/>
      <c r="CG139" s="245"/>
      <c r="CH139" s="245"/>
      <c r="CI139" s="245"/>
      <c r="CJ139" s="245"/>
      <c r="CK139" s="245"/>
      <c r="CL139" s="245"/>
      <c r="CM139" s="245"/>
      <c r="CN139" s="245"/>
      <c r="CO139" s="245"/>
      <c r="CP139" s="245"/>
      <c r="CQ139" s="245"/>
      <c r="CR139" s="245"/>
      <c r="CS139" s="245"/>
      <c r="CT139" s="245"/>
      <c r="CU139" s="245"/>
      <c r="CV139" s="245"/>
      <c r="CW139" s="245"/>
      <c r="CX139" s="245"/>
      <c r="CY139" s="245"/>
      <c r="CZ139" s="245"/>
      <c r="DA139" s="245"/>
      <c r="DB139" s="245"/>
      <c r="DC139" s="245"/>
      <c r="DD139" s="245"/>
      <c r="DE139" s="245"/>
      <c r="DF139" s="245"/>
      <c r="DG139" s="245"/>
      <c r="DH139" s="245"/>
      <c r="DI139" s="245"/>
      <c r="DJ139" s="245"/>
      <c r="DK139" s="245"/>
      <c r="DL139" s="245"/>
      <c r="DM139" s="245"/>
      <c r="DN139" s="245"/>
      <c r="DO139" s="245"/>
      <c r="DP139" s="245"/>
      <c r="DQ139" s="245"/>
      <c r="DR139" s="245"/>
      <c r="DS139" s="245"/>
      <c r="DT139" s="245"/>
      <c r="DU139" s="245"/>
      <c r="DV139" s="245"/>
      <c r="DW139" s="245"/>
      <c r="DX139" s="245"/>
      <c r="DY139" s="245"/>
      <c r="DZ139" s="245"/>
      <c r="EA139" s="245"/>
      <c r="EB139" s="245"/>
      <c r="EC139" s="245"/>
      <c r="ED139" s="245"/>
      <c r="EE139" s="245"/>
      <c r="EF139" s="245"/>
      <c r="EG139" s="245"/>
      <c r="EH139" s="245"/>
      <c r="EI139" s="245"/>
      <c r="EJ139" s="245"/>
      <c r="EK139" s="245"/>
      <c r="EL139" s="245"/>
      <c r="EM139" s="245"/>
      <c r="EN139" s="245"/>
      <c r="EO139" s="245"/>
      <c r="EP139" s="245"/>
      <c r="EQ139" s="245"/>
      <c r="ER139" s="245"/>
      <c r="ES139" s="245"/>
      <c r="ET139" s="245"/>
    </row>
    <row r="140" spans="1:150" ht="12.75">
      <c r="A140" s="54"/>
      <c r="B140" s="55"/>
      <c r="C140" s="214" t="s">
        <v>99</v>
      </c>
      <c r="D140" s="214" t="s">
        <v>783</v>
      </c>
      <c r="E140" s="215" t="s">
        <v>848</v>
      </c>
      <c r="F140" s="216" t="s">
        <v>849</v>
      </c>
      <c r="G140" s="217" t="s">
        <v>801</v>
      </c>
      <c r="H140" s="218">
        <v>10</v>
      </c>
      <c r="I140" s="219"/>
      <c r="J140" s="219"/>
      <c r="K140" s="220">
        <f>ROUND(P140*H140,2)</f>
        <v>0</v>
      </c>
      <c r="L140" s="216" t="s">
        <v>787</v>
      </c>
      <c r="M140" s="59"/>
      <c r="N140" s="221" t="s">
        <v>56</v>
      </c>
      <c r="O140" s="222" t="s">
        <v>694</v>
      </c>
      <c r="P140" s="223">
        <f>I140+J140</f>
        <v>0</v>
      </c>
      <c r="Q140" s="223">
        <f>ROUND(I140*H140,2)</f>
        <v>0</v>
      </c>
      <c r="R140" s="223">
        <f>ROUND(J140*H140,2)</f>
        <v>0</v>
      </c>
      <c r="S140" s="87"/>
      <c r="T140" s="224">
        <f>S140*H140</f>
        <v>0</v>
      </c>
      <c r="U140" s="224">
        <v>0</v>
      </c>
      <c r="V140" s="224">
        <f>U140*H140</f>
        <v>0</v>
      </c>
      <c r="W140" s="224">
        <v>0</v>
      </c>
      <c r="X140" s="225">
        <f>W140*H140</f>
        <v>0</v>
      </c>
      <c r="Y140" s="54"/>
      <c r="Z140" s="54"/>
      <c r="AA140" s="54"/>
      <c r="AB140" s="54"/>
      <c r="AC140" s="54"/>
      <c r="AD140" s="54"/>
      <c r="AE140" s="54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226" t="s">
        <v>117</v>
      </c>
      <c r="AS140" s="60"/>
      <c r="AT140" s="226" t="s">
        <v>783</v>
      </c>
      <c r="AU140" s="226" t="s">
        <v>29</v>
      </c>
      <c r="AV140" s="60"/>
      <c r="AW140" s="60"/>
      <c r="AX140" s="60"/>
      <c r="AY140" s="38" t="s">
        <v>781</v>
      </c>
      <c r="AZ140" s="60"/>
      <c r="BA140" s="60"/>
      <c r="BB140" s="60"/>
      <c r="BC140" s="60"/>
      <c r="BD140" s="60"/>
      <c r="BE140" s="227">
        <f>IF(O140="základní",K140,0)</f>
        <v>0</v>
      </c>
      <c r="BF140" s="227">
        <f>IF(O140="snížená",K140,0)</f>
        <v>0</v>
      </c>
      <c r="BG140" s="227">
        <f>IF(O140="zákl. přenesená",K140,0)</f>
        <v>0</v>
      </c>
      <c r="BH140" s="227">
        <f>IF(O140="sníž. přenesená",K140,0)</f>
        <v>0</v>
      </c>
      <c r="BI140" s="227">
        <f>IF(O140="nulová",K140,0)</f>
        <v>0</v>
      </c>
      <c r="BJ140" s="38" t="s">
        <v>34</v>
      </c>
      <c r="BK140" s="227">
        <f>ROUND(P140*H140,2)</f>
        <v>0</v>
      </c>
      <c r="BL140" s="38" t="s">
        <v>117</v>
      </c>
      <c r="BM140" s="226" t="s">
        <v>850</v>
      </c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</row>
    <row r="141" spans="1:150" ht="12.75">
      <c r="A141" s="54"/>
      <c r="B141" s="55"/>
      <c r="C141" s="56"/>
      <c r="D141" s="228" t="s">
        <v>789</v>
      </c>
      <c r="E141" s="56"/>
      <c r="F141" s="229" t="s">
        <v>851</v>
      </c>
      <c r="G141" s="56"/>
      <c r="H141" s="56"/>
      <c r="I141" s="230"/>
      <c r="J141" s="230"/>
      <c r="K141" s="56"/>
      <c r="L141" s="56"/>
      <c r="M141" s="59"/>
      <c r="N141" s="231"/>
      <c r="O141" s="232"/>
      <c r="P141" s="87"/>
      <c r="Q141" s="87"/>
      <c r="R141" s="87"/>
      <c r="S141" s="87"/>
      <c r="T141" s="87"/>
      <c r="U141" s="87"/>
      <c r="V141" s="87"/>
      <c r="W141" s="87"/>
      <c r="X141" s="88"/>
      <c r="Y141" s="54"/>
      <c r="Z141" s="54"/>
      <c r="AA141" s="54"/>
      <c r="AB141" s="54"/>
      <c r="AC141" s="54"/>
      <c r="AD141" s="54"/>
      <c r="AE141" s="54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38" t="s">
        <v>789</v>
      </c>
      <c r="AU141" s="38" t="s">
        <v>29</v>
      </c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</row>
    <row r="142" spans="1:150" ht="12.75">
      <c r="A142" s="245"/>
      <c r="B142" s="246"/>
      <c r="C142" s="247"/>
      <c r="D142" s="236" t="s">
        <v>62</v>
      </c>
      <c r="E142" s="248" t="s">
        <v>56</v>
      </c>
      <c r="F142" s="249" t="s">
        <v>852</v>
      </c>
      <c r="G142" s="247"/>
      <c r="H142" s="250">
        <v>10</v>
      </c>
      <c r="I142" s="251"/>
      <c r="J142" s="251"/>
      <c r="K142" s="247"/>
      <c r="L142" s="247"/>
      <c r="M142" s="252"/>
      <c r="N142" s="253"/>
      <c r="O142" s="254"/>
      <c r="P142" s="254"/>
      <c r="Q142" s="254"/>
      <c r="R142" s="254"/>
      <c r="S142" s="254"/>
      <c r="T142" s="254"/>
      <c r="U142" s="254"/>
      <c r="V142" s="254"/>
      <c r="W142" s="254"/>
      <c r="X142" s="255"/>
      <c r="Y142" s="245"/>
      <c r="Z142" s="245"/>
      <c r="AA142" s="245"/>
      <c r="AB142" s="245"/>
      <c r="AC142" s="245"/>
      <c r="AD142" s="245"/>
      <c r="AE142" s="245"/>
      <c r="AF142" s="245"/>
      <c r="AG142" s="245"/>
      <c r="AH142" s="245"/>
      <c r="AI142" s="245"/>
      <c r="AJ142" s="245"/>
      <c r="AK142" s="245"/>
      <c r="AL142" s="245"/>
      <c r="AM142" s="245"/>
      <c r="AN142" s="245"/>
      <c r="AO142" s="245"/>
      <c r="AP142" s="245"/>
      <c r="AQ142" s="245"/>
      <c r="AR142" s="245"/>
      <c r="AS142" s="245"/>
      <c r="AT142" s="256" t="s">
        <v>62</v>
      </c>
      <c r="AU142" s="256" t="s">
        <v>29</v>
      </c>
      <c r="AV142" s="245" t="s">
        <v>29</v>
      </c>
      <c r="AW142" s="245" t="s">
        <v>659</v>
      </c>
      <c r="AX142" s="245" t="s">
        <v>34</v>
      </c>
      <c r="AY142" s="256" t="s">
        <v>781</v>
      </c>
      <c r="AZ142" s="245"/>
      <c r="BA142" s="245"/>
      <c r="BB142" s="245"/>
      <c r="BC142" s="245"/>
      <c r="BD142" s="245"/>
      <c r="BE142" s="245"/>
      <c r="BF142" s="245"/>
      <c r="BG142" s="245"/>
      <c r="BH142" s="245"/>
      <c r="BI142" s="245"/>
      <c r="BJ142" s="245"/>
      <c r="BK142" s="245"/>
      <c r="BL142" s="245"/>
      <c r="BM142" s="245"/>
      <c r="BN142" s="245"/>
      <c r="BO142" s="245"/>
      <c r="BP142" s="245"/>
      <c r="BQ142" s="245"/>
      <c r="BR142" s="245"/>
      <c r="BS142" s="245"/>
      <c r="BT142" s="245"/>
      <c r="BU142" s="245"/>
      <c r="BV142" s="245"/>
      <c r="BW142" s="245"/>
      <c r="BX142" s="245"/>
      <c r="BY142" s="245"/>
      <c r="BZ142" s="245"/>
      <c r="CA142" s="245"/>
      <c r="CB142" s="245"/>
      <c r="CC142" s="245"/>
      <c r="CD142" s="245"/>
      <c r="CE142" s="245"/>
      <c r="CF142" s="245"/>
      <c r="CG142" s="245"/>
      <c r="CH142" s="245"/>
      <c r="CI142" s="245"/>
      <c r="CJ142" s="245"/>
      <c r="CK142" s="245"/>
      <c r="CL142" s="245"/>
      <c r="CM142" s="245"/>
      <c r="CN142" s="245"/>
      <c r="CO142" s="245"/>
      <c r="CP142" s="245"/>
      <c r="CQ142" s="245"/>
      <c r="CR142" s="245"/>
      <c r="CS142" s="245"/>
      <c r="CT142" s="245"/>
      <c r="CU142" s="245"/>
      <c r="CV142" s="245"/>
      <c r="CW142" s="245"/>
      <c r="CX142" s="245"/>
      <c r="CY142" s="245"/>
      <c r="CZ142" s="245"/>
      <c r="DA142" s="245"/>
      <c r="DB142" s="245"/>
      <c r="DC142" s="245"/>
      <c r="DD142" s="245"/>
      <c r="DE142" s="245"/>
      <c r="DF142" s="245"/>
      <c r="DG142" s="245"/>
      <c r="DH142" s="245"/>
      <c r="DI142" s="245"/>
      <c r="DJ142" s="245"/>
      <c r="DK142" s="245"/>
      <c r="DL142" s="245"/>
      <c r="DM142" s="245"/>
      <c r="DN142" s="245"/>
      <c r="DO142" s="245"/>
      <c r="DP142" s="245"/>
      <c r="DQ142" s="245"/>
      <c r="DR142" s="245"/>
      <c r="DS142" s="245"/>
      <c r="DT142" s="245"/>
      <c r="DU142" s="245"/>
      <c r="DV142" s="245"/>
      <c r="DW142" s="245"/>
      <c r="DX142" s="245"/>
      <c r="DY142" s="245"/>
      <c r="DZ142" s="245"/>
      <c r="EA142" s="245"/>
      <c r="EB142" s="245"/>
      <c r="EC142" s="245"/>
      <c r="ED142" s="245"/>
      <c r="EE142" s="245"/>
      <c r="EF142" s="245"/>
      <c r="EG142" s="245"/>
      <c r="EH142" s="245"/>
      <c r="EI142" s="245"/>
      <c r="EJ142" s="245"/>
      <c r="EK142" s="245"/>
      <c r="EL142" s="245"/>
      <c r="EM142" s="245"/>
      <c r="EN142" s="245"/>
      <c r="EO142" s="245"/>
      <c r="EP142" s="245"/>
      <c r="EQ142" s="245"/>
      <c r="ER142" s="245"/>
      <c r="ES142" s="245"/>
      <c r="ET142" s="245"/>
    </row>
    <row r="143" spans="1:150" ht="12.75">
      <c r="A143" s="54"/>
      <c r="B143" s="55"/>
      <c r="C143" s="214" t="s">
        <v>104</v>
      </c>
      <c r="D143" s="214" t="s">
        <v>783</v>
      </c>
      <c r="E143" s="215" t="s">
        <v>853</v>
      </c>
      <c r="F143" s="216" t="s">
        <v>854</v>
      </c>
      <c r="G143" s="217" t="s">
        <v>801</v>
      </c>
      <c r="H143" s="218">
        <v>1</v>
      </c>
      <c r="I143" s="219"/>
      <c r="J143" s="219"/>
      <c r="K143" s="220">
        <f>ROUND(P143*H143,2)</f>
        <v>0</v>
      </c>
      <c r="L143" s="216" t="s">
        <v>787</v>
      </c>
      <c r="M143" s="59"/>
      <c r="N143" s="221" t="s">
        <v>56</v>
      </c>
      <c r="O143" s="222" t="s">
        <v>694</v>
      </c>
      <c r="P143" s="223">
        <f>I143+J143</f>
        <v>0</v>
      </c>
      <c r="Q143" s="223">
        <f>ROUND(I143*H143,2)</f>
        <v>0</v>
      </c>
      <c r="R143" s="223">
        <f>ROUND(J143*H143,2)</f>
        <v>0</v>
      </c>
      <c r="S143" s="87"/>
      <c r="T143" s="224">
        <f>S143*H143</f>
        <v>0</v>
      </c>
      <c r="U143" s="224">
        <v>0</v>
      </c>
      <c r="V143" s="224">
        <f>U143*H143</f>
        <v>0</v>
      </c>
      <c r="W143" s="224">
        <v>0</v>
      </c>
      <c r="X143" s="225">
        <f>W143*H143</f>
        <v>0</v>
      </c>
      <c r="Y143" s="54"/>
      <c r="Z143" s="54"/>
      <c r="AA143" s="54"/>
      <c r="AB143" s="54"/>
      <c r="AC143" s="54"/>
      <c r="AD143" s="54"/>
      <c r="AE143" s="54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226" t="s">
        <v>117</v>
      </c>
      <c r="AS143" s="60"/>
      <c r="AT143" s="226" t="s">
        <v>783</v>
      </c>
      <c r="AU143" s="226" t="s">
        <v>29</v>
      </c>
      <c r="AV143" s="60"/>
      <c r="AW143" s="60"/>
      <c r="AX143" s="60"/>
      <c r="AY143" s="38" t="s">
        <v>781</v>
      </c>
      <c r="AZ143" s="60"/>
      <c r="BA143" s="60"/>
      <c r="BB143" s="60"/>
      <c r="BC143" s="60"/>
      <c r="BD143" s="60"/>
      <c r="BE143" s="227">
        <f>IF(O143="základní",K143,0)</f>
        <v>0</v>
      </c>
      <c r="BF143" s="227">
        <f>IF(O143="snížená",K143,0)</f>
        <v>0</v>
      </c>
      <c r="BG143" s="227">
        <f>IF(O143="zákl. přenesená",K143,0)</f>
        <v>0</v>
      </c>
      <c r="BH143" s="227">
        <f>IF(O143="sníž. přenesená",K143,0)</f>
        <v>0</v>
      </c>
      <c r="BI143" s="227">
        <f>IF(O143="nulová",K143,0)</f>
        <v>0</v>
      </c>
      <c r="BJ143" s="38" t="s">
        <v>34</v>
      </c>
      <c r="BK143" s="227">
        <f>ROUND(P143*H143,2)</f>
        <v>0</v>
      </c>
      <c r="BL143" s="38" t="s">
        <v>117</v>
      </c>
      <c r="BM143" s="226" t="s">
        <v>855</v>
      </c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</row>
    <row r="144" spans="1:150" ht="12.75">
      <c r="A144" s="54"/>
      <c r="B144" s="55"/>
      <c r="C144" s="56"/>
      <c r="D144" s="228" t="s">
        <v>789</v>
      </c>
      <c r="E144" s="56"/>
      <c r="F144" s="229" t="s">
        <v>856</v>
      </c>
      <c r="G144" s="56"/>
      <c r="H144" s="56"/>
      <c r="I144" s="230"/>
      <c r="J144" s="230"/>
      <c r="K144" s="56"/>
      <c r="L144" s="56"/>
      <c r="M144" s="59"/>
      <c r="N144" s="231"/>
      <c r="O144" s="232"/>
      <c r="P144" s="87"/>
      <c r="Q144" s="87"/>
      <c r="R144" s="87"/>
      <c r="S144" s="87"/>
      <c r="T144" s="87"/>
      <c r="U144" s="87"/>
      <c r="V144" s="87"/>
      <c r="W144" s="87"/>
      <c r="X144" s="88"/>
      <c r="Y144" s="54"/>
      <c r="Z144" s="54"/>
      <c r="AA144" s="54"/>
      <c r="AB144" s="54"/>
      <c r="AC144" s="54"/>
      <c r="AD144" s="54"/>
      <c r="AE144" s="54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38" t="s">
        <v>789</v>
      </c>
      <c r="AU144" s="38" t="s">
        <v>29</v>
      </c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</row>
    <row r="145" spans="1:150" ht="22.8">
      <c r="A145" s="54"/>
      <c r="B145" s="55"/>
      <c r="C145" s="269" t="s">
        <v>109</v>
      </c>
      <c r="D145" s="269" t="s">
        <v>196</v>
      </c>
      <c r="E145" s="270" t="s">
        <v>857</v>
      </c>
      <c r="F145" s="367" t="s">
        <v>1605</v>
      </c>
      <c r="G145" s="272" t="s">
        <v>801</v>
      </c>
      <c r="H145" s="273">
        <v>1</v>
      </c>
      <c r="I145" s="274"/>
      <c r="J145" s="275"/>
      <c r="K145" s="276">
        <f>ROUND(P145*H145,2)</f>
        <v>0</v>
      </c>
      <c r="L145" s="271" t="s">
        <v>787</v>
      </c>
      <c r="M145" s="277"/>
      <c r="N145" s="278" t="s">
        <v>56</v>
      </c>
      <c r="O145" s="222" t="s">
        <v>694</v>
      </c>
      <c r="P145" s="223">
        <f>I145+J145</f>
        <v>0</v>
      </c>
      <c r="Q145" s="223">
        <f>ROUND(I145*H145,2)</f>
        <v>0</v>
      </c>
      <c r="R145" s="223">
        <f>ROUND(J145*H145,2)</f>
        <v>0</v>
      </c>
      <c r="S145" s="87"/>
      <c r="T145" s="224">
        <f>S145*H145</f>
        <v>0</v>
      </c>
      <c r="U145" s="224">
        <v>0.0025</v>
      </c>
      <c r="V145" s="224">
        <f>U145*H145</f>
        <v>0.0025</v>
      </c>
      <c r="W145" s="224">
        <v>0</v>
      </c>
      <c r="X145" s="225">
        <f>W145*H145</f>
        <v>0</v>
      </c>
      <c r="Y145" s="54"/>
      <c r="Z145" s="54"/>
      <c r="AA145" s="54"/>
      <c r="AB145" s="54"/>
      <c r="AC145" s="54"/>
      <c r="AD145" s="54"/>
      <c r="AE145" s="54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226" t="s">
        <v>814</v>
      </c>
      <c r="AS145" s="60"/>
      <c r="AT145" s="226" t="s">
        <v>196</v>
      </c>
      <c r="AU145" s="226" t="s">
        <v>29</v>
      </c>
      <c r="AV145" s="60"/>
      <c r="AW145" s="60"/>
      <c r="AX145" s="60"/>
      <c r="AY145" s="38" t="s">
        <v>781</v>
      </c>
      <c r="AZ145" s="60"/>
      <c r="BA145" s="60"/>
      <c r="BB145" s="60"/>
      <c r="BC145" s="60"/>
      <c r="BD145" s="60"/>
      <c r="BE145" s="227">
        <f>IF(O145="základní",K145,0)</f>
        <v>0</v>
      </c>
      <c r="BF145" s="227">
        <f>IF(O145="snížená",K145,0)</f>
        <v>0</v>
      </c>
      <c r="BG145" s="227">
        <f>IF(O145="zákl. přenesená",K145,0)</f>
        <v>0</v>
      </c>
      <c r="BH145" s="227">
        <f>IF(O145="sníž. přenesená",K145,0)</f>
        <v>0</v>
      </c>
      <c r="BI145" s="227">
        <f>IF(O145="nulová",K145,0)</f>
        <v>0</v>
      </c>
      <c r="BJ145" s="38" t="s">
        <v>34</v>
      </c>
      <c r="BK145" s="227">
        <f>ROUND(P145*H145,2)</f>
        <v>0</v>
      </c>
      <c r="BL145" s="38" t="s">
        <v>117</v>
      </c>
      <c r="BM145" s="226" t="s">
        <v>858</v>
      </c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</row>
    <row r="146" spans="1:150" ht="12.75">
      <c r="A146" s="54"/>
      <c r="B146" s="55"/>
      <c r="C146" s="214" t="s">
        <v>114</v>
      </c>
      <c r="D146" s="214" t="s">
        <v>783</v>
      </c>
      <c r="E146" s="215" t="s">
        <v>859</v>
      </c>
      <c r="F146" s="216" t="s">
        <v>860</v>
      </c>
      <c r="G146" s="217" t="s">
        <v>801</v>
      </c>
      <c r="H146" s="218">
        <v>3</v>
      </c>
      <c r="I146" s="219"/>
      <c r="J146" s="219"/>
      <c r="K146" s="220">
        <f>ROUND(P146*H146,2)</f>
        <v>0</v>
      </c>
      <c r="L146" s="216" t="s">
        <v>787</v>
      </c>
      <c r="M146" s="59"/>
      <c r="N146" s="221" t="s">
        <v>56</v>
      </c>
      <c r="O146" s="222" t="s">
        <v>694</v>
      </c>
      <c r="P146" s="223">
        <f>I146+J146</f>
        <v>0</v>
      </c>
      <c r="Q146" s="223">
        <f>ROUND(I146*H146,2)</f>
        <v>0</v>
      </c>
      <c r="R146" s="223">
        <f>ROUND(J146*H146,2)</f>
        <v>0</v>
      </c>
      <c r="S146" s="87"/>
      <c r="T146" s="224">
        <f>S146*H146</f>
        <v>0</v>
      </c>
      <c r="U146" s="224">
        <v>0</v>
      </c>
      <c r="V146" s="224">
        <f>U146*H146</f>
        <v>0</v>
      </c>
      <c r="W146" s="224">
        <v>0</v>
      </c>
      <c r="X146" s="225">
        <f>W146*H146</f>
        <v>0</v>
      </c>
      <c r="Y146" s="54"/>
      <c r="Z146" s="54"/>
      <c r="AA146" s="54"/>
      <c r="AB146" s="54"/>
      <c r="AC146" s="54"/>
      <c r="AD146" s="54"/>
      <c r="AE146" s="54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226" t="s">
        <v>117</v>
      </c>
      <c r="AS146" s="60"/>
      <c r="AT146" s="226" t="s">
        <v>783</v>
      </c>
      <c r="AU146" s="226" t="s">
        <v>29</v>
      </c>
      <c r="AV146" s="60"/>
      <c r="AW146" s="60"/>
      <c r="AX146" s="60"/>
      <c r="AY146" s="38" t="s">
        <v>781</v>
      </c>
      <c r="AZ146" s="60"/>
      <c r="BA146" s="60"/>
      <c r="BB146" s="60"/>
      <c r="BC146" s="60"/>
      <c r="BD146" s="60"/>
      <c r="BE146" s="227">
        <f>IF(O146="základní",K146,0)</f>
        <v>0</v>
      </c>
      <c r="BF146" s="227">
        <f>IF(O146="snížená",K146,0)</f>
        <v>0</v>
      </c>
      <c r="BG146" s="227">
        <f>IF(O146="zákl. přenesená",K146,0)</f>
        <v>0</v>
      </c>
      <c r="BH146" s="227">
        <f>IF(O146="sníž. přenesená",K146,0)</f>
        <v>0</v>
      </c>
      <c r="BI146" s="227">
        <f>IF(O146="nulová",K146,0)</f>
        <v>0</v>
      </c>
      <c r="BJ146" s="38" t="s">
        <v>34</v>
      </c>
      <c r="BK146" s="227">
        <f>ROUND(P146*H146,2)</f>
        <v>0</v>
      </c>
      <c r="BL146" s="38" t="s">
        <v>117</v>
      </c>
      <c r="BM146" s="226" t="s">
        <v>861</v>
      </c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</row>
    <row r="147" spans="1:150" ht="12.75">
      <c r="A147" s="54"/>
      <c r="B147" s="55"/>
      <c r="C147" s="56"/>
      <c r="D147" s="228" t="s">
        <v>789</v>
      </c>
      <c r="E147" s="56"/>
      <c r="F147" s="229" t="s">
        <v>862</v>
      </c>
      <c r="G147" s="56"/>
      <c r="H147" s="56"/>
      <c r="I147" s="230"/>
      <c r="J147" s="230"/>
      <c r="K147" s="56"/>
      <c r="L147" s="56"/>
      <c r="M147" s="59"/>
      <c r="N147" s="231"/>
      <c r="O147" s="232"/>
      <c r="P147" s="87"/>
      <c r="Q147" s="87"/>
      <c r="R147" s="87"/>
      <c r="S147" s="87"/>
      <c r="T147" s="87"/>
      <c r="U147" s="87"/>
      <c r="V147" s="87"/>
      <c r="W147" s="87"/>
      <c r="X147" s="88"/>
      <c r="Y147" s="54"/>
      <c r="Z147" s="54"/>
      <c r="AA147" s="54"/>
      <c r="AB147" s="54"/>
      <c r="AC147" s="54"/>
      <c r="AD147" s="54"/>
      <c r="AE147" s="54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38" t="s">
        <v>789</v>
      </c>
      <c r="AU147" s="38" t="s">
        <v>29</v>
      </c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</row>
    <row r="148" spans="1:150" ht="12.75">
      <c r="A148" s="54"/>
      <c r="B148" s="55"/>
      <c r="C148" s="269" t="s">
        <v>117</v>
      </c>
      <c r="D148" s="269" t="s">
        <v>196</v>
      </c>
      <c r="E148" s="270" t="s">
        <v>863</v>
      </c>
      <c r="F148" s="367" t="s">
        <v>1606</v>
      </c>
      <c r="G148" s="272" t="s">
        <v>801</v>
      </c>
      <c r="H148" s="273">
        <v>3</v>
      </c>
      <c r="I148" s="274"/>
      <c r="J148" s="275"/>
      <c r="K148" s="276">
        <f>ROUND(P148*H148,2)</f>
        <v>0</v>
      </c>
      <c r="L148" s="271" t="s">
        <v>56</v>
      </c>
      <c r="M148" s="277"/>
      <c r="N148" s="278" t="s">
        <v>56</v>
      </c>
      <c r="O148" s="222" t="s">
        <v>694</v>
      </c>
      <c r="P148" s="223">
        <f>I148+J148</f>
        <v>0</v>
      </c>
      <c r="Q148" s="223">
        <f>ROUND(I148*H148,2)</f>
        <v>0</v>
      </c>
      <c r="R148" s="223">
        <f>ROUND(J148*H148,2)</f>
        <v>0</v>
      </c>
      <c r="S148" s="87"/>
      <c r="T148" s="224">
        <f>S148*H148</f>
        <v>0</v>
      </c>
      <c r="U148" s="224">
        <v>3E-05</v>
      </c>
      <c r="V148" s="224">
        <f>U148*H148</f>
        <v>9E-05</v>
      </c>
      <c r="W148" s="224">
        <v>0</v>
      </c>
      <c r="X148" s="225">
        <f>W148*H148</f>
        <v>0</v>
      </c>
      <c r="Y148" s="54"/>
      <c r="Z148" s="54"/>
      <c r="AA148" s="54"/>
      <c r="AB148" s="54"/>
      <c r="AC148" s="54"/>
      <c r="AD148" s="54"/>
      <c r="AE148" s="54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226" t="s">
        <v>814</v>
      </c>
      <c r="AS148" s="60"/>
      <c r="AT148" s="226" t="s">
        <v>196</v>
      </c>
      <c r="AU148" s="226" t="s">
        <v>29</v>
      </c>
      <c r="AV148" s="60"/>
      <c r="AW148" s="60"/>
      <c r="AX148" s="60"/>
      <c r="AY148" s="38" t="s">
        <v>781</v>
      </c>
      <c r="AZ148" s="60"/>
      <c r="BA148" s="60"/>
      <c r="BB148" s="60"/>
      <c r="BC148" s="60"/>
      <c r="BD148" s="60"/>
      <c r="BE148" s="227">
        <f>IF(O148="základní",K148,0)</f>
        <v>0</v>
      </c>
      <c r="BF148" s="227">
        <f>IF(O148="snížená",K148,0)</f>
        <v>0</v>
      </c>
      <c r="BG148" s="227">
        <f>IF(O148="zákl. přenesená",K148,0)</f>
        <v>0</v>
      </c>
      <c r="BH148" s="227">
        <f>IF(O148="sníž. přenesená",K148,0)</f>
        <v>0</v>
      </c>
      <c r="BI148" s="227">
        <f>IF(O148="nulová",K148,0)</f>
        <v>0</v>
      </c>
      <c r="BJ148" s="38" t="s">
        <v>34</v>
      </c>
      <c r="BK148" s="227">
        <f>ROUND(P148*H148,2)</f>
        <v>0</v>
      </c>
      <c r="BL148" s="38" t="s">
        <v>117</v>
      </c>
      <c r="BM148" s="226" t="s">
        <v>864</v>
      </c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0"/>
      <c r="EO148" s="60"/>
      <c r="EP148" s="60"/>
      <c r="EQ148" s="60"/>
      <c r="ER148" s="60"/>
      <c r="ES148" s="60"/>
      <c r="ET148" s="60"/>
    </row>
    <row r="149" spans="1:150" ht="12.75">
      <c r="A149" s="54"/>
      <c r="B149" s="55"/>
      <c r="C149" s="269" t="s">
        <v>120</v>
      </c>
      <c r="D149" s="269" t="s">
        <v>196</v>
      </c>
      <c r="E149" s="270" t="s">
        <v>865</v>
      </c>
      <c r="F149" s="367" t="s">
        <v>1609</v>
      </c>
      <c r="G149" s="272" t="s">
        <v>801</v>
      </c>
      <c r="H149" s="273">
        <v>1</v>
      </c>
      <c r="I149" s="274"/>
      <c r="J149" s="275"/>
      <c r="K149" s="276">
        <f>ROUND(P149*H149,2)</f>
        <v>0</v>
      </c>
      <c r="L149" s="271" t="s">
        <v>56</v>
      </c>
      <c r="M149" s="277"/>
      <c r="N149" s="278" t="s">
        <v>56</v>
      </c>
      <c r="O149" s="222" t="s">
        <v>694</v>
      </c>
      <c r="P149" s="223">
        <f>I149+J149</f>
        <v>0</v>
      </c>
      <c r="Q149" s="223">
        <f>ROUND(I149*H149,2)</f>
        <v>0</v>
      </c>
      <c r="R149" s="223">
        <f>ROUND(J149*H149,2)</f>
        <v>0</v>
      </c>
      <c r="S149" s="87"/>
      <c r="T149" s="224">
        <f>S149*H149</f>
        <v>0</v>
      </c>
      <c r="U149" s="224">
        <v>0</v>
      </c>
      <c r="V149" s="224">
        <f>U149*H149</f>
        <v>0</v>
      </c>
      <c r="W149" s="224">
        <v>0</v>
      </c>
      <c r="X149" s="225">
        <f>W149*H149</f>
        <v>0</v>
      </c>
      <c r="Y149" s="54"/>
      <c r="Z149" s="54"/>
      <c r="AA149" s="54"/>
      <c r="AB149" s="54"/>
      <c r="AC149" s="54"/>
      <c r="AD149" s="54"/>
      <c r="AE149" s="54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226" t="s">
        <v>814</v>
      </c>
      <c r="AS149" s="60"/>
      <c r="AT149" s="226" t="s">
        <v>196</v>
      </c>
      <c r="AU149" s="226" t="s">
        <v>29</v>
      </c>
      <c r="AV149" s="60"/>
      <c r="AW149" s="60"/>
      <c r="AX149" s="60"/>
      <c r="AY149" s="38" t="s">
        <v>781</v>
      </c>
      <c r="AZ149" s="60"/>
      <c r="BA149" s="60"/>
      <c r="BB149" s="60"/>
      <c r="BC149" s="60"/>
      <c r="BD149" s="60"/>
      <c r="BE149" s="227">
        <f>IF(O149="základní",K149,0)</f>
        <v>0</v>
      </c>
      <c r="BF149" s="227">
        <f>IF(O149="snížená",K149,0)</f>
        <v>0</v>
      </c>
      <c r="BG149" s="227">
        <f>IF(O149="zákl. přenesená",K149,0)</f>
        <v>0</v>
      </c>
      <c r="BH149" s="227">
        <f>IF(O149="sníž. přenesená",K149,0)</f>
        <v>0</v>
      </c>
      <c r="BI149" s="227">
        <f>IF(O149="nulová",K149,0)</f>
        <v>0</v>
      </c>
      <c r="BJ149" s="38" t="s">
        <v>34</v>
      </c>
      <c r="BK149" s="227">
        <f>ROUND(P149*H149,2)</f>
        <v>0</v>
      </c>
      <c r="BL149" s="38" t="s">
        <v>117</v>
      </c>
      <c r="BM149" s="226" t="s">
        <v>866</v>
      </c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</row>
    <row r="150" spans="1:150" ht="22.8">
      <c r="A150" s="54"/>
      <c r="B150" s="55"/>
      <c r="C150" s="214" t="s">
        <v>419</v>
      </c>
      <c r="D150" s="214" t="s">
        <v>783</v>
      </c>
      <c r="E150" s="215" t="s">
        <v>867</v>
      </c>
      <c r="F150" s="216" t="s">
        <v>868</v>
      </c>
      <c r="G150" s="217" t="s">
        <v>808</v>
      </c>
      <c r="H150" s="218">
        <v>195</v>
      </c>
      <c r="I150" s="219"/>
      <c r="J150" s="219"/>
      <c r="K150" s="220">
        <f>ROUND(P150*H150,2)</f>
        <v>0</v>
      </c>
      <c r="L150" s="216" t="s">
        <v>787</v>
      </c>
      <c r="M150" s="59"/>
      <c r="N150" s="221" t="s">
        <v>56</v>
      </c>
      <c r="O150" s="222" t="s">
        <v>694</v>
      </c>
      <c r="P150" s="223">
        <f>I150+J150</f>
        <v>0</v>
      </c>
      <c r="Q150" s="223">
        <f>ROUND(I150*H150,2)</f>
        <v>0</v>
      </c>
      <c r="R150" s="223">
        <f>ROUND(J150*H150,2)</f>
        <v>0</v>
      </c>
      <c r="S150" s="87"/>
      <c r="T150" s="224">
        <f>S150*H150</f>
        <v>0</v>
      </c>
      <c r="U150" s="224">
        <v>0</v>
      </c>
      <c r="V150" s="224">
        <f>U150*H150</f>
        <v>0</v>
      </c>
      <c r="W150" s="224">
        <v>0</v>
      </c>
      <c r="X150" s="225">
        <f>W150*H150</f>
        <v>0</v>
      </c>
      <c r="Y150" s="54"/>
      <c r="Z150" s="54"/>
      <c r="AA150" s="54"/>
      <c r="AB150" s="54"/>
      <c r="AC150" s="54"/>
      <c r="AD150" s="54"/>
      <c r="AE150" s="54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226" t="s">
        <v>117</v>
      </c>
      <c r="AS150" s="60"/>
      <c r="AT150" s="226" t="s">
        <v>783</v>
      </c>
      <c r="AU150" s="226" t="s">
        <v>29</v>
      </c>
      <c r="AV150" s="60"/>
      <c r="AW150" s="60"/>
      <c r="AX150" s="60"/>
      <c r="AY150" s="38" t="s">
        <v>781</v>
      </c>
      <c r="AZ150" s="60"/>
      <c r="BA150" s="60"/>
      <c r="BB150" s="60"/>
      <c r="BC150" s="60"/>
      <c r="BD150" s="60"/>
      <c r="BE150" s="227">
        <f>IF(O150="základní",K150,0)</f>
        <v>0</v>
      </c>
      <c r="BF150" s="227">
        <f>IF(O150="snížená",K150,0)</f>
        <v>0</v>
      </c>
      <c r="BG150" s="227">
        <f>IF(O150="zákl. přenesená",K150,0)</f>
        <v>0</v>
      </c>
      <c r="BH150" s="227">
        <f>IF(O150="sníž. přenesená",K150,0)</f>
        <v>0</v>
      </c>
      <c r="BI150" s="227">
        <f>IF(O150="nulová",K150,0)</f>
        <v>0</v>
      </c>
      <c r="BJ150" s="38" t="s">
        <v>34</v>
      </c>
      <c r="BK150" s="227">
        <f>ROUND(P150*H150,2)</f>
        <v>0</v>
      </c>
      <c r="BL150" s="38" t="s">
        <v>117</v>
      </c>
      <c r="BM150" s="226" t="s">
        <v>869</v>
      </c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</row>
    <row r="151" spans="1:150" ht="12.75">
      <c r="A151" s="54"/>
      <c r="B151" s="55"/>
      <c r="C151" s="56"/>
      <c r="D151" s="228" t="s">
        <v>789</v>
      </c>
      <c r="E151" s="56"/>
      <c r="F151" s="229" t="s">
        <v>870</v>
      </c>
      <c r="G151" s="56"/>
      <c r="H151" s="56"/>
      <c r="I151" s="230"/>
      <c r="J151" s="230"/>
      <c r="K151" s="56"/>
      <c r="L151" s="56"/>
      <c r="M151" s="59"/>
      <c r="N151" s="231"/>
      <c r="O151" s="232"/>
      <c r="P151" s="87"/>
      <c r="Q151" s="87"/>
      <c r="R151" s="87"/>
      <c r="S151" s="87"/>
      <c r="T151" s="87"/>
      <c r="U151" s="87"/>
      <c r="V151" s="87"/>
      <c r="W151" s="87"/>
      <c r="X151" s="88"/>
      <c r="Y151" s="54"/>
      <c r="Z151" s="54"/>
      <c r="AA151" s="54"/>
      <c r="AB151" s="54"/>
      <c r="AC151" s="54"/>
      <c r="AD151" s="54"/>
      <c r="AE151" s="54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38" t="s">
        <v>789</v>
      </c>
      <c r="AU151" s="38" t="s">
        <v>29</v>
      </c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</row>
    <row r="152" spans="1:150" ht="12.75">
      <c r="A152" s="245"/>
      <c r="B152" s="246"/>
      <c r="C152" s="247"/>
      <c r="D152" s="236" t="s">
        <v>62</v>
      </c>
      <c r="E152" s="248" t="s">
        <v>56</v>
      </c>
      <c r="F152" s="249" t="s">
        <v>871</v>
      </c>
      <c r="G152" s="247"/>
      <c r="H152" s="250">
        <v>195</v>
      </c>
      <c r="I152" s="251"/>
      <c r="J152" s="251"/>
      <c r="K152" s="247"/>
      <c r="L152" s="247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56" t="s">
        <v>62</v>
      </c>
      <c r="AU152" s="256" t="s">
        <v>29</v>
      </c>
      <c r="AV152" s="245" t="s">
        <v>29</v>
      </c>
      <c r="AW152" s="245" t="s">
        <v>659</v>
      </c>
      <c r="AX152" s="245" t="s">
        <v>34</v>
      </c>
      <c r="AY152" s="256" t="s">
        <v>781</v>
      </c>
      <c r="AZ152" s="245"/>
      <c r="BA152" s="245"/>
      <c r="BB152" s="245"/>
      <c r="BC152" s="245"/>
      <c r="BD152" s="245"/>
      <c r="BE152" s="245"/>
      <c r="BF152" s="245"/>
      <c r="BG152" s="245"/>
      <c r="BH152" s="245"/>
      <c r="BI152" s="245"/>
      <c r="BJ152" s="245"/>
      <c r="BK152" s="245"/>
      <c r="BL152" s="245"/>
      <c r="BM152" s="245"/>
      <c r="BN152" s="245"/>
      <c r="BO152" s="245"/>
      <c r="BP152" s="245"/>
      <c r="BQ152" s="245"/>
      <c r="BR152" s="245"/>
      <c r="BS152" s="245"/>
      <c r="BT152" s="245"/>
      <c r="BU152" s="245"/>
      <c r="BV152" s="245"/>
      <c r="BW152" s="245"/>
      <c r="BX152" s="245"/>
      <c r="BY152" s="245"/>
      <c r="BZ152" s="245"/>
      <c r="CA152" s="245"/>
      <c r="CB152" s="245"/>
      <c r="CC152" s="245"/>
      <c r="CD152" s="245"/>
      <c r="CE152" s="245"/>
      <c r="CF152" s="245"/>
      <c r="CG152" s="245"/>
      <c r="CH152" s="245"/>
      <c r="CI152" s="245"/>
      <c r="CJ152" s="245"/>
      <c r="CK152" s="245"/>
      <c r="CL152" s="245"/>
      <c r="CM152" s="245"/>
      <c r="CN152" s="245"/>
      <c r="CO152" s="245"/>
      <c r="CP152" s="245"/>
      <c r="CQ152" s="245"/>
      <c r="CR152" s="245"/>
      <c r="CS152" s="245"/>
      <c r="CT152" s="245"/>
      <c r="CU152" s="245"/>
      <c r="CV152" s="245"/>
      <c r="CW152" s="245"/>
      <c r="CX152" s="245"/>
      <c r="CY152" s="245"/>
      <c r="CZ152" s="245"/>
      <c r="DA152" s="245"/>
      <c r="DB152" s="245"/>
      <c r="DC152" s="245"/>
      <c r="DD152" s="245"/>
      <c r="DE152" s="245"/>
      <c r="DF152" s="245"/>
      <c r="DG152" s="245"/>
      <c r="DH152" s="245"/>
      <c r="DI152" s="245"/>
      <c r="DJ152" s="245"/>
      <c r="DK152" s="245"/>
      <c r="DL152" s="245"/>
      <c r="DM152" s="245"/>
      <c r="DN152" s="245"/>
      <c r="DO152" s="245"/>
      <c r="DP152" s="245"/>
      <c r="DQ152" s="245"/>
      <c r="DR152" s="245"/>
      <c r="DS152" s="245"/>
      <c r="DT152" s="245"/>
      <c r="DU152" s="245"/>
      <c r="DV152" s="245"/>
      <c r="DW152" s="245"/>
      <c r="DX152" s="245"/>
      <c r="DY152" s="245"/>
      <c r="DZ152" s="245"/>
      <c r="EA152" s="245"/>
      <c r="EB152" s="245"/>
      <c r="EC152" s="245"/>
      <c r="ED152" s="245"/>
      <c r="EE152" s="245"/>
      <c r="EF152" s="245"/>
      <c r="EG152" s="245"/>
      <c r="EH152" s="245"/>
      <c r="EI152" s="245"/>
      <c r="EJ152" s="245"/>
      <c r="EK152" s="245"/>
      <c r="EL152" s="245"/>
      <c r="EM152" s="245"/>
      <c r="EN152" s="245"/>
      <c r="EO152" s="245"/>
      <c r="EP152" s="245"/>
      <c r="EQ152" s="245"/>
      <c r="ER152" s="245"/>
      <c r="ES152" s="245"/>
      <c r="ET152" s="245"/>
    </row>
    <row r="153" spans="1:150" ht="22.8">
      <c r="A153" s="54"/>
      <c r="B153" s="55"/>
      <c r="C153" s="269" t="s">
        <v>421</v>
      </c>
      <c r="D153" s="269" t="s">
        <v>196</v>
      </c>
      <c r="E153" s="270" t="s">
        <v>872</v>
      </c>
      <c r="F153" s="271" t="s">
        <v>873</v>
      </c>
      <c r="G153" s="272" t="s">
        <v>874</v>
      </c>
      <c r="H153" s="273">
        <v>185.25</v>
      </c>
      <c r="I153" s="274"/>
      <c r="J153" s="275"/>
      <c r="K153" s="276">
        <f>ROUND(P153*H153,2)</f>
        <v>0</v>
      </c>
      <c r="L153" s="271" t="s">
        <v>787</v>
      </c>
      <c r="M153" s="277"/>
      <c r="N153" s="278" t="s">
        <v>56</v>
      </c>
      <c r="O153" s="222" t="s">
        <v>694</v>
      </c>
      <c r="P153" s="223">
        <f>I153+J153</f>
        <v>0</v>
      </c>
      <c r="Q153" s="223">
        <f>ROUND(I153*H153,2)</f>
        <v>0</v>
      </c>
      <c r="R153" s="223">
        <f>ROUND(J153*H153,2)</f>
        <v>0</v>
      </c>
      <c r="S153" s="87"/>
      <c r="T153" s="224">
        <f>S153*H153</f>
        <v>0</v>
      </c>
      <c r="U153" s="224">
        <v>0.001</v>
      </c>
      <c r="V153" s="224">
        <f>U153*H153</f>
        <v>0.18525</v>
      </c>
      <c r="W153" s="224">
        <v>0</v>
      </c>
      <c r="X153" s="225">
        <f>W153*H153</f>
        <v>0</v>
      </c>
      <c r="Y153" s="54"/>
      <c r="Z153" s="54"/>
      <c r="AA153" s="54"/>
      <c r="AB153" s="54"/>
      <c r="AC153" s="54"/>
      <c r="AD153" s="54"/>
      <c r="AE153" s="54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226" t="s">
        <v>814</v>
      </c>
      <c r="AS153" s="60"/>
      <c r="AT153" s="226" t="s">
        <v>196</v>
      </c>
      <c r="AU153" s="226" t="s">
        <v>29</v>
      </c>
      <c r="AV153" s="60"/>
      <c r="AW153" s="60"/>
      <c r="AX153" s="60"/>
      <c r="AY153" s="38" t="s">
        <v>781</v>
      </c>
      <c r="AZ153" s="60"/>
      <c r="BA153" s="60"/>
      <c r="BB153" s="60"/>
      <c r="BC153" s="60"/>
      <c r="BD153" s="60"/>
      <c r="BE153" s="227">
        <f>IF(O153="základní",K153,0)</f>
        <v>0</v>
      </c>
      <c r="BF153" s="227">
        <f>IF(O153="snížená",K153,0)</f>
        <v>0</v>
      </c>
      <c r="BG153" s="227">
        <f>IF(O153="zákl. přenesená",K153,0)</f>
        <v>0</v>
      </c>
      <c r="BH153" s="227">
        <f>IF(O153="sníž. přenesená",K153,0)</f>
        <v>0</v>
      </c>
      <c r="BI153" s="227">
        <f>IF(O153="nulová",K153,0)</f>
        <v>0</v>
      </c>
      <c r="BJ153" s="38" t="s">
        <v>34</v>
      </c>
      <c r="BK153" s="227">
        <f>ROUND(P153*H153,2)</f>
        <v>0</v>
      </c>
      <c r="BL153" s="38" t="s">
        <v>117</v>
      </c>
      <c r="BM153" s="226" t="s">
        <v>875</v>
      </c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</row>
    <row r="154" spans="1:150" ht="12.75">
      <c r="A154" s="245"/>
      <c r="B154" s="246"/>
      <c r="C154" s="247"/>
      <c r="D154" s="236" t="s">
        <v>62</v>
      </c>
      <c r="E154" s="248" t="s">
        <v>56</v>
      </c>
      <c r="F154" s="249" t="s">
        <v>876</v>
      </c>
      <c r="G154" s="247"/>
      <c r="H154" s="250">
        <v>185.25</v>
      </c>
      <c r="I154" s="251"/>
      <c r="J154" s="251"/>
      <c r="K154" s="247"/>
      <c r="L154" s="247"/>
      <c r="M154" s="252"/>
      <c r="N154" s="253"/>
      <c r="O154" s="254"/>
      <c r="P154" s="254"/>
      <c r="Q154" s="254"/>
      <c r="R154" s="254"/>
      <c r="S154" s="254"/>
      <c r="T154" s="254"/>
      <c r="U154" s="254"/>
      <c r="V154" s="254"/>
      <c r="W154" s="254"/>
      <c r="X154" s="25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56" t="s">
        <v>62</v>
      </c>
      <c r="AU154" s="256" t="s">
        <v>29</v>
      </c>
      <c r="AV154" s="245" t="s">
        <v>29</v>
      </c>
      <c r="AW154" s="245" t="s">
        <v>659</v>
      </c>
      <c r="AX154" s="245" t="s">
        <v>34</v>
      </c>
      <c r="AY154" s="256" t="s">
        <v>781</v>
      </c>
      <c r="AZ154" s="245"/>
      <c r="BA154" s="245"/>
      <c r="BB154" s="245"/>
      <c r="BC154" s="245"/>
      <c r="BD154" s="245"/>
      <c r="BE154" s="245"/>
      <c r="BF154" s="245"/>
      <c r="BG154" s="245"/>
      <c r="BH154" s="245"/>
      <c r="BI154" s="245"/>
      <c r="BJ154" s="245"/>
      <c r="BK154" s="245"/>
      <c r="BL154" s="245"/>
      <c r="BM154" s="245"/>
      <c r="BN154" s="245"/>
      <c r="BO154" s="245"/>
      <c r="BP154" s="245"/>
      <c r="BQ154" s="245"/>
      <c r="BR154" s="245"/>
      <c r="BS154" s="245"/>
      <c r="BT154" s="245"/>
      <c r="BU154" s="245"/>
      <c r="BV154" s="245"/>
      <c r="BW154" s="245"/>
      <c r="BX154" s="245"/>
      <c r="BY154" s="245"/>
      <c r="BZ154" s="245"/>
      <c r="CA154" s="245"/>
      <c r="CB154" s="245"/>
      <c r="CC154" s="245"/>
      <c r="CD154" s="245"/>
      <c r="CE154" s="245"/>
      <c r="CF154" s="245"/>
      <c r="CG154" s="245"/>
      <c r="CH154" s="245"/>
      <c r="CI154" s="245"/>
      <c r="CJ154" s="245"/>
      <c r="CK154" s="245"/>
      <c r="CL154" s="245"/>
      <c r="CM154" s="245"/>
      <c r="CN154" s="245"/>
      <c r="CO154" s="245"/>
      <c r="CP154" s="245"/>
      <c r="CQ154" s="245"/>
      <c r="CR154" s="245"/>
      <c r="CS154" s="245"/>
      <c r="CT154" s="245"/>
      <c r="CU154" s="245"/>
      <c r="CV154" s="245"/>
      <c r="CW154" s="245"/>
      <c r="CX154" s="245"/>
      <c r="CY154" s="245"/>
      <c r="CZ154" s="245"/>
      <c r="DA154" s="245"/>
      <c r="DB154" s="245"/>
      <c r="DC154" s="245"/>
      <c r="DD154" s="245"/>
      <c r="DE154" s="245"/>
      <c r="DF154" s="245"/>
      <c r="DG154" s="245"/>
      <c r="DH154" s="245"/>
      <c r="DI154" s="245"/>
      <c r="DJ154" s="245"/>
      <c r="DK154" s="245"/>
      <c r="DL154" s="245"/>
      <c r="DM154" s="245"/>
      <c r="DN154" s="245"/>
      <c r="DO154" s="245"/>
      <c r="DP154" s="245"/>
      <c r="DQ154" s="245"/>
      <c r="DR154" s="245"/>
      <c r="DS154" s="245"/>
      <c r="DT154" s="245"/>
      <c r="DU154" s="245"/>
      <c r="DV154" s="245"/>
      <c r="DW154" s="245"/>
      <c r="DX154" s="245"/>
      <c r="DY154" s="245"/>
      <c r="DZ154" s="245"/>
      <c r="EA154" s="245"/>
      <c r="EB154" s="245"/>
      <c r="EC154" s="245"/>
      <c r="ED154" s="245"/>
      <c r="EE154" s="245"/>
      <c r="EF154" s="245"/>
      <c r="EG154" s="245"/>
      <c r="EH154" s="245"/>
      <c r="EI154" s="245"/>
      <c r="EJ154" s="245"/>
      <c r="EK154" s="245"/>
      <c r="EL154" s="245"/>
      <c r="EM154" s="245"/>
      <c r="EN154" s="245"/>
      <c r="EO154" s="245"/>
      <c r="EP154" s="245"/>
      <c r="EQ154" s="245"/>
      <c r="ER154" s="245"/>
      <c r="ES154" s="245"/>
      <c r="ET154" s="245"/>
    </row>
    <row r="155" spans="1:150" ht="22.8">
      <c r="A155" s="54"/>
      <c r="B155" s="55"/>
      <c r="C155" s="214" t="s">
        <v>423</v>
      </c>
      <c r="D155" s="214" t="s">
        <v>783</v>
      </c>
      <c r="E155" s="215" t="s">
        <v>877</v>
      </c>
      <c r="F155" s="216" t="s">
        <v>878</v>
      </c>
      <c r="G155" s="217" t="s">
        <v>808</v>
      </c>
      <c r="H155" s="218">
        <v>30</v>
      </c>
      <c r="I155" s="219"/>
      <c r="J155" s="219"/>
      <c r="K155" s="220">
        <f>ROUND(P155*H155,2)</f>
        <v>0</v>
      </c>
      <c r="L155" s="216" t="s">
        <v>787</v>
      </c>
      <c r="M155" s="59"/>
      <c r="N155" s="221" t="s">
        <v>56</v>
      </c>
      <c r="O155" s="222" t="s">
        <v>694</v>
      </c>
      <c r="P155" s="223">
        <f>I155+J155</f>
        <v>0</v>
      </c>
      <c r="Q155" s="223">
        <f>ROUND(I155*H155,2)</f>
        <v>0</v>
      </c>
      <c r="R155" s="223">
        <f>ROUND(J155*H155,2)</f>
        <v>0</v>
      </c>
      <c r="S155" s="87"/>
      <c r="T155" s="224">
        <f>S155*H155</f>
        <v>0</v>
      </c>
      <c r="U155" s="224">
        <v>0</v>
      </c>
      <c r="V155" s="224">
        <f>U155*H155</f>
        <v>0</v>
      </c>
      <c r="W155" s="224">
        <v>0</v>
      </c>
      <c r="X155" s="225">
        <f>W155*H155</f>
        <v>0</v>
      </c>
      <c r="Y155" s="54"/>
      <c r="Z155" s="54"/>
      <c r="AA155" s="54"/>
      <c r="AB155" s="54"/>
      <c r="AC155" s="54"/>
      <c r="AD155" s="54"/>
      <c r="AE155" s="54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226" t="s">
        <v>117</v>
      </c>
      <c r="AS155" s="60"/>
      <c r="AT155" s="226" t="s">
        <v>783</v>
      </c>
      <c r="AU155" s="226" t="s">
        <v>29</v>
      </c>
      <c r="AV155" s="60"/>
      <c r="AW155" s="60"/>
      <c r="AX155" s="60"/>
      <c r="AY155" s="38" t="s">
        <v>781</v>
      </c>
      <c r="AZ155" s="60"/>
      <c r="BA155" s="60"/>
      <c r="BB155" s="60"/>
      <c r="BC155" s="60"/>
      <c r="BD155" s="60"/>
      <c r="BE155" s="227">
        <f>IF(O155="základní",K155,0)</f>
        <v>0</v>
      </c>
      <c r="BF155" s="227">
        <f>IF(O155="snížená",K155,0)</f>
        <v>0</v>
      </c>
      <c r="BG155" s="227">
        <f>IF(O155="zákl. přenesená",K155,0)</f>
        <v>0</v>
      </c>
      <c r="BH155" s="227">
        <f>IF(O155="sníž. přenesená",K155,0)</f>
        <v>0</v>
      </c>
      <c r="BI155" s="227">
        <f>IF(O155="nulová",K155,0)</f>
        <v>0</v>
      </c>
      <c r="BJ155" s="38" t="s">
        <v>34</v>
      </c>
      <c r="BK155" s="227">
        <f>ROUND(P155*H155,2)</f>
        <v>0</v>
      </c>
      <c r="BL155" s="38" t="s">
        <v>117</v>
      </c>
      <c r="BM155" s="226" t="s">
        <v>879</v>
      </c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</row>
    <row r="156" spans="1:150" ht="12.75">
      <c r="A156" s="54"/>
      <c r="B156" s="55"/>
      <c r="C156" s="56"/>
      <c r="D156" s="228" t="s">
        <v>789</v>
      </c>
      <c r="E156" s="56"/>
      <c r="F156" s="229" t="s">
        <v>880</v>
      </c>
      <c r="G156" s="56"/>
      <c r="H156" s="56"/>
      <c r="I156" s="230"/>
      <c r="J156" s="230"/>
      <c r="K156" s="56"/>
      <c r="L156" s="56"/>
      <c r="M156" s="59"/>
      <c r="N156" s="231"/>
      <c r="O156" s="232"/>
      <c r="P156" s="87"/>
      <c r="Q156" s="87"/>
      <c r="R156" s="87"/>
      <c r="S156" s="87"/>
      <c r="T156" s="87"/>
      <c r="U156" s="87"/>
      <c r="V156" s="87"/>
      <c r="W156" s="87"/>
      <c r="X156" s="88"/>
      <c r="Y156" s="54"/>
      <c r="Z156" s="54"/>
      <c r="AA156" s="54"/>
      <c r="AB156" s="54"/>
      <c r="AC156" s="54"/>
      <c r="AD156" s="54"/>
      <c r="AE156" s="54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38" t="s">
        <v>789</v>
      </c>
      <c r="AU156" s="38" t="s">
        <v>29</v>
      </c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</row>
    <row r="157" spans="1:150" ht="12.75">
      <c r="A157" s="245"/>
      <c r="B157" s="246"/>
      <c r="C157" s="247"/>
      <c r="D157" s="236" t="s">
        <v>62</v>
      </c>
      <c r="E157" s="248" t="s">
        <v>56</v>
      </c>
      <c r="F157" s="249" t="s">
        <v>881</v>
      </c>
      <c r="G157" s="247"/>
      <c r="H157" s="250">
        <v>30</v>
      </c>
      <c r="I157" s="251"/>
      <c r="J157" s="251"/>
      <c r="K157" s="247"/>
      <c r="L157" s="247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  <c r="AL157" s="245"/>
      <c r="AM157" s="245"/>
      <c r="AN157" s="245"/>
      <c r="AO157" s="245"/>
      <c r="AP157" s="245"/>
      <c r="AQ157" s="245"/>
      <c r="AR157" s="245"/>
      <c r="AS157" s="245"/>
      <c r="AT157" s="256" t="s">
        <v>62</v>
      </c>
      <c r="AU157" s="256" t="s">
        <v>29</v>
      </c>
      <c r="AV157" s="245" t="s">
        <v>29</v>
      </c>
      <c r="AW157" s="245" t="s">
        <v>659</v>
      </c>
      <c r="AX157" s="245" t="s">
        <v>34</v>
      </c>
      <c r="AY157" s="256" t="s">
        <v>781</v>
      </c>
      <c r="AZ157" s="245"/>
      <c r="BA157" s="245"/>
      <c r="BB157" s="245"/>
      <c r="BC157" s="245"/>
      <c r="BD157" s="245"/>
      <c r="BE157" s="245"/>
      <c r="BF157" s="245"/>
      <c r="BG157" s="245"/>
      <c r="BH157" s="245"/>
      <c r="BI157" s="245"/>
      <c r="BJ157" s="245"/>
      <c r="BK157" s="245"/>
      <c r="BL157" s="245"/>
      <c r="BM157" s="245"/>
      <c r="BN157" s="245"/>
      <c r="BO157" s="245"/>
      <c r="BP157" s="245"/>
      <c r="BQ157" s="245"/>
      <c r="BR157" s="245"/>
      <c r="BS157" s="245"/>
      <c r="BT157" s="245"/>
      <c r="BU157" s="245"/>
      <c r="BV157" s="245"/>
      <c r="BW157" s="245"/>
      <c r="BX157" s="245"/>
      <c r="BY157" s="245"/>
      <c r="BZ157" s="245"/>
      <c r="CA157" s="245"/>
      <c r="CB157" s="245"/>
      <c r="CC157" s="245"/>
      <c r="CD157" s="245"/>
      <c r="CE157" s="245"/>
      <c r="CF157" s="245"/>
      <c r="CG157" s="245"/>
      <c r="CH157" s="245"/>
      <c r="CI157" s="245"/>
      <c r="CJ157" s="245"/>
      <c r="CK157" s="245"/>
      <c r="CL157" s="245"/>
      <c r="CM157" s="245"/>
      <c r="CN157" s="245"/>
      <c r="CO157" s="245"/>
      <c r="CP157" s="245"/>
      <c r="CQ157" s="245"/>
      <c r="CR157" s="245"/>
      <c r="CS157" s="245"/>
      <c r="CT157" s="245"/>
      <c r="CU157" s="245"/>
      <c r="CV157" s="245"/>
      <c r="CW157" s="245"/>
      <c r="CX157" s="245"/>
      <c r="CY157" s="245"/>
      <c r="CZ157" s="245"/>
      <c r="DA157" s="245"/>
      <c r="DB157" s="245"/>
      <c r="DC157" s="245"/>
      <c r="DD157" s="245"/>
      <c r="DE157" s="245"/>
      <c r="DF157" s="245"/>
      <c r="DG157" s="245"/>
      <c r="DH157" s="245"/>
      <c r="DI157" s="245"/>
      <c r="DJ157" s="245"/>
      <c r="DK157" s="245"/>
      <c r="DL157" s="245"/>
      <c r="DM157" s="245"/>
      <c r="DN157" s="245"/>
      <c r="DO157" s="245"/>
      <c r="DP157" s="245"/>
      <c r="DQ157" s="245"/>
      <c r="DR157" s="245"/>
      <c r="DS157" s="245"/>
      <c r="DT157" s="245"/>
      <c r="DU157" s="245"/>
      <c r="DV157" s="245"/>
      <c r="DW157" s="245"/>
      <c r="DX157" s="245"/>
      <c r="DY157" s="245"/>
      <c r="DZ157" s="245"/>
      <c r="EA157" s="245"/>
      <c r="EB157" s="245"/>
      <c r="EC157" s="245"/>
      <c r="ED157" s="245"/>
      <c r="EE157" s="245"/>
      <c r="EF157" s="245"/>
      <c r="EG157" s="245"/>
      <c r="EH157" s="245"/>
      <c r="EI157" s="245"/>
      <c r="EJ157" s="245"/>
      <c r="EK157" s="245"/>
      <c r="EL157" s="245"/>
      <c r="EM157" s="245"/>
      <c r="EN157" s="245"/>
      <c r="EO157" s="245"/>
      <c r="EP157" s="245"/>
      <c r="EQ157" s="245"/>
      <c r="ER157" s="245"/>
      <c r="ES157" s="245"/>
      <c r="ET157" s="245"/>
    </row>
    <row r="158" spans="1:150" ht="22.8">
      <c r="A158" s="54"/>
      <c r="B158" s="55"/>
      <c r="C158" s="269" t="s">
        <v>427</v>
      </c>
      <c r="D158" s="269" t="s">
        <v>196</v>
      </c>
      <c r="E158" s="270" t="s">
        <v>882</v>
      </c>
      <c r="F158" s="271" t="s">
        <v>883</v>
      </c>
      <c r="G158" s="272" t="s">
        <v>874</v>
      </c>
      <c r="H158" s="273">
        <v>18.6</v>
      </c>
      <c r="I158" s="274"/>
      <c r="J158" s="275"/>
      <c r="K158" s="276">
        <f>ROUND(P158*H158,2)</f>
        <v>0</v>
      </c>
      <c r="L158" s="271" t="s">
        <v>787</v>
      </c>
      <c r="M158" s="277"/>
      <c r="N158" s="278" t="s">
        <v>56</v>
      </c>
      <c r="O158" s="222" t="s">
        <v>694</v>
      </c>
      <c r="P158" s="223">
        <f>I158+J158</f>
        <v>0</v>
      </c>
      <c r="Q158" s="223">
        <f>ROUND(I158*H158,2)</f>
        <v>0</v>
      </c>
      <c r="R158" s="223">
        <f>ROUND(J158*H158,2)</f>
        <v>0</v>
      </c>
      <c r="S158" s="87"/>
      <c r="T158" s="224">
        <f>S158*H158</f>
        <v>0</v>
      </c>
      <c r="U158" s="224">
        <v>0.001</v>
      </c>
      <c r="V158" s="224">
        <f>U158*H158</f>
        <v>0.018600000000000002</v>
      </c>
      <c r="W158" s="224">
        <v>0</v>
      </c>
      <c r="X158" s="225">
        <f>W158*H158</f>
        <v>0</v>
      </c>
      <c r="Y158" s="54"/>
      <c r="Z158" s="54"/>
      <c r="AA158" s="54"/>
      <c r="AB158" s="54"/>
      <c r="AC158" s="54"/>
      <c r="AD158" s="54"/>
      <c r="AE158" s="54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226" t="s">
        <v>814</v>
      </c>
      <c r="AS158" s="60"/>
      <c r="AT158" s="226" t="s">
        <v>196</v>
      </c>
      <c r="AU158" s="226" t="s">
        <v>29</v>
      </c>
      <c r="AV158" s="60"/>
      <c r="AW158" s="60"/>
      <c r="AX158" s="60"/>
      <c r="AY158" s="38" t="s">
        <v>781</v>
      </c>
      <c r="AZ158" s="60"/>
      <c r="BA158" s="60"/>
      <c r="BB158" s="60"/>
      <c r="BC158" s="60"/>
      <c r="BD158" s="60"/>
      <c r="BE158" s="227">
        <f>IF(O158="základní",K158,0)</f>
        <v>0</v>
      </c>
      <c r="BF158" s="227">
        <f>IF(O158="snížená",K158,0)</f>
        <v>0</v>
      </c>
      <c r="BG158" s="227">
        <f>IF(O158="zákl. přenesená",K158,0)</f>
        <v>0</v>
      </c>
      <c r="BH158" s="227">
        <f>IF(O158="sníž. přenesená",K158,0)</f>
        <v>0</v>
      </c>
      <c r="BI158" s="227">
        <f>IF(O158="nulová",K158,0)</f>
        <v>0</v>
      </c>
      <c r="BJ158" s="38" t="s">
        <v>34</v>
      </c>
      <c r="BK158" s="227">
        <f>ROUND(P158*H158,2)</f>
        <v>0</v>
      </c>
      <c r="BL158" s="38" t="s">
        <v>117</v>
      </c>
      <c r="BM158" s="226" t="s">
        <v>884</v>
      </c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</row>
    <row r="159" spans="1:150" ht="12.75">
      <c r="A159" s="245"/>
      <c r="B159" s="246"/>
      <c r="C159" s="247"/>
      <c r="D159" s="236" t="s">
        <v>62</v>
      </c>
      <c r="E159" s="248" t="s">
        <v>56</v>
      </c>
      <c r="F159" s="249" t="s">
        <v>885</v>
      </c>
      <c r="G159" s="247"/>
      <c r="H159" s="250">
        <v>18.6</v>
      </c>
      <c r="I159" s="251"/>
      <c r="J159" s="251"/>
      <c r="K159" s="247"/>
      <c r="L159" s="247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56" t="s">
        <v>62</v>
      </c>
      <c r="AU159" s="256" t="s">
        <v>29</v>
      </c>
      <c r="AV159" s="245" t="s">
        <v>29</v>
      </c>
      <c r="AW159" s="245" t="s">
        <v>659</v>
      </c>
      <c r="AX159" s="245" t="s">
        <v>34</v>
      </c>
      <c r="AY159" s="256" t="s">
        <v>781</v>
      </c>
      <c r="AZ159" s="245"/>
      <c r="BA159" s="245"/>
      <c r="BB159" s="245"/>
      <c r="BC159" s="245"/>
      <c r="BD159" s="245"/>
      <c r="BE159" s="245"/>
      <c r="BF159" s="245"/>
      <c r="BG159" s="245"/>
      <c r="BH159" s="245"/>
      <c r="BI159" s="245"/>
      <c r="BJ159" s="245"/>
      <c r="BK159" s="245"/>
      <c r="BL159" s="245"/>
      <c r="BM159" s="245"/>
      <c r="BN159" s="245"/>
      <c r="BO159" s="245"/>
      <c r="BP159" s="245"/>
      <c r="BQ159" s="245"/>
      <c r="BR159" s="245"/>
      <c r="BS159" s="245"/>
      <c r="BT159" s="245"/>
      <c r="BU159" s="245"/>
      <c r="BV159" s="245"/>
      <c r="BW159" s="245"/>
      <c r="BX159" s="245"/>
      <c r="BY159" s="245"/>
      <c r="BZ159" s="245"/>
      <c r="CA159" s="245"/>
      <c r="CB159" s="245"/>
      <c r="CC159" s="245"/>
      <c r="CD159" s="245"/>
      <c r="CE159" s="245"/>
      <c r="CF159" s="245"/>
      <c r="CG159" s="245"/>
      <c r="CH159" s="245"/>
      <c r="CI159" s="245"/>
      <c r="CJ159" s="245"/>
      <c r="CK159" s="245"/>
      <c r="CL159" s="245"/>
      <c r="CM159" s="245"/>
      <c r="CN159" s="245"/>
      <c r="CO159" s="245"/>
      <c r="CP159" s="245"/>
      <c r="CQ159" s="245"/>
      <c r="CR159" s="245"/>
      <c r="CS159" s="245"/>
      <c r="CT159" s="245"/>
      <c r="CU159" s="245"/>
      <c r="CV159" s="245"/>
      <c r="CW159" s="245"/>
      <c r="CX159" s="245"/>
      <c r="CY159" s="245"/>
      <c r="CZ159" s="245"/>
      <c r="DA159" s="245"/>
      <c r="DB159" s="245"/>
      <c r="DC159" s="245"/>
      <c r="DD159" s="245"/>
      <c r="DE159" s="245"/>
      <c r="DF159" s="245"/>
      <c r="DG159" s="245"/>
      <c r="DH159" s="245"/>
      <c r="DI159" s="245"/>
      <c r="DJ159" s="245"/>
      <c r="DK159" s="245"/>
      <c r="DL159" s="245"/>
      <c r="DM159" s="245"/>
      <c r="DN159" s="245"/>
      <c r="DO159" s="245"/>
      <c r="DP159" s="245"/>
      <c r="DQ159" s="245"/>
      <c r="DR159" s="245"/>
      <c r="DS159" s="245"/>
      <c r="DT159" s="245"/>
      <c r="DU159" s="245"/>
      <c r="DV159" s="245"/>
      <c r="DW159" s="245"/>
      <c r="DX159" s="245"/>
      <c r="DY159" s="245"/>
      <c r="DZ159" s="245"/>
      <c r="EA159" s="245"/>
      <c r="EB159" s="245"/>
      <c r="EC159" s="245"/>
      <c r="ED159" s="245"/>
      <c r="EE159" s="245"/>
      <c r="EF159" s="245"/>
      <c r="EG159" s="245"/>
      <c r="EH159" s="245"/>
      <c r="EI159" s="245"/>
      <c r="EJ159" s="245"/>
      <c r="EK159" s="245"/>
      <c r="EL159" s="245"/>
      <c r="EM159" s="245"/>
      <c r="EN159" s="245"/>
      <c r="EO159" s="245"/>
      <c r="EP159" s="245"/>
      <c r="EQ159" s="245"/>
      <c r="ER159" s="245"/>
      <c r="ES159" s="245"/>
      <c r="ET159" s="245"/>
    </row>
    <row r="160" spans="1:150" ht="12.75">
      <c r="A160" s="54"/>
      <c r="B160" s="55"/>
      <c r="C160" s="214" t="s">
        <v>432</v>
      </c>
      <c r="D160" s="214" t="s">
        <v>783</v>
      </c>
      <c r="E160" s="215" t="s">
        <v>886</v>
      </c>
      <c r="F160" s="216" t="s">
        <v>887</v>
      </c>
      <c r="G160" s="217" t="s">
        <v>801</v>
      </c>
      <c r="H160" s="218">
        <v>19</v>
      </c>
      <c r="I160" s="219"/>
      <c r="J160" s="219"/>
      <c r="K160" s="220">
        <f>ROUND(P160*H160,2)</f>
        <v>0</v>
      </c>
      <c r="L160" s="216" t="s">
        <v>787</v>
      </c>
      <c r="M160" s="59"/>
      <c r="N160" s="221" t="s">
        <v>56</v>
      </c>
      <c r="O160" s="222" t="s">
        <v>694</v>
      </c>
      <c r="P160" s="223">
        <f>I160+J160</f>
        <v>0</v>
      </c>
      <c r="Q160" s="223">
        <f>ROUND(I160*H160,2)</f>
        <v>0</v>
      </c>
      <c r="R160" s="223">
        <f>ROUND(J160*H160,2)</f>
        <v>0</v>
      </c>
      <c r="S160" s="87"/>
      <c r="T160" s="224">
        <f>S160*H160</f>
        <v>0</v>
      </c>
      <c r="U160" s="224">
        <v>0</v>
      </c>
      <c r="V160" s="224">
        <f>U160*H160</f>
        <v>0</v>
      </c>
      <c r="W160" s="224">
        <v>0</v>
      </c>
      <c r="X160" s="225">
        <f>W160*H160</f>
        <v>0</v>
      </c>
      <c r="Y160" s="54"/>
      <c r="Z160" s="54"/>
      <c r="AA160" s="54"/>
      <c r="AB160" s="54"/>
      <c r="AC160" s="54"/>
      <c r="AD160" s="54"/>
      <c r="AE160" s="54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226" t="s">
        <v>117</v>
      </c>
      <c r="AS160" s="60"/>
      <c r="AT160" s="226" t="s">
        <v>783</v>
      </c>
      <c r="AU160" s="226" t="s">
        <v>29</v>
      </c>
      <c r="AV160" s="60"/>
      <c r="AW160" s="60"/>
      <c r="AX160" s="60"/>
      <c r="AY160" s="38" t="s">
        <v>781</v>
      </c>
      <c r="AZ160" s="60"/>
      <c r="BA160" s="60"/>
      <c r="BB160" s="60"/>
      <c r="BC160" s="60"/>
      <c r="BD160" s="60"/>
      <c r="BE160" s="227">
        <f>IF(O160="základní",K160,0)</f>
        <v>0</v>
      </c>
      <c r="BF160" s="227">
        <f>IF(O160="snížená",K160,0)</f>
        <v>0</v>
      </c>
      <c r="BG160" s="227">
        <f>IF(O160="zákl. přenesená",K160,0)</f>
        <v>0</v>
      </c>
      <c r="BH160" s="227">
        <f>IF(O160="sníž. přenesená",K160,0)</f>
        <v>0</v>
      </c>
      <c r="BI160" s="227">
        <f>IF(O160="nulová",K160,0)</f>
        <v>0</v>
      </c>
      <c r="BJ160" s="38" t="s">
        <v>34</v>
      </c>
      <c r="BK160" s="227">
        <f>ROUND(P160*H160,2)</f>
        <v>0</v>
      </c>
      <c r="BL160" s="38" t="s">
        <v>117</v>
      </c>
      <c r="BM160" s="226" t="s">
        <v>888</v>
      </c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</row>
    <row r="161" spans="1:150" ht="12.75">
      <c r="A161" s="54"/>
      <c r="B161" s="55"/>
      <c r="C161" s="56"/>
      <c r="D161" s="228" t="s">
        <v>789</v>
      </c>
      <c r="E161" s="56"/>
      <c r="F161" s="229" t="s">
        <v>889</v>
      </c>
      <c r="G161" s="56"/>
      <c r="H161" s="56"/>
      <c r="I161" s="230"/>
      <c r="J161" s="230"/>
      <c r="K161" s="56"/>
      <c r="L161" s="56"/>
      <c r="M161" s="59"/>
      <c r="N161" s="231"/>
      <c r="O161" s="232"/>
      <c r="P161" s="87"/>
      <c r="Q161" s="87"/>
      <c r="R161" s="87"/>
      <c r="S161" s="87"/>
      <c r="T161" s="87"/>
      <c r="U161" s="87"/>
      <c r="V161" s="87"/>
      <c r="W161" s="87"/>
      <c r="X161" s="88"/>
      <c r="Y161" s="54"/>
      <c r="Z161" s="54"/>
      <c r="AA161" s="54"/>
      <c r="AB161" s="54"/>
      <c r="AC161" s="54"/>
      <c r="AD161" s="54"/>
      <c r="AE161" s="54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38" t="s">
        <v>789</v>
      </c>
      <c r="AU161" s="38" t="s">
        <v>29</v>
      </c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</row>
    <row r="162" spans="1:150" ht="12.75">
      <c r="A162" s="245"/>
      <c r="B162" s="246"/>
      <c r="C162" s="247"/>
      <c r="D162" s="236" t="s">
        <v>62</v>
      </c>
      <c r="E162" s="248" t="s">
        <v>56</v>
      </c>
      <c r="F162" s="249" t="s">
        <v>890</v>
      </c>
      <c r="G162" s="247"/>
      <c r="H162" s="250">
        <v>19</v>
      </c>
      <c r="I162" s="251"/>
      <c r="J162" s="251"/>
      <c r="K162" s="247"/>
      <c r="L162" s="247"/>
      <c r="M162" s="252"/>
      <c r="N162" s="253"/>
      <c r="O162" s="254"/>
      <c r="P162" s="254"/>
      <c r="Q162" s="254"/>
      <c r="R162" s="254"/>
      <c r="S162" s="254"/>
      <c r="T162" s="254"/>
      <c r="U162" s="254"/>
      <c r="V162" s="254"/>
      <c r="W162" s="254"/>
      <c r="X162" s="25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56" t="s">
        <v>62</v>
      </c>
      <c r="AU162" s="256" t="s">
        <v>29</v>
      </c>
      <c r="AV162" s="245" t="s">
        <v>29</v>
      </c>
      <c r="AW162" s="245" t="s">
        <v>659</v>
      </c>
      <c r="AX162" s="245" t="s">
        <v>34</v>
      </c>
      <c r="AY162" s="256" t="s">
        <v>781</v>
      </c>
      <c r="AZ162" s="245"/>
      <c r="BA162" s="245"/>
      <c r="BB162" s="245"/>
      <c r="BC162" s="245"/>
      <c r="BD162" s="245"/>
      <c r="BE162" s="245"/>
      <c r="BF162" s="245"/>
      <c r="BG162" s="245"/>
      <c r="BH162" s="245"/>
      <c r="BI162" s="245"/>
      <c r="BJ162" s="245"/>
      <c r="BK162" s="245"/>
      <c r="BL162" s="245"/>
      <c r="BM162" s="245"/>
      <c r="BN162" s="245"/>
      <c r="BO162" s="245"/>
      <c r="BP162" s="245"/>
      <c r="BQ162" s="245"/>
      <c r="BR162" s="245"/>
      <c r="BS162" s="245"/>
      <c r="BT162" s="245"/>
      <c r="BU162" s="245"/>
      <c r="BV162" s="245"/>
      <c r="BW162" s="245"/>
      <c r="BX162" s="245"/>
      <c r="BY162" s="245"/>
      <c r="BZ162" s="245"/>
      <c r="CA162" s="245"/>
      <c r="CB162" s="245"/>
      <c r="CC162" s="245"/>
      <c r="CD162" s="245"/>
      <c r="CE162" s="245"/>
      <c r="CF162" s="245"/>
      <c r="CG162" s="245"/>
      <c r="CH162" s="245"/>
      <c r="CI162" s="245"/>
      <c r="CJ162" s="245"/>
      <c r="CK162" s="245"/>
      <c r="CL162" s="245"/>
      <c r="CM162" s="245"/>
      <c r="CN162" s="245"/>
      <c r="CO162" s="245"/>
      <c r="CP162" s="245"/>
      <c r="CQ162" s="245"/>
      <c r="CR162" s="245"/>
      <c r="CS162" s="245"/>
      <c r="CT162" s="245"/>
      <c r="CU162" s="245"/>
      <c r="CV162" s="245"/>
      <c r="CW162" s="245"/>
      <c r="CX162" s="245"/>
      <c r="CY162" s="245"/>
      <c r="CZ162" s="245"/>
      <c r="DA162" s="245"/>
      <c r="DB162" s="245"/>
      <c r="DC162" s="245"/>
      <c r="DD162" s="245"/>
      <c r="DE162" s="245"/>
      <c r="DF162" s="245"/>
      <c r="DG162" s="245"/>
      <c r="DH162" s="245"/>
      <c r="DI162" s="245"/>
      <c r="DJ162" s="245"/>
      <c r="DK162" s="245"/>
      <c r="DL162" s="245"/>
      <c r="DM162" s="245"/>
      <c r="DN162" s="245"/>
      <c r="DO162" s="245"/>
      <c r="DP162" s="245"/>
      <c r="DQ162" s="245"/>
      <c r="DR162" s="245"/>
      <c r="DS162" s="245"/>
      <c r="DT162" s="245"/>
      <c r="DU162" s="245"/>
      <c r="DV162" s="245"/>
      <c r="DW162" s="245"/>
      <c r="DX162" s="245"/>
      <c r="DY162" s="245"/>
      <c r="DZ162" s="245"/>
      <c r="EA162" s="245"/>
      <c r="EB162" s="245"/>
      <c r="EC162" s="245"/>
      <c r="ED162" s="245"/>
      <c r="EE162" s="245"/>
      <c r="EF162" s="245"/>
      <c r="EG162" s="245"/>
      <c r="EH162" s="245"/>
      <c r="EI162" s="245"/>
      <c r="EJ162" s="245"/>
      <c r="EK162" s="245"/>
      <c r="EL162" s="245"/>
      <c r="EM162" s="245"/>
      <c r="EN162" s="245"/>
      <c r="EO162" s="245"/>
      <c r="EP162" s="245"/>
      <c r="EQ162" s="245"/>
      <c r="ER162" s="245"/>
      <c r="ES162" s="245"/>
      <c r="ET162" s="245"/>
    </row>
    <row r="163" spans="1:150" ht="22.8">
      <c r="A163" s="54"/>
      <c r="B163" s="55"/>
      <c r="C163" s="269" t="s">
        <v>438</v>
      </c>
      <c r="D163" s="269" t="s">
        <v>196</v>
      </c>
      <c r="E163" s="270" t="s">
        <v>891</v>
      </c>
      <c r="F163" s="271" t="s">
        <v>892</v>
      </c>
      <c r="G163" s="272" t="s">
        <v>801</v>
      </c>
      <c r="H163" s="273">
        <v>6</v>
      </c>
      <c r="I163" s="274"/>
      <c r="J163" s="275"/>
      <c r="K163" s="276">
        <f>ROUND(P163*H163,2)</f>
        <v>0</v>
      </c>
      <c r="L163" s="271" t="s">
        <v>787</v>
      </c>
      <c r="M163" s="277"/>
      <c r="N163" s="278" t="s">
        <v>56</v>
      </c>
      <c r="O163" s="222" t="s">
        <v>694</v>
      </c>
      <c r="P163" s="223">
        <f>I163+J163</f>
        <v>0</v>
      </c>
      <c r="Q163" s="223">
        <f>ROUND(I163*H163,2)</f>
        <v>0</v>
      </c>
      <c r="R163" s="223">
        <f>ROUND(J163*H163,2)</f>
        <v>0</v>
      </c>
      <c r="S163" s="87"/>
      <c r="T163" s="224">
        <f>S163*H163</f>
        <v>0</v>
      </c>
      <c r="U163" s="224">
        <v>0.00024</v>
      </c>
      <c r="V163" s="224">
        <f>U163*H163</f>
        <v>0.00144</v>
      </c>
      <c r="W163" s="224">
        <v>0</v>
      </c>
      <c r="X163" s="225">
        <f>W163*H163</f>
        <v>0</v>
      </c>
      <c r="Y163" s="54"/>
      <c r="Z163" s="54"/>
      <c r="AA163" s="54"/>
      <c r="AB163" s="54"/>
      <c r="AC163" s="54"/>
      <c r="AD163" s="54"/>
      <c r="AE163" s="54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226" t="s">
        <v>814</v>
      </c>
      <c r="AS163" s="60"/>
      <c r="AT163" s="226" t="s">
        <v>196</v>
      </c>
      <c r="AU163" s="226" t="s">
        <v>29</v>
      </c>
      <c r="AV163" s="60"/>
      <c r="AW163" s="60"/>
      <c r="AX163" s="60"/>
      <c r="AY163" s="38" t="s">
        <v>781</v>
      </c>
      <c r="AZ163" s="60"/>
      <c r="BA163" s="60"/>
      <c r="BB163" s="60"/>
      <c r="BC163" s="60"/>
      <c r="BD163" s="60"/>
      <c r="BE163" s="227">
        <f>IF(O163="základní",K163,0)</f>
        <v>0</v>
      </c>
      <c r="BF163" s="227">
        <f>IF(O163="snížená",K163,0)</f>
        <v>0</v>
      </c>
      <c r="BG163" s="227">
        <f>IF(O163="zákl. přenesená",K163,0)</f>
        <v>0</v>
      </c>
      <c r="BH163" s="227">
        <f>IF(O163="sníž. přenesená",K163,0)</f>
        <v>0</v>
      </c>
      <c r="BI163" s="227">
        <f>IF(O163="nulová",K163,0)</f>
        <v>0</v>
      </c>
      <c r="BJ163" s="38" t="s">
        <v>34</v>
      </c>
      <c r="BK163" s="227">
        <f>ROUND(P163*H163,2)</f>
        <v>0</v>
      </c>
      <c r="BL163" s="38" t="s">
        <v>117</v>
      </c>
      <c r="BM163" s="226" t="s">
        <v>893</v>
      </c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</row>
    <row r="164" spans="1:150" ht="22.8">
      <c r="A164" s="54"/>
      <c r="B164" s="55"/>
      <c r="C164" s="269" t="s">
        <v>582</v>
      </c>
      <c r="D164" s="269" t="s">
        <v>196</v>
      </c>
      <c r="E164" s="270" t="s">
        <v>894</v>
      </c>
      <c r="F164" s="271" t="s">
        <v>895</v>
      </c>
      <c r="G164" s="272" t="s">
        <v>801</v>
      </c>
      <c r="H164" s="273">
        <v>7</v>
      </c>
      <c r="I164" s="274"/>
      <c r="J164" s="275"/>
      <c r="K164" s="276">
        <f>ROUND(P164*H164,2)</f>
        <v>0</v>
      </c>
      <c r="L164" s="271" t="s">
        <v>787</v>
      </c>
      <c r="M164" s="277"/>
      <c r="N164" s="278" t="s">
        <v>56</v>
      </c>
      <c r="O164" s="222" t="s">
        <v>694</v>
      </c>
      <c r="P164" s="223">
        <f>I164+J164</f>
        <v>0</v>
      </c>
      <c r="Q164" s="223">
        <f>ROUND(I164*H164,2)</f>
        <v>0</v>
      </c>
      <c r="R164" s="223">
        <f>ROUND(J164*H164,2)</f>
        <v>0</v>
      </c>
      <c r="S164" s="87"/>
      <c r="T164" s="224">
        <f>S164*H164</f>
        <v>0</v>
      </c>
      <c r="U164" s="224">
        <v>0.00022</v>
      </c>
      <c r="V164" s="224">
        <f>U164*H164</f>
        <v>0.0015400000000000001</v>
      </c>
      <c r="W164" s="224">
        <v>0</v>
      </c>
      <c r="X164" s="225">
        <f>W164*H164</f>
        <v>0</v>
      </c>
      <c r="Y164" s="54"/>
      <c r="Z164" s="54"/>
      <c r="AA164" s="54"/>
      <c r="AB164" s="54"/>
      <c r="AC164" s="54"/>
      <c r="AD164" s="54"/>
      <c r="AE164" s="54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226" t="s">
        <v>814</v>
      </c>
      <c r="AS164" s="60"/>
      <c r="AT164" s="226" t="s">
        <v>196</v>
      </c>
      <c r="AU164" s="226" t="s">
        <v>29</v>
      </c>
      <c r="AV164" s="60"/>
      <c r="AW164" s="60"/>
      <c r="AX164" s="60"/>
      <c r="AY164" s="38" t="s">
        <v>781</v>
      </c>
      <c r="AZ164" s="60"/>
      <c r="BA164" s="60"/>
      <c r="BB164" s="60"/>
      <c r="BC164" s="60"/>
      <c r="BD164" s="60"/>
      <c r="BE164" s="227">
        <f>IF(O164="základní",K164,0)</f>
        <v>0</v>
      </c>
      <c r="BF164" s="227">
        <f>IF(O164="snížená",K164,0)</f>
        <v>0</v>
      </c>
      <c r="BG164" s="227">
        <f>IF(O164="zákl. přenesená",K164,0)</f>
        <v>0</v>
      </c>
      <c r="BH164" s="227">
        <f>IF(O164="sníž. přenesená",K164,0)</f>
        <v>0</v>
      </c>
      <c r="BI164" s="227">
        <f>IF(O164="nulová",K164,0)</f>
        <v>0</v>
      </c>
      <c r="BJ164" s="38" t="s">
        <v>34</v>
      </c>
      <c r="BK164" s="227">
        <f>ROUND(P164*H164,2)</f>
        <v>0</v>
      </c>
      <c r="BL164" s="38" t="s">
        <v>117</v>
      </c>
      <c r="BM164" s="226" t="s">
        <v>896</v>
      </c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</row>
    <row r="165" spans="1:150" ht="22.8">
      <c r="A165" s="54"/>
      <c r="B165" s="55"/>
      <c r="C165" s="269" t="s">
        <v>587</v>
      </c>
      <c r="D165" s="269" t="s">
        <v>196</v>
      </c>
      <c r="E165" s="270" t="s">
        <v>897</v>
      </c>
      <c r="F165" s="271" t="s">
        <v>898</v>
      </c>
      <c r="G165" s="272" t="s">
        <v>801</v>
      </c>
      <c r="H165" s="273">
        <v>6</v>
      </c>
      <c r="I165" s="274"/>
      <c r="J165" s="275"/>
      <c r="K165" s="276">
        <f>ROUND(P165*H165,2)</f>
        <v>0</v>
      </c>
      <c r="L165" s="271" t="s">
        <v>787</v>
      </c>
      <c r="M165" s="277"/>
      <c r="N165" s="278" t="s">
        <v>56</v>
      </c>
      <c r="O165" s="222" t="s">
        <v>694</v>
      </c>
      <c r="P165" s="223">
        <f>I165+J165</f>
        <v>0</v>
      </c>
      <c r="Q165" s="223">
        <f>ROUND(I165*H165,2)</f>
        <v>0</v>
      </c>
      <c r="R165" s="223">
        <f>ROUND(J165*H165,2)</f>
        <v>0</v>
      </c>
      <c r="S165" s="87"/>
      <c r="T165" s="224">
        <f>S165*H165</f>
        <v>0</v>
      </c>
      <c r="U165" s="224">
        <v>0.00022</v>
      </c>
      <c r="V165" s="224">
        <f>U165*H165</f>
        <v>0.00132</v>
      </c>
      <c r="W165" s="224">
        <v>0</v>
      </c>
      <c r="X165" s="225">
        <f>W165*H165</f>
        <v>0</v>
      </c>
      <c r="Y165" s="54"/>
      <c r="Z165" s="54"/>
      <c r="AA165" s="54"/>
      <c r="AB165" s="54"/>
      <c r="AC165" s="54"/>
      <c r="AD165" s="54"/>
      <c r="AE165" s="54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226" t="s">
        <v>814</v>
      </c>
      <c r="AS165" s="60"/>
      <c r="AT165" s="226" t="s">
        <v>196</v>
      </c>
      <c r="AU165" s="226" t="s">
        <v>29</v>
      </c>
      <c r="AV165" s="60"/>
      <c r="AW165" s="60"/>
      <c r="AX165" s="60"/>
      <c r="AY165" s="38" t="s">
        <v>781</v>
      </c>
      <c r="AZ165" s="60"/>
      <c r="BA165" s="60"/>
      <c r="BB165" s="60"/>
      <c r="BC165" s="60"/>
      <c r="BD165" s="60"/>
      <c r="BE165" s="227">
        <f>IF(O165="základní",K165,0)</f>
        <v>0</v>
      </c>
      <c r="BF165" s="227">
        <f>IF(O165="snížená",K165,0)</f>
        <v>0</v>
      </c>
      <c r="BG165" s="227">
        <f>IF(O165="zákl. přenesená",K165,0)</f>
        <v>0</v>
      </c>
      <c r="BH165" s="227">
        <f>IF(O165="sníž. přenesená",K165,0)</f>
        <v>0</v>
      </c>
      <c r="BI165" s="227">
        <f>IF(O165="nulová",K165,0)</f>
        <v>0</v>
      </c>
      <c r="BJ165" s="38" t="s">
        <v>34</v>
      </c>
      <c r="BK165" s="227">
        <f>ROUND(P165*H165,2)</f>
        <v>0</v>
      </c>
      <c r="BL165" s="38" t="s">
        <v>117</v>
      </c>
      <c r="BM165" s="226" t="s">
        <v>899</v>
      </c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</row>
    <row r="166" spans="1:150" ht="12.75">
      <c r="A166" s="54"/>
      <c r="B166" s="55"/>
      <c r="C166" s="214" t="s">
        <v>593</v>
      </c>
      <c r="D166" s="214" t="s">
        <v>783</v>
      </c>
      <c r="E166" s="215" t="s">
        <v>900</v>
      </c>
      <c r="F166" s="216" t="s">
        <v>901</v>
      </c>
      <c r="G166" s="217" t="s">
        <v>801</v>
      </c>
      <c r="H166" s="218">
        <v>12</v>
      </c>
      <c r="I166" s="219"/>
      <c r="J166" s="219"/>
      <c r="K166" s="220">
        <f>ROUND(P166*H166,2)</f>
        <v>0</v>
      </c>
      <c r="L166" s="216" t="s">
        <v>787</v>
      </c>
      <c r="M166" s="59"/>
      <c r="N166" s="221" t="s">
        <v>56</v>
      </c>
      <c r="O166" s="222" t="s">
        <v>694</v>
      </c>
      <c r="P166" s="223">
        <f>I166+J166</f>
        <v>0</v>
      </c>
      <c r="Q166" s="223">
        <f>ROUND(I166*H166,2)</f>
        <v>0</v>
      </c>
      <c r="R166" s="223">
        <f>ROUND(J166*H166,2)</f>
        <v>0</v>
      </c>
      <c r="S166" s="87"/>
      <c r="T166" s="224">
        <f>S166*H166</f>
        <v>0</v>
      </c>
      <c r="U166" s="224">
        <v>0</v>
      </c>
      <c r="V166" s="224">
        <f>U166*H166</f>
        <v>0</v>
      </c>
      <c r="W166" s="224">
        <v>0</v>
      </c>
      <c r="X166" s="225">
        <f>W166*H166</f>
        <v>0</v>
      </c>
      <c r="Y166" s="54"/>
      <c r="Z166" s="54"/>
      <c r="AA166" s="54"/>
      <c r="AB166" s="54"/>
      <c r="AC166" s="54"/>
      <c r="AD166" s="54"/>
      <c r="AE166" s="54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226" t="s">
        <v>117</v>
      </c>
      <c r="AS166" s="60"/>
      <c r="AT166" s="226" t="s">
        <v>783</v>
      </c>
      <c r="AU166" s="226" t="s">
        <v>29</v>
      </c>
      <c r="AV166" s="60"/>
      <c r="AW166" s="60"/>
      <c r="AX166" s="60"/>
      <c r="AY166" s="38" t="s">
        <v>781</v>
      </c>
      <c r="AZ166" s="60"/>
      <c r="BA166" s="60"/>
      <c r="BB166" s="60"/>
      <c r="BC166" s="60"/>
      <c r="BD166" s="60"/>
      <c r="BE166" s="227">
        <f>IF(O166="základní",K166,0)</f>
        <v>0</v>
      </c>
      <c r="BF166" s="227">
        <f>IF(O166="snížená",K166,0)</f>
        <v>0</v>
      </c>
      <c r="BG166" s="227">
        <f>IF(O166="zákl. přenesená",K166,0)</f>
        <v>0</v>
      </c>
      <c r="BH166" s="227">
        <f>IF(O166="sníž. přenesená",K166,0)</f>
        <v>0</v>
      </c>
      <c r="BI166" s="227">
        <f>IF(O166="nulová",K166,0)</f>
        <v>0</v>
      </c>
      <c r="BJ166" s="38" t="s">
        <v>34</v>
      </c>
      <c r="BK166" s="227">
        <f>ROUND(P166*H166,2)</f>
        <v>0</v>
      </c>
      <c r="BL166" s="38" t="s">
        <v>117</v>
      </c>
      <c r="BM166" s="226" t="s">
        <v>902</v>
      </c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</row>
    <row r="167" spans="1:150" ht="12.75">
      <c r="A167" s="54"/>
      <c r="B167" s="55"/>
      <c r="C167" s="56"/>
      <c r="D167" s="228" t="s">
        <v>789</v>
      </c>
      <c r="E167" s="56"/>
      <c r="F167" s="229" t="s">
        <v>903</v>
      </c>
      <c r="G167" s="56"/>
      <c r="H167" s="56"/>
      <c r="I167" s="230"/>
      <c r="J167" s="230"/>
      <c r="K167" s="56"/>
      <c r="L167" s="56"/>
      <c r="M167" s="59"/>
      <c r="N167" s="231"/>
      <c r="O167" s="232"/>
      <c r="P167" s="87"/>
      <c r="Q167" s="87"/>
      <c r="R167" s="87"/>
      <c r="S167" s="87"/>
      <c r="T167" s="87"/>
      <c r="U167" s="87"/>
      <c r="V167" s="87"/>
      <c r="W167" s="87"/>
      <c r="X167" s="88"/>
      <c r="Y167" s="54"/>
      <c r="Z167" s="54"/>
      <c r="AA167" s="54"/>
      <c r="AB167" s="54"/>
      <c r="AC167" s="54"/>
      <c r="AD167" s="54"/>
      <c r="AE167" s="54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38" t="s">
        <v>789</v>
      </c>
      <c r="AU167" s="38" t="s">
        <v>29</v>
      </c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</row>
    <row r="168" spans="1:150" ht="12.75">
      <c r="A168" s="245"/>
      <c r="B168" s="246"/>
      <c r="C168" s="247"/>
      <c r="D168" s="236" t="s">
        <v>62</v>
      </c>
      <c r="E168" s="248" t="s">
        <v>56</v>
      </c>
      <c r="F168" s="249" t="s">
        <v>904</v>
      </c>
      <c r="G168" s="247"/>
      <c r="H168" s="250">
        <v>12</v>
      </c>
      <c r="I168" s="251"/>
      <c r="J168" s="251"/>
      <c r="K168" s="247"/>
      <c r="L168" s="247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5"/>
      <c r="AR168" s="245"/>
      <c r="AS168" s="245"/>
      <c r="AT168" s="256" t="s">
        <v>62</v>
      </c>
      <c r="AU168" s="256" t="s">
        <v>29</v>
      </c>
      <c r="AV168" s="245" t="s">
        <v>29</v>
      </c>
      <c r="AW168" s="245" t="s">
        <v>659</v>
      </c>
      <c r="AX168" s="245" t="s">
        <v>34</v>
      </c>
      <c r="AY168" s="256" t="s">
        <v>781</v>
      </c>
      <c r="AZ168" s="245"/>
      <c r="BA168" s="245"/>
      <c r="BB168" s="245"/>
      <c r="BC168" s="245"/>
      <c r="BD168" s="245"/>
      <c r="BE168" s="245"/>
      <c r="BF168" s="245"/>
      <c r="BG168" s="245"/>
      <c r="BH168" s="245"/>
      <c r="BI168" s="245"/>
      <c r="BJ168" s="245"/>
      <c r="BK168" s="245"/>
      <c r="BL168" s="245"/>
      <c r="BM168" s="245"/>
      <c r="BN168" s="245"/>
      <c r="BO168" s="245"/>
      <c r="BP168" s="245"/>
      <c r="BQ168" s="245"/>
      <c r="BR168" s="245"/>
      <c r="BS168" s="245"/>
      <c r="BT168" s="245"/>
      <c r="BU168" s="245"/>
      <c r="BV168" s="245"/>
      <c r="BW168" s="245"/>
      <c r="BX168" s="245"/>
      <c r="BY168" s="245"/>
      <c r="BZ168" s="245"/>
      <c r="CA168" s="245"/>
      <c r="CB168" s="245"/>
      <c r="CC168" s="245"/>
      <c r="CD168" s="245"/>
      <c r="CE168" s="245"/>
      <c r="CF168" s="245"/>
      <c r="CG168" s="245"/>
      <c r="CH168" s="245"/>
      <c r="CI168" s="245"/>
      <c r="CJ168" s="245"/>
      <c r="CK168" s="245"/>
      <c r="CL168" s="245"/>
      <c r="CM168" s="245"/>
      <c r="CN168" s="245"/>
      <c r="CO168" s="245"/>
      <c r="CP168" s="245"/>
      <c r="CQ168" s="245"/>
      <c r="CR168" s="245"/>
      <c r="CS168" s="245"/>
      <c r="CT168" s="245"/>
      <c r="CU168" s="245"/>
      <c r="CV168" s="245"/>
      <c r="CW168" s="245"/>
      <c r="CX168" s="245"/>
      <c r="CY168" s="245"/>
      <c r="CZ168" s="245"/>
      <c r="DA168" s="245"/>
      <c r="DB168" s="245"/>
      <c r="DC168" s="245"/>
      <c r="DD168" s="245"/>
      <c r="DE168" s="245"/>
      <c r="DF168" s="245"/>
      <c r="DG168" s="245"/>
      <c r="DH168" s="245"/>
      <c r="DI168" s="245"/>
      <c r="DJ168" s="245"/>
      <c r="DK168" s="245"/>
      <c r="DL168" s="245"/>
      <c r="DM168" s="245"/>
      <c r="DN168" s="245"/>
      <c r="DO168" s="245"/>
      <c r="DP168" s="245"/>
      <c r="DQ168" s="245"/>
      <c r="DR168" s="245"/>
      <c r="DS168" s="245"/>
      <c r="DT168" s="245"/>
      <c r="DU168" s="245"/>
      <c r="DV168" s="245"/>
      <c r="DW168" s="245"/>
      <c r="DX168" s="245"/>
      <c r="DY168" s="245"/>
      <c r="DZ168" s="245"/>
      <c r="EA168" s="245"/>
      <c r="EB168" s="245"/>
      <c r="EC168" s="245"/>
      <c r="ED168" s="245"/>
      <c r="EE168" s="245"/>
      <c r="EF168" s="245"/>
      <c r="EG168" s="245"/>
      <c r="EH168" s="245"/>
      <c r="EI168" s="245"/>
      <c r="EJ168" s="245"/>
      <c r="EK168" s="245"/>
      <c r="EL168" s="245"/>
      <c r="EM168" s="245"/>
      <c r="EN168" s="245"/>
      <c r="EO168" s="245"/>
      <c r="EP168" s="245"/>
      <c r="EQ168" s="245"/>
      <c r="ER168" s="245"/>
      <c r="ES168" s="245"/>
      <c r="ET168" s="245"/>
    </row>
    <row r="169" spans="1:150" ht="12.75">
      <c r="A169" s="54"/>
      <c r="B169" s="55"/>
      <c r="C169" s="214" t="s">
        <v>599</v>
      </c>
      <c r="D169" s="214" t="s">
        <v>783</v>
      </c>
      <c r="E169" s="215" t="s">
        <v>905</v>
      </c>
      <c r="F169" s="216" t="s">
        <v>906</v>
      </c>
      <c r="G169" s="217" t="s">
        <v>801</v>
      </c>
      <c r="H169" s="218">
        <v>6</v>
      </c>
      <c r="I169" s="219"/>
      <c r="J169" s="219"/>
      <c r="K169" s="220">
        <f>ROUND(P169*H169,2)</f>
        <v>0</v>
      </c>
      <c r="L169" s="216" t="s">
        <v>787</v>
      </c>
      <c r="M169" s="59"/>
      <c r="N169" s="221" t="s">
        <v>56</v>
      </c>
      <c r="O169" s="222" t="s">
        <v>694</v>
      </c>
      <c r="P169" s="223">
        <f>I169+J169</f>
        <v>0</v>
      </c>
      <c r="Q169" s="223">
        <f>ROUND(I169*H169,2)</f>
        <v>0</v>
      </c>
      <c r="R169" s="223">
        <f>ROUND(J169*H169,2)</f>
        <v>0</v>
      </c>
      <c r="S169" s="87"/>
      <c r="T169" s="224">
        <f>S169*H169</f>
        <v>0</v>
      </c>
      <c r="U169" s="224">
        <v>0</v>
      </c>
      <c r="V169" s="224">
        <f>U169*H169</f>
        <v>0</v>
      </c>
      <c r="W169" s="224">
        <v>0</v>
      </c>
      <c r="X169" s="225">
        <f>W169*H169</f>
        <v>0</v>
      </c>
      <c r="Y169" s="54"/>
      <c r="Z169" s="54"/>
      <c r="AA169" s="54"/>
      <c r="AB169" s="54"/>
      <c r="AC169" s="54"/>
      <c r="AD169" s="54"/>
      <c r="AE169" s="54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226" t="s">
        <v>117</v>
      </c>
      <c r="AS169" s="60"/>
      <c r="AT169" s="226" t="s">
        <v>783</v>
      </c>
      <c r="AU169" s="226" t="s">
        <v>29</v>
      </c>
      <c r="AV169" s="60"/>
      <c r="AW169" s="60"/>
      <c r="AX169" s="60"/>
      <c r="AY169" s="38" t="s">
        <v>781</v>
      </c>
      <c r="AZ169" s="60"/>
      <c r="BA169" s="60"/>
      <c r="BB169" s="60"/>
      <c r="BC169" s="60"/>
      <c r="BD169" s="60"/>
      <c r="BE169" s="227">
        <f>IF(O169="základní",K169,0)</f>
        <v>0</v>
      </c>
      <c r="BF169" s="227">
        <f>IF(O169="snížená",K169,0)</f>
        <v>0</v>
      </c>
      <c r="BG169" s="227">
        <f>IF(O169="zákl. přenesená",K169,0)</f>
        <v>0</v>
      </c>
      <c r="BH169" s="227">
        <f>IF(O169="sníž. přenesená",K169,0)</f>
        <v>0</v>
      </c>
      <c r="BI169" s="227">
        <f>IF(O169="nulová",K169,0)</f>
        <v>0</v>
      </c>
      <c r="BJ169" s="38" t="s">
        <v>34</v>
      </c>
      <c r="BK169" s="227">
        <f>ROUND(P169*H169,2)</f>
        <v>0</v>
      </c>
      <c r="BL169" s="38" t="s">
        <v>117</v>
      </c>
      <c r="BM169" s="226" t="s">
        <v>907</v>
      </c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</row>
    <row r="170" spans="1:150" ht="12.75">
      <c r="A170" s="54"/>
      <c r="B170" s="55"/>
      <c r="C170" s="56"/>
      <c r="D170" s="228" t="s">
        <v>789</v>
      </c>
      <c r="E170" s="56"/>
      <c r="F170" s="229" t="s">
        <v>908</v>
      </c>
      <c r="G170" s="56"/>
      <c r="H170" s="56"/>
      <c r="I170" s="230"/>
      <c r="J170" s="230"/>
      <c r="K170" s="56"/>
      <c r="L170" s="56"/>
      <c r="M170" s="59"/>
      <c r="N170" s="231"/>
      <c r="O170" s="232"/>
      <c r="P170" s="87"/>
      <c r="Q170" s="87"/>
      <c r="R170" s="87"/>
      <c r="S170" s="87"/>
      <c r="T170" s="87"/>
      <c r="U170" s="87"/>
      <c r="V170" s="87"/>
      <c r="W170" s="87"/>
      <c r="X170" s="88"/>
      <c r="Y170" s="54"/>
      <c r="Z170" s="54"/>
      <c r="AA170" s="54"/>
      <c r="AB170" s="54"/>
      <c r="AC170" s="54"/>
      <c r="AD170" s="54"/>
      <c r="AE170" s="54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38" t="s">
        <v>789</v>
      </c>
      <c r="AU170" s="38" t="s">
        <v>29</v>
      </c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</row>
    <row r="171" spans="1:150" ht="22.8">
      <c r="A171" s="54"/>
      <c r="B171" s="55"/>
      <c r="C171" s="269" t="s">
        <v>605</v>
      </c>
      <c r="D171" s="269" t="s">
        <v>196</v>
      </c>
      <c r="E171" s="270" t="s">
        <v>909</v>
      </c>
      <c r="F171" s="271" t="s">
        <v>910</v>
      </c>
      <c r="G171" s="272" t="s">
        <v>801</v>
      </c>
      <c r="H171" s="273">
        <v>6</v>
      </c>
      <c r="I171" s="274"/>
      <c r="J171" s="275"/>
      <c r="K171" s="276">
        <f>ROUND(P171*H171,2)</f>
        <v>0</v>
      </c>
      <c r="L171" s="271" t="s">
        <v>787</v>
      </c>
      <c r="M171" s="277"/>
      <c r="N171" s="278" t="s">
        <v>56</v>
      </c>
      <c r="O171" s="222" t="s">
        <v>694</v>
      </c>
      <c r="P171" s="223">
        <f>I171+J171</f>
        <v>0</v>
      </c>
      <c r="Q171" s="223">
        <f>ROUND(I171*H171,2)</f>
        <v>0</v>
      </c>
      <c r="R171" s="223">
        <f>ROUND(J171*H171,2)</f>
        <v>0</v>
      </c>
      <c r="S171" s="87"/>
      <c r="T171" s="224">
        <f>S171*H171</f>
        <v>0</v>
      </c>
      <c r="U171" s="224">
        <v>0</v>
      </c>
      <c r="V171" s="224">
        <f>U171*H171</f>
        <v>0</v>
      </c>
      <c r="W171" s="224">
        <v>0</v>
      </c>
      <c r="X171" s="225">
        <f>W171*H171</f>
        <v>0</v>
      </c>
      <c r="Y171" s="54"/>
      <c r="Z171" s="54"/>
      <c r="AA171" s="54"/>
      <c r="AB171" s="54"/>
      <c r="AC171" s="54"/>
      <c r="AD171" s="54"/>
      <c r="AE171" s="54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226" t="s">
        <v>814</v>
      </c>
      <c r="AS171" s="60"/>
      <c r="AT171" s="226" t="s">
        <v>196</v>
      </c>
      <c r="AU171" s="226" t="s">
        <v>29</v>
      </c>
      <c r="AV171" s="60"/>
      <c r="AW171" s="60"/>
      <c r="AX171" s="60"/>
      <c r="AY171" s="38" t="s">
        <v>781</v>
      </c>
      <c r="AZ171" s="60"/>
      <c r="BA171" s="60"/>
      <c r="BB171" s="60"/>
      <c r="BC171" s="60"/>
      <c r="BD171" s="60"/>
      <c r="BE171" s="227">
        <f>IF(O171="základní",K171,0)</f>
        <v>0</v>
      </c>
      <c r="BF171" s="227">
        <f>IF(O171="snížená",K171,0)</f>
        <v>0</v>
      </c>
      <c r="BG171" s="227">
        <f>IF(O171="zákl. přenesená",K171,0)</f>
        <v>0</v>
      </c>
      <c r="BH171" s="227">
        <f>IF(O171="sníž. přenesená",K171,0)</f>
        <v>0</v>
      </c>
      <c r="BI171" s="227">
        <f>IF(O171="nulová",K171,0)</f>
        <v>0</v>
      </c>
      <c r="BJ171" s="38" t="s">
        <v>34</v>
      </c>
      <c r="BK171" s="227">
        <f>ROUND(P171*H171,2)</f>
        <v>0</v>
      </c>
      <c r="BL171" s="38" t="s">
        <v>117</v>
      </c>
      <c r="BM171" s="226" t="s">
        <v>911</v>
      </c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</row>
    <row r="172" spans="1:150" ht="12.75">
      <c r="A172" s="54"/>
      <c r="B172" s="55"/>
      <c r="C172" s="214" t="s">
        <v>912</v>
      </c>
      <c r="D172" s="214" t="s">
        <v>783</v>
      </c>
      <c r="E172" s="215" t="s">
        <v>913</v>
      </c>
      <c r="F172" s="216" t="s">
        <v>914</v>
      </c>
      <c r="G172" s="217" t="s">
        <v>801</v>
      </c>
      <c r="H172" s="218">
        <v>13</v>
      </c>
      <c r="I172" s="219"/>
      <c r="J172" s="219"/>
      <c r="K172" s="220">
        <f>ROUND(P172*H172,2)</f>
        <v>0</v>
      </c>
      <c r="L172" s="216" t="s">
        <v>56</v>
      </c>
      <c r="M172" s="59"/>
      <c r="N172" s="221" t="s">
        <v>56</v>
      </c>
      <c r="O172" s="222" t="s">
        <v>694</v>
      </c>
      <c r="P172" s="223">
        <f>I172+J172</f>
        <v>0</v>
      </c>
      <c r="Q172" s="223">
        <f>ROUND(I172*H172,2)</f>
        <v>0</v>
      </c>
      <c r="R172" s="223">
        <f>ROUND(J172*H172,2)</f>
        <v>0</v>
      </c>
      <c r="S172" s="87"/>
      <c r="T172" s="224">
        <f>S172*H172</f>
        <v>0</v>
      </c>
      <c r="U172" s="224">
        <v>0</v>
      </c>
      <c r="V172" s="224">
        <f>U172*H172</f>
        <v>0</v>
      </c>
      <c r="W172" s="224">
        <v>0</v>
      </c>
      <c r="X172" s="225">
        <f>W172*H172</f>
        <v>0</v>
      </c>
      <c r="Y172" s="54"/>
      <c r="Z172" s="54"/>
      <c r="AA172" s="54"/>
      <c r="AB172" s="54"/>
      <c r="AC172" s="54"/>
      <c r="AD172" s="54"/>
      <c r="AE172" s="54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226" t="s">
        <v>117</v>
      </c>
      <c r="AS172" s="60"/>
      <c r="AT172" s="226" t="s">
        <v>783</v>
      </c>
      <c r="AU172" s="226" t="s">
        <v>29</v>
      </c>
      <c r="AV172" s="60"/>
      <c r="AW172" s="60"/>
      <c r="AX172" s="60"/>
      <c r="AY172" s="38" t="s">
        <v>781</v>
      </c>
      <c r="AZ172" s="60"/>
      <c r="BA172" s="60"/>
      <c r="BB172" s="60"/>
      <c r="BC172" s="60"/>
      <c r="BD172" s="60"/>
      <c r="BE172" s="227">
        <f>IF(O172="základní",K172,0)</f>
        <v>0</v>
      </c>
      <c r="BF172" s="227">
        <f>IF(O172="snížená",K172,0)</f>
        <v>0</v>
      </c>
      <c r="BG172" s="227">
        <f>IF(O172="zákl. přenesená",K172,0)</f>
        <v>0</v>
      </c>
      <c r="BH172" s="227">
        <f>IF(O172="sníž. přenesená",K172,0)</f>
        <v>0</v>
      </c>
      <c r="BI172" s="227">
        <f>IF(O172="nulová",K172,0)</f>
        <v>0</v>
      </c>
      <c r="BJ172" s="38" t="s">
        <v>34</v>
      </c>
      <c r="BK172" s="227">
        <f>ROUND(P172*H172,2)</f>
        <v>0</v>
      </c>
      <c r="BL172" s="38" t="s">
        <v>117</v>
      </c>
      <c r="BM172" s="226" t="s">
        <v>915</v>
      </c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</row>
    <row r="173" spans="1:150" ht="12.75">
      <c r="A173" s="245"/>
      <c r="B173" s="246"/>
      <c r="C173" s="247"/>
      <c r="D173" s="236" t="s">
        <v>62</v>
      </c>
      <c r="E173" s="248" t="s">
        <v>56</v>
      </c>
      <c r="F173" s="249" t="s">
        <v>916</v>
      </c>
      <c r="G173" s="247"/>
      <c r="H173" s="250">
        <v>13</v>
      </c>
      <c r="I173" s="251"/>
      <c r="J173" s="251"/>
      <c r="K173" s="247"/>
      <c r="L173" s="247"/>
      <c r="M173" s="252"/>
      <c r="N173" s="253"/>
      <c r="O173" s="254"/>
      <c r="P173" s="254"/>
      <c r="Q173" s="254"/>
      <c r="R173" s="254"/>
      <c r="S173" s="254"/>
      <c r="T173" s="254"/>
      <c r="U173" s="254"/>
      <c r="V173" s="254"/>
      <c r="W173" s="254"/>
      <c r="X173" s="25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56" t="s">
        <v>62</v>
      </c>
      <c r="AU173" s="256" t="s">
        <v>29</v>
      </c>
      <c r="AV173" s="245" t="s">
        <v>29</v>
      </c>
      <c r="AW173" s="245" t="s">
        <v>659</v>
      </c>
      <c r="AX173" s="245" t="s">
        <v>34</v>
      </c>
      <c r="AY173" s="256" t="s">
        <v>781</v>
      </c>
      <c r="AZ173" s="245"/>
      <c r="BA173" s="245"/>
      <c r="BB173" s="245"/>
      <c r="BC173" s="245"/>
      <c r="BD173" s="245"/>
      <c r="BE173" s="245"/>
      <c r="BF173" s="245"/>
      <c r="BG173" s="245"/>
      <c r="BH173" s="245"/>
      <c r="BI173" s="245"/>
      <c r="BJ173" s="245"/>
      <c r="BK173" s="245"/>
      <c r="BL173" s="245"/>
      <c r="BM173" s="245"/>
      <c r="BN173" s="245"/>
      <c r="BO173" s="245"/>
      <c r="BP173" s="245"/>
      <c r="BQ173" s="245"/>
      <c r="BR173" s="245"/>
      <c r="BS173" s="245"/>
      <c r="BT173" s="245"/>
      <c r="BU173" s="245"/>
      <c r="BV173" s="245"/>
      <c r="BW173" s="245"/>
      <c r="BX173" s="245"/>
      <c r="BY173" s="245"/>
      <c r="BZ173" s="245"/>
      <c r="CA173" s="245"/>
      <c r="CB173" s="245"/>
      <c r="CC173" s="245"/>
      <c r="CD173" s="245"/>
      <c r="CE173" s="245"/>
      <c r="CF173" s="245"/>
      <c r="CG173" s="245"/>
      <c r="CH173" s="245"/>
      <c r="CI173" s="245"/>
      <c r="CJ173" s="245"/>
      <c r="CK173" s="245"/>
      <c r="CL173" s="245"/>
      <c r="CM173" s="245"/>
      <c r="CN173" s="245"/>
      <c r="CO173" s="245"/>
      <c r="CP173" s="245"/>
      <c r="CQ173" s="245"/>
      <c r="CR173" s="245"/>
      <c r="CS173" s="245"/>
      <c r="CT173" s="245"/>
      <c r="CU173" s="245"/>
      <c r="CV173" s="245"/>
      <c r="CW173" s="245"/>
      <c r="CX173" s="245"/>
      <c r="CY173" s="245"/>
      <c r="CZ173" s="245"/>
      <c r="DA173" s="245"/>
      <c r="DB173" s="245"/>
      <c r="DC173" s="245"/>
      <c r="DD173" s="245"/>
      <c r="DE173" s="245"/>
      <c r="DF173" s="245"/>
      <c r="DG173" s="245"/>
      <c r="DH173" s="245"/>
      <c r="DI173" s="245"/>
      <c r="DJ173" s="245"/>
      <c r="DK173" s="245"/>
      <c r="DL173" s="245"/>
      <c r="DM173" s="245"/>
      <c r="DN173" s="245"/>
      <c r="DO173" s="245"/>
      <c r="DP173" s="245"/>
      <c r="DQ173" s="245"/>
      <c r="DR173" s="245"/>
      <c r="DS173" s="245"/>
      <c r="DT173" s="245"/>
      <c r="DU173" s="245"/>
      <c r="DV173" s="245"/>
      <c r="DW173" s="245"/>
      <c r="DX173" s="245"/>
      <c r="DY173" s="245"/>
      <c r="DZ173" s="245"/>
      <c r="EA173" s="245"/>
      <c r="EB173" s="245"/>
      <c r="EC173" s="245"/>
      <c r="ED173" s="245"/>
      <c r="EE173" s="245"/>
      <c r="EF173" s="245"/>
      <c r="EG173" s="245"/>
      <c r="EH173" s="245"/>
      <c r="EI173" s="245"/>
      <c r="EJ173" s="245"/>
      <c r="EK173" s="245"/>
      <c r="EL173" s="245"/>
      <c r="EM173" s="245"/>
      <c r="EN173" s="245"/>
      <c r="EO173" s="245"/>
      <c r="EP173" s="245"/>
      <c r="EQ173" s="245"/>
      <c r="ER173" s="245"/>
      <c r="ES173" s="245"/>
      <c r="ET173" s="245"/>
    </row>
    <row r="174" spans="1:150" ht="12.75">
      <c r="A174" s="54"/>
      <c r="B174" s="55"/>
      <c r="C174" s="269" t="s">
        <v>917</v>
      </c>
      <c r="D174" s="269" t="s">
        <v>196</v>
      </c>
      <c r="E174" s="270" t="s">
        <v>918</v>
      </c>
      <c r="F174" s="271" t="s">
        <v>919</v>
      </c>
      <c r="G174" s="272" t="s">
        <v>801</v>
      </c>
      <c r="H174" s="273">
        <v>1.3</v>
      </c>
      <c r="I174" s="274"/>
      <c r="J174" s="275"/>
      <c r="K174" s="276">
        <f>ROUND(P174*H174,2)</f>
        <v>0</v>
      </c>
      <c r="L174" s="271" t="s">
        <v>56</v>
      </c>
      <c r="M174" s="277"/>
      <c r="N174" s="278" t="s">
        <v>56</v>
      </c>
      <c r="O174" s="222" t="s">
        <v>694</v>
      </c>
      <c r="P174" s="223">
        <f>I174+J174</f>
        <v>0</v>
      </c>
      <c r="Q174" s="223">
        <f>ROUND(I174*H174,2)</f>
        <v>0</v>
      </c>
      <c r="R174" s="223">
        <f>ROUND(J174*H174,2)</f>
        <v>0</v>
      </c>
      <c r="S174" s="87"/>
      <c r="T174" s="224">
        <f>S174*H174</f>
        <v>0</v>
      </c>
      <c r="U174" s="224">
        <v>0</v>
      </c>
      <c r="V174" s="224">
        <f>U174*H174</f>
        <v>0</v>
      </c>
      <c r="W174" s="224">
        <v>0</v>
      </c>
      <c r="X174" s="225">
        <f>W174*H174</f>
        <v>0</v>
      </c>
      <c r="Y174" s="54"/>
      <c r="Z174" s="54"/>
      <c r="AA174" s="54"/>
      <c r="AB174" s="54"/>
      <c r="AC174" s="54"/>
      <c r="AD174" s="54"/>
      <c r="AE174" s="54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226" t="s">
        <v>814</v>
      </c>
      <c r="AS174" s="60"/>
      <c r="AT174" s="226" t="s">
        <v>196</v>
      </c>
      <c r="AU174" s="226" t="s">
        <v>29</v>
      </c>
      <c r="AV174" s="60"/>
      <c r="AW174" s="60"/>
      <c r="AX174" s="60"/>
      <c r="AY174" s="38" t="s">
        <v>781</v>
      </c>
      <c r="AZ174" s="60"/>
      <c r="BA174" s="60"/>
      <c r="BB174" s="60"/>
      <c r="BC174" s="60"/>
      <c r="BD174" s="60"/>
      <c r="BE174" s="227">
        <f>IF(O174="základní",K174,0)</f>
        <v>0</v>
      </c>
      <c r="BF174" s="227">
        <f>IF(O174="snížená",K174,0)</f>
        <v>0</v>
      </c>
      <c r="BG174" s="227">
        <f>IF(O174="zákl. přenesená",K174,0)</f>
        <v>0</v>
      </c>
      <c r="BH174" s="227">
        <f>IF(O174="sníž. přenesená",K174,0)</f>
        <v>0</v>
      </c>
      <c r="BI174" s="227">
        <f>IF(O174="nulová",K174,0)</f>
        <v>0</v>
      </c>
      <c r="BJ174" s="38" t="s">
        <v>34</v>
      </c>
      <c r="BK174" s="227">
        <f>ROUND(P174*H174,2)</f>
        <v>0</v>
      </c>
      <c r="BL174" s="38" t="s">
        <v>117</v>
      </c>
      <c r="BM174" s="226" t="s">
        <v>920</v>
      </c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</row>
    <row r="175" spans="1:150" ht="22.8">
      <c r="A175" s="54"/>
      <c r="B175" s="55"/>
      <c r="C175" s="214" t="s">
        <v>921</v>
      </c>
      <c r="D175" s="214" t="s">
        <v>783</v>
      </c>
      <c r="E175" s="215" t="s">
        <v>922</v>
      </c>
      <c r="F175" s="216" t="s">
        <v>923</v>
      </c>
      <c r="G175" s="217" t="s">
        <v>924</v>
      </c>
      <c r="H175" s="279"/>
      <c r="I175" s="219"/>
      <c r="J175" s="219"/>
      <c r="K175" s="220">
        <f>ROUND(P175*H175,2)</f>
        <v>0</v>
      </c>
      <c r="L175" s="216" t="s">
        <v>787</v>
      </c>
      <c r="M175" s="59"/>
      <c r="N175" s="221" t="s">
        <v>56</v>
      </c>
      <c r="O175" s="222" t="s">
        <v>694</v>
      </c>
      <c r="P175" s="223">
        <f>I175+J175</f>
        <v>0</v>
      </c>
      <c r="Q175" s="223">
        <f>ROUND(I175*H175,2)</f>
        <v>0</v>
      </c>
      <c r="R175" s="223">
        <f>ROUND(J175*H175,2)</f>
        <v>0</v>
      </c>
      <c r="S175" s="87"/>
      <c r="T175" s="224">
        <f>S175*H175</f>
        <v>0</v>
      </c>
      <c r="U175" s="224">
        <v>0</v>
      </c>
      <c r="V175" s="224">
        <f>U175*H175</f>
        <v>0</v>
      </c>
      <c r="W175" s="224">
        <v>0</v>
      </c>
      <c r="X175" s="225">
        <f>W175*H175</f>
        <v>0</v>
      </c>
      <c r="Y175" s="54"/>
      <c r="Z175" s="54"/>
      <c r="AA175" s="54"/>
      <c r="AB175" s="54"/>
      <c r="AC175" s="54"/>
      <c r="AD175" s="54"/>
      <c r="AE175" s="54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226" t="s">
        <v>117</v>
      </c>
      <c r="AS175" s="60"/>
      <c r="AT175" s="226" t="s">
        <v>783</v>
      </c>
      <c r="AU175" s="226" t="s">
        <v>29</v>
      </c>
      <c r="AV175" s="60"/>
      <c r="AW175" s="60"/>
      <c r="AX175" s="60"/>
      <c r="AY175" s="38" t="s">
        <v>781</v>
      </c>
      <c r="AZ175" s="60"/>
      <c r="BA175" s="60"/>
      <c r="BB175" s="60"/>
      <c r="BC175" s="60"/>
      <c r="BD175" s="60"/>
      <c r="BE175" s="227">
        <f>IF(O175="základní",K175,0)</f>
        <v>0</v>
      </c>
      <c r="BF175" s="227">
        <f>IF(O175="snížená",K175,0)</f>
        <v>0</v>
      </c>
      <c r="BG175" s="227">
        <f>IF(O175="zákl. přenesená",K175,0)</f>
        <v>0</v>
      </c>
      <c r="BH175" s="227">
        <f>IF(O175="sníž. přenesená",K175,0)</f>
        <v>0</v>
      </c>
      <c r="BI175" s="227">
        <f>IF(O175="nulová",K175,0)</f>
        <v>0</v>
      </c>
      <c r="BJ175" s="38" t="s">
        <v>34</v>
      </c>
      <c r="BK175" s="227">
        <f>ROUND(P175*H175,2)</f>
        <v>0</v>
      </c>
      <c r="BL175" s="38" t="s">
        <v>117</v>
      </c>
      <c r="BM175" s="226" t="s">
        <v>925</v>
      </c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</row>
    <row r="176" spans="1:150" ht="12.75">
      <c r="A176" s="54"/>
      <c r="B176" s="55"/>
      <c r="C176" s="56"/>
      <c r="D176" s="228" t="s">
        <v>789</v>
      </c>
      <c r="E176" s="56"/>
      <c r="F176" s="229" t="s">
        <v>926</v>
      </c>
      <c r="G176" s="56"/>
      <c r="H176" s="56"/>
      <c r="I176" s="230"/>
      <c r="J176" s="230"/>
      <c r="K176" s="56"/>
      <c r="L176" s="56"/>
      <c r="M176" s="59"/>
      <c r="N176" s="231"/>
      <c r="O176" s="232"/>
      <c r="P176" s="87"/>
      <c r="Q176" s="87"/>
      <c r="R176" s="87"/>
      <c r="S176" s="87"/>
      <c r="T176" s="87"/>
      <c r="U176" s="87"/>
      <c r="V176" s="87"/>
      <c r="W176" s="87"/>
      <c r="X176" s="88"/>
      <c r="Y176" s="54"/>
      <c r="Z176" s="54"/>
      <c r="AA176" s="54"/>
      <c r="AB176" s="54"/>
      <c r="AC176" s="54"/>
      <c r="AD176" s="54"/>
      <c r="AE176" s="54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38" t="s">
        <v>789</v>
      </c>
      <c r="AU176" s="38" t="s">
        <v>29</v>
      </c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</row>
    <row r="177" spans="1:150" ht="22.8">
      <c r="A177" s="54"/>
      <c r="B177" s="55"/>
      <c r="C177" s="214" t="s">
        <v>814</v>
      </c>
      <c r="D177" s="214" t="s">
        <v>783</v>
      </c>
      <c r="E177" s="215" t="s">
        <v>927</v>
      </c>
      <c r="F177" s="216" t="s">
        <v>928</v>
      </c>
      <c r="G177" s="217" t="s">
        <v>924</v>
      </c>
      <c r="H177" s="279"/>
      <c r="I177" s="219"/>
      <c r="J177" s="219"/>
      <c r="K177" s="220">
        <f>ROUND(P177*H177,2)</f>
        <v>0</v>
      </c>
      <c r="L177" s="216" t="s">
        <v>787</v>
      </c>
      <c r="M177" s="59"/>
      <c r="N177" s="221" t="s">
        <v>56</v>
      </c>
      <c r="O177" s="222" t="s">
        <v>694</v>
      </c>
      <c r="P177" s="223">
        <f>I177+J177</f>
        <v>0</v>
      </c>
      <c r="Q177" s="223">
        <f>ROUND(I177*H177,2)</f>
        <v>0</v>
      </c>
      <c r="R177" s="223">
        <f>ROUND(J177*H177,2)</f>
        <v>0</v>
      </c>
      <c r="S177" s="87"/>
      <c r="T177" s="224">
        <f>S177*H177</f>
        <v>0</v>
      </c>
      <c r="U177" s="224">
        <v>0</v>
      </c>
      <c r="V177" s="224">
        <f>U177*H177</f>
        <v>0</v>
      </c>
      <c r="W177" s="224">
        <v>0</v>
      </c>
      <c r="X177" s="225">
        <f>W177*H177</f>
        <v>0</v>
      </c>
      <c r="Y177" s="54"/>
      <c r="Z177" s="54"/>
      <c r="AA177" s="54"/>
      <c r="AB177" s="54"/>
      <c r="AC177" s="54"/>
      <c r="AD177" s="54"/>
      <c r="AE177" s="54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226" t="s">
        <v>117</v>
      </c>
      <c r="AS177" s="60"/>
      <c r="AT177" s="226" t="s">
        <v>783</v>
      </c>
      <c r="AU177" s="226" t="s">
        <v>29</v>
      </c>
      <c r="AV177" s="60"/>
      <c r="AW177" s="60"/>
      <c r="AX177" s="60"/>
      <c r="AY177" s="38" t="s">
        <v>781</v>
      </c>
      <c r="AZ177" s="60"/>
      <c r="BA177" s="60"/>
      <c r="BB177" s="60"/>
      <c r="BC177" s="60"/>
      <c r="BD177" s="60"/>
      <c r="BE177" s="227">
        <f>IF(O177="základní",K177,0)</f>
        <v>0</v>
      </c>
      <c r="BF177" s="227">
        <f>IF(O177="snížená",K177,0)</f>
        <v>0</v>
      </c>
      <c r="BG177" s="227">
        <f>IF(O177="zákl. přenesená",K177,0)</f>
        <v>0</v>
      </c>
      <c r="BH177" s="227">
        <f>IF(O177="sníž. přenesená",K177,0)</f>
        <v>0</v>
      </c>
      <c r="BI177" s="227">
        <f>IF(O177="nulová",K177,0)</f>
        <v>0</v>
      </c>
      <c r="BJ177" s="38" t="s">
        <v>34</v>
      </c>
      <c r="BK177" s="227">
        <f>ROUND(P177*H177,2)</f>
        <v>0</v>
      </c>
      <c r="BL177" s="38" t="s">
        <v>117</v>
      </c>
      <c r="BM177" s="226" t="s">
        <v>929</v>
      </c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</row>
    <row r="178" spans="1:150" ht="12.75">
      <c r="A178" s="54"/>
      <c r="B178" s="55"/>
      <c r="C178" s="56"/>
      <c r="D178" s="228" t="s">
        <v>789</v>
      </c>
      <c r="E178" s="56"/>
      <c r="F178" s="229" t="s">
        <v>930</v>
      </c>
      <c r="G178" s="56"/>
      <c r="H178" s="56"/>
      <c r="I178" s="230"/>
      <c r="J178" s="230"/>
      <c r="K178" s="56"/>
      <c r="L178" s="56"/>
      <c r="M178" s="59"/>
      <c r="N178" s="231"/>
      <c r="O178" s="232"/>
      <c r="P178" s="87"/>
      <c r="Q178" s="87"/>
      <c r="R178" s="87"/>
      <c r="S178" s="87"/>
      <c r="T178" s="87"/>
      <c r="U178" s="87"/>
      <c r="V178" s="87"/>
      <c r="W178" s="87"/>
      <c r="X178" s="88"/>
      <c r="Y178" s="54"/>
      <c r="Z178" s="54"/>
      <c r="AA178" s="54"/>
      <c r="AB178" s="54"/>
      <c r="AC178" s="54"/>
      <c r="AD178" s="54"/>
      <c r="AE178" s="54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38" t="s">
        <v>789</v>
      </c>
      <c r="AU178" s="38" t="s">
        <v>29</v>
      </c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</row>
    <row r="179" spans="1:150" ht="12.75">
      <c r="A179" s="54"/>
      <c r="B179" s="55"/>
      <c r="C179" s="214" t="s">
        <v>931</v>
      </c>
      <c r="D179" s="214" t="s">
        <v>783</v>
      </c>
      <c r="E179" s="215" t="s">
        <v>932</v>
      </c>
      <c r="F179" s="216" t="s">
        <v>933</v>
      </c>
      <c r="G179" s="217" t="s">
        <v>924</v>
      </c>
      <c r="H179" s="279"/>
      <c r="I179" s="219"/>
      <c r="J179" s="219"/>
      <c r="K179" s="220">
        <f>ROUND(P179*H179,2)</f>
        <v>0</v>
      </c>
      <c r="L179" s="216" t="s">
        <v>56</v>
      </c>
      <c r="M179" s="59"/>
      <c r="N179" s="221" t="s">
        <v>56</v>
      </c>
      <c r="O179" s="222" t="s">
        <v>694</v>
      </c>
      <c r="P179" s="223">
        <f>I179+J179</f>
        <v>0</v>
      </c>
      <c r="Q179" s="223">
        <f>ROUND(I179*H179,2)</f>
        <v>0</v>
      </c>
      <c r="R179" s="223">
        <f>ROUND(J179*H179,2)</f>
        <v>0</v>
      </c>
      <c r="S179" s="87"/>
      <c r="T179" s="224">
        <f>S179*H179</f>
        <v>0</v>
      </c>
      <c r="U179" s="224">
        <v>0</v>
      </c>
      <c r="V179" s="224">
        <f>U179*H179</f>
        <v>0</v>
      </c>
      <c r="W179" s="224">
        <v>0</v>
      </c>
      <c r="X179" s="225">
        <f>W179*H179</f>
        <v>0</v>
      </c>
      <c r="Y179" s="54"/>
      <c r="Z179" s="54"/>
      <c r="AA179" s="54"/>
      <c r="AB179" s="54"/>
      <c r="AC179" s="54"/>
      <c r="AD179" s="54"/>
      <c r="AE179" s="54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226" t="s">
        <v>117</v>
      </c>
      <c r="AS179" s="60"/>
      <c r="AT179" s="226" t="s">
        <v>783</v>
      </c>
      <c r="AU179" s="226" t="s">
        <v>29</v>
      </c>
      <c r="AV179" s="60"/>
      <c r="AW179" s="60"/>
      <c r="AX179" s="60"/>
      <c r="AY179" s="38" t="s">
        <v>781</v>
      </c>
      <c r="AZ179" s="60"/>
      <c r="BA179" s="60"/>
      <c r="BB179" s="60"/>
      <c r="BC179" s="60"/>
      <c r="BD179" s="60"/>
      <c r="BE179" s="227">
        <f>IF(O179="základní",K179,0)</f>
        <v>0</v>
      </c>
      <c r="BF179" s="227">
        <f>IF(O179="snížená",K179,0)</f>
        <v>0</v>
      </c>
      <c r="BG179" s="227">
        <f>IF(O179="zákl. přenesená",K179,0)</f>
        <v>0</v>
      </c>
      <c r="BH179" s="227">
        <f>IF(O179="sníž. přenesená",K179,0)</f>
        <v>0</v>
      </c>
      <c r="BI179" s="227">
        <f>IF(O179="nulová",K179,0)</f>
        <v>0</v>
      </c>
      <c r="BJ179" s="38" t="s">
        <v>34</v>
      </c>
      <c r="BK179" s="227">
        <f>ROUND(P179*H179,2)</f>
        <v>0</v>
      </c>
      <c r="BL179" s="38" t="s">
        <v>117</v>
      </c>
      <c r="BM179" s="226" t="s">
        <v>934</v>
      </c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</row>
    <row r="180" spans="1:150" ht="15">
      <c r="A180" s="196"/>
      <c r="B180" s="197"/>
      <c r="C180" s="198"/>
      <c r="D180" s="199" t="s">
        <v>721</v>
      </c>
      <c r="E180" s="200" t="s">
        <v>196</v>
      </c>
      <c r="F180" s="200" t="s">
        <v>935</v>
      </c>
      <c r="G180" s="198"/>
      <c r="H180" s="198"/>
      <c r="I180" s="201"/>
      <c r="J180" s="201"/>
      <c r="K180" s="202">
        <f>BK180</f>
        <v>0</v>
      </c>
      <c r="L180" s="198"/>
      <c r="M180" s="203"/>
      <c r="N180" s="204"/>
      <c r="O180" s="205"/>
      <c r="P180" s="205"/>
      <c r="Q180" s="206">
        <f>Q181+Q204</f>
        <v>0</v>
      </c>
      <c r="R180" s="206">
        <f>R181+R204</f>
        <v>0</v>
      </c>
      <c r="S180" s="205"/>
      <c r="T180" s="207">
        <f>T181+T204</f>
        <v>0</v>
      </c>
      <c r="U180" s="205"/>
      <c r="V180" s="207">
        <f>V181+V204</f>
        <v>0.6124639000000001</v>
      </c>
      <c r="W180" s="205"/>
      <c r="X180" s="208">
        <f>X181+X204</f>
        <v>3.3000000000000003</v>
      </c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209" t="s">
        <v>28</v>
      </c>
      <c r="AS180" s="196"/>
      <c r="AT180" s="210" t="s">
        <v>721</v>
      </c>
      <c r="AU180" s="210" t="s">
        <v>32</v>
      </c>
      <c r="AV180" s="196"/>
      <c r="AW180" s="196"/>
      <c r="AX180" s="196"/>
      <c r="AY180" s="209" t="s">
        <v>781</v>
      </c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211">
        <f>BK181+BK204</f>
        <v>0</v>
      </c>
      <c r="BL180" s="196"/>
      <c r="BM180" s="196"/>
      <c r="BN180" s="196"/>
      <c r="BO180" s="196"/>
      <c r="BP180" s="196"/>
      <c r="BQ180" s="196"/>
      <c r="BR180" s="196"/>
      <c r="BS180" s="196"/>
      <c r="BT180" s="196"/>
      <c r="BU180" s="196"/>
      <c r="BV180" s="196"/>
      <c r="BW180" s="196"/>
      <c r="BX180" s="196"/>
      <c r="BY180" s="196"/>
      <c r="BZ180" s="196"/>
      <c r="CA180" s="196"/>
      <c r="CB180" s="196"/>
      <c r="CC180" s="196"/>
      <c r="CD180" s="196"/>
      <c r="CE180" s="196"/>
      <c r="CF180" s="196"/>
      <c r="CG180" s="196"/>
      <c r="CH180" s="196"/>
      <c r="CI180" s="196"/>
      <c r="CJ180" s="196"/>
      <c r="CK180" s="196"/>
      <c r="CL180" s="196"/>
      <c r="CM180" s="196"/>
      <c r="CN180" s="196"/>
      <c r="CO180" s="196"/>
      <c r="CP180" s="196"/>
      <c r="CQ180" s="196"/>
      <c r="CR180" s="196"/>
      <c r="CS180" s="196"/>
      <c r="CT180" s="196"/>
      <c r="CU180" s="196"/>
      <c r="CV180" s="196"/>
      <c r="CW180" s="196"/>
      <c r="CX180" s="196"/>
      <c r="CY180" s="196"/>
      <c r="CZ180" s="196"/>
      <c r="DA180" s="196"/>
      <c r="DB180" s="196"/>
      <c r="DC180" s="196"/>
      <c r="DD180" s="196"/>
      <c r="DE180" s="196"/>
      <c r="DF180" s="196"/>
      <c r="DG180" s="196"/>
      <c r="DH180" s="196"/>
      <c r="DI180" s="196"/>
      <c r="DJ180" s="196"/>
      <c r="DK180" s="196"/>
      <c r="DL180" s="196"/>
      <c r="DM180" s="196"/>
      <c r="DN180" s="196"/>
      <c r="DO180" s="196"/>
      <c r="DP180" s="196"/>
      <c r="DQ180" s="196"/>
      <c r="DR180" s="196"/>
      <c r="DS180" s="196"/>
      <c r="DT180" s="196"/>
      <c r="DU180" s="196"/>
      <c r="DV180" s="196"/>
      <c r="DW180" s="196"/>
      <c r="DX180" s="196"/>
      <c r="DY180" s="196"/>
      <c r="DZ180" s="196"/>
      <c r="EA180" s="196"/>
      <c r="EB180" s="196"/>
      <c r="EC180" s="196"/>
      <c r="ED180" s="196"/>
      <c r="EE180" s="196"/>
      <c r="EF180" s="196"/>
      <c r="EG180" s="196"/>
      <c r="EH180" s="196"/>
      <c r="EI180" s="196"/>
      <c r="EJ180" s="196"/>
      <c r="EK180" s="196"/>
      <c r="EL180" s="196"/>
      <c r="EM180" s="196"/>
      <c r="EN180" s="196"/>
      <c r="EO180" s="196"/>
      <c r="EP180" s="196"/>
      <c r="EQ180" s="196"/>
      <c r="ER180" s="196"/>
      <c r="ES180" s="196"/>
      <c r="ET180" s="196"/>
    </row>
    <row r="181" spans="1:150" ht="12.75">
      <c r="A181" s="196"/>
      <c r="B181" s="197"/>
      <c r="C181" s="198"/>
      <c r="D181" s="199" t="s">
        <v>721</v>
      </c>
      <c r="E181" s="212" t="s">
        <v>936</v>
      </c>
      <c r="F181" s="212" t="s">
        <v>937</v>
      </c>
      <c r="G181" s="198"/>
      <c r="H181" s="198"/>
      <c r="I181" s="201"/>
      <c r="J181" s="201"/>
      <c r="K181" s="213">
        <f>BK181</f>
        <v>0</v>
      </c>
      <c r="L181" s="198"/>
      <c r="M181" s="203"/>
      <c r="N181" s="204"/>
      <c r="O181" s="205"/>
      <c r="P181" s="205"/>
      <c r="Q181" s="206">
        <f>SUM(Q182:Q203)</f>
        <v>0</v>
      </c>
      <c r="R181" s="206">
        <f>SUM(R182:R203)</f>
        <v>0</v>
      </c>
      <c r="S181" s="205"/>
      <c r="T181" s="207">
        <f>SUM(T182:T203)</f>
        <v>0</v>
      </c>
      <c r="U181" s="205"/>
      <c r="V181" s="207">
        <f>SUM(V182:V203)</f>
        <v>4E-05</v>
      </c>
      <c r="W181" s="205"/>
      <c r="X181" s="208">
        <f>SUM(X182:X203)</f>
        <v>0</v>
      </c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209" t="s">
        <v>28</v>
      </c>
      <c r="AS181" s="196"/>
      <c r="AT181" s="210" t="s">
        <v>721</v>
      </c>
      <c r="AU181" s="210" t="s">
        <v>34</v>
      </c>
      <c r="AV181" s="196"/>
      <c r="AW181" s="196"/>
      <c r="AX181" s="196"/>
      <c r="AY181" s="209" t="s">
        <v>781</v>
      </c>
      <c r="AZ181" s="196"/>
      <c r="BA181" s="196"/>
      <c r="BB181" s="196"/>
      <c r="BC181" s="196"/>
      <c r="BD181" s="196"/>
      <c r="BE181" s="196"/>
      <c r="BF181" s="196"/>
      <c r="BG181" s="196"/>
      <c r="BH181" s="196"/>
      <c r="BI181" s="196"/>
      <c r="BJ181" s="196"/>
      <c r="BK181" s="211">
        <f>SUM(BK182:BK203)</f>
        <v>0</v>
      </c>
      <c r="BL181" s="196"/>
      <c r="BM181" s="196"/>
      <c r="BN181" s="196"/>
      <c r="BO181" s="196"/>
      <c r="BP181" s="196"/>
      <c r="BQ181" s="196"/>
      <c r="BR181" s="196"/>
      <c r="BS181" s="196"/>
      <c r="BT181" s="196"/>
      <c r="BU181" s="196"/>
      <c r="BV181" s="196"/>
      <c r="BW181" s="196"/>
      <c r="BX181" s="196"/>
      <c r="BY181" s="196"/>
      <c r="BZ181" s="196"/>
      <c r="CA181" s="196"/>
      <c r="CB181" s="196"/>
      <c r="CC181" s="196"/>
      <c r="CD181" s="196"/>
      <c r="CE181" s="196"/>
      <c r="CF181" s="196"/>
      <c r="CG181" s="196"/>
      <c r="CH181" s="196"/>
      <c r="CI181" s="196"/>
      <c r="CJ181" s="196"/>
      <c r="CK181" s="196"/>
      <c r="CL181" s="196"/>
      <c r="CM181" s="196"/>
      <c r="CN181" s="196"/>
      <c r="CO181" s="196"/>
      <c r="CP181" s="196"/>
      <c r="CQ181" s="196"/>
      <c r="CR181" s="196"/>
      <c r="CS181" s="196"/>
      <c r="CT181" s="196"/>
      <c r="CU181" s="196"/>
      <c r="CV181" s="196"/>
      <c r="CW181" s="196"/>
      <c r="CX181" s="196"/>
      <c r="CY181" s="196"/>
      <c r="CZ181" s="196"/>
      <c r="DA181" s="196"/>
      <c r="DB181" s="196"/>
      <c r="DC181" s="196"/>
      <c r="DD181" s="196"/>
      <c r="DE181" s="196"/>
      <c r="DF181" s="196"/>
      <c r="DG181" s="196"/>
      <c r="DH181" s="196"/>
      <c r="DI181" s="196"/>
      <c r="DJ181" s="196"/>
      <c r="DK181" s="196"/>
      <c r="DL181" s="196"/>
      <c r="DM181" s="196"/>
      <c r="DN181" s="196"/>
      <c r="DO181" s="196"/>
      <c r="DP181" s="196"/>
      <c r="DQ181" s="196"/>
      <c r="DR181" s="196"/>
      <c r="DS181" s="196"/>
      <c r="DT181" s="196"/>
      <c r="DU181" s="196"/>
      <c r="DV181" s="196"/>
      <c r="DW181" s="196"/>
      <c r="DX181" s="196"/>
      <c r="DY181" s="196"/>
      <c r="DZ181" s="196"/>
      <c r="EA181" s="196"/>
      <c r="EB181" s="196"/>
      <c r="EC181" s="196"/>
      <c r="ED181" s="196"/>
      <c r="EE181" s="196"/>
      <c r="EF181" s="196"/>
      <c r="EG181" s="196"/>
      <c r="EH181" s="196"/>
      <c r="EI181" s="196"/>
      <c r="EJ181" s="196"/>
      <c r="EK181" s="196"/>
      <c r="EL181" s="196"/>
      <c r="EM181" s="196"/>
      <c r="EN181" s="196"/>
      <c r="EO181" s="196"/>
      <c r="EP181" s="196"/>
      <c r="EQ181" s="196"/>
      <c r="ER181" s="196"/>
      <c r="ES181" s="196"/>
      <c r="ET181" s="196"/>
    </row>
    <row r="182" spans="1:150" ht="12.75">
      <c r="A182" s="54"/>
      <c r="B182" s="55"/>
      <c r="C182" s="214" t="s">
        <v>938</v>
      </c>
      <c r="D182" s="214" t="s">
        <v>783</v>
      </c>
      <c r="E182" s="215" t="s">
        <v>939</v>
      </c>
      <c r="F182" s="216" t="s">
        <v>940</v>
      </c>
      <c r="G182" s="217" t="s">
        <v>801</v>
      </c>
      <c r="H182" s="218">
        <v>4</v>
      </c>
      <c r="I182" s="219"/>
      <c r="J182" s="219"/>
      <c r="K182" s="220">
        <f>ROUND(P182*H182,2)</f>
        <v>0</v>
      </c>
      <c r="L182" s="216" t="s">
        <v>787</v>
      </c>
      <c r="M182" s="59"/>
      <c r="N182" s="221" t="s">
        <v>56</v>
      </c>
      <c r="O182" s="222" t="s">
        <v>694</v>
      </c>
      <c r="P182" s="223">
        <f>I182+J182</f>
        <v>0</v>
      </c>
      <c r="Q182" s="223">
        <f>ROUND(I182*H182,2)</f>
        <v>0</v>
      </c>
      <c r="R182" s="223">
        <f>ROUND(J182*H182,2)</f>
        <v>0</v>
      </c>
      <c r="S182" s="87"/>
      <c r="T182" s="224">
        <f>S182*H182</f>
        <v>0</v>
      </c>
      <c r="U182" s="224">
        <v>0</v>
      </c>
      <c r="V182" s="224">
        <f>U182*H182</f>
        <v>0</v>
      </c>
      <c r="W182" s="224">
        <v>0</v>
      </c>
      <c r="X182" s="225">
        <f>W182*H182</f>
        <v>0</v>
      </c>
      <c r="Y182" s="54"/>
      <c r="Z182" s="54"/>
      <c r="AA182" s="54"/>
      <c r="AB182" s="54"/>
      <c r="AC182" s="54"/>
      <c r="AD182" s="54"/>
      <c r="AE182" s="54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226" t="s">
        <v>941</v>
      </c>
      <c r="AS182" s="60"/>
      <c r="AT182" s="226" t="s">
        <v>783</v>
      </c>
      <c r="AU182" s="226" t="s">
        <v>29</v>
      </c>
      <c r="AV182" s="60"/>
      <c r="AW182" s="60"/>
      <c r="AX182" s="60"/>
      <c r="AY182" s="38" t="s">
        <v>781</v>
      </c>
      <c r="AZ182" s="60"/>
      <c r="BA182" s="60"/>
      <c r="BB182" s="60"/>
      <c r="BC182" s="60"/>
      <c r="BD182" s="60"/>
      <c r="BE182" s="227">
        <f>IF(O182="základní",K182,0)</f>
        <v>0</v>
      </c>
      <c r="BF182" s="227">
        <f>IF(O182="snížená",K182,0)</f>
        <v>0</v>
      </c>
      <c r="BG182" s="227">
        <f>IF(O182="zákl. přenesená",K182,0)</f>
        <v>0</v>
      </c>
      <c r="BH182" s="227">
        <f>IF(O182="sníž. přenesená",K182,0)</f>
        <v>0</v>
      </c>
      <c r="BI182" s="227">
        <f>IF(O182="nulová",K182,0)</f>
        <v>0</v>
      </c>
      <c r="BJ182" s="38" t="s">
        <v>34</v>
      </c>
      <c r="BK182" s="227">
        <f>ROUND(P182*H182,2)</f>
        <v>0</v>
      </c>
      <c r="BL182" s="38" t="s">
        <v>941</v>
      </c>
      <c r="BM182" s="226" t="s">
        <v>942</v>
      </c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</row>
    <row r="183" spans="1:150" ht="12.75">
      <c r="A183" s="54"/>
      <c r="B183" s="55"/>
      <c r="C183" s="56"/>
      <c r="D183" s="228" t="s">
        <v>789</v>
      </c>
      <c r="E183" s="56"/>
      <c r="F183" s="229" t="s">
        <v>943</v>
      </c>
      <c r="G183" s="56"/>
      <c r="H183" s="56"/>
      <c r="I183" s="230"/>
      <c r="J183" s="230"/>
      <c r="K183" s="56"/>
      <c r="L183" s="56"/>
      <c r="M183" s="59"/>
      <c r="N183" s="231"/>
      <c r="O183" s="232"/>
      <c r="P183" s="87"/>
      <c r="Q183" s="87"/>
      <c r="R183" s="87"/>
      <c r="S183" s="87"/>
      <c r="T183" s="87"/>
      <c r="U183" s="87"/>
      <c r="V183" s="87"/>
      <c r="W183" s="87"/>
      <c r="X183" s="88"/>
      <c r="Y183" s="54"/>
      <c r="Z183" s="54"/>
      <c r="AA183" s="54"/>
      <c r="AB183" s="54"/>
      <c r="AC183" s="54"/>
      <c r="AD183" s="54"/>
      <c r="AE183" s="54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38" t="s">
        <v>789</v>
      </c>
      <c r="AU183" s="38" t="s">
        <v>29</v>
      </c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</row>
    <row r="184" spans="1:150" ht="22.8">
      <c r="A184" s="54"/>
      <c r="B184" s="55"/>
      <c r="C184" s="214" t="s">
        <v>944</v>
      </c>
      <c r="D184" s="214" t="s">
        <v>783</v>
      </c>
      <c r="E184" s="215" t="s">
        <v>945</v>
      </c>
      <c r="F184" s="216" t="s">
        <v>946</v>
      </c>
      <c r="G184" s="217" t="s">
        <v>801</v>
      </c>
      <c r="H184" s="218">
        <v>4</v>
      </c>
      <c r="I184" s="219"/>
      <c r="J184" s="219"/>
      <c r="K184" s="220">
        <f>ROUND(P184*H184,2)</f>
        <v>0</v>
      </c>
      <c r="L184" s="216" t="s">
        <v>787</v>
      </c>
      <c r="M184" s="59"/>
      <c r="N184" s="221" t="s">
        <v>56</v>
      </c>
      <c r="O184" s="222" t="s">
        <v>694</v>
      </c>
      <c r="P184" s="223">
        <f>I184+J184</f>
        <v>0</v>
      </c>
      <c r="Q184" s="223">
        <f>ROUND(I184*H184,2)</f>
        <v>0</v>
      </c>
      <c r="R184" s="223">
        <f>ROUND(J184*H184,2)</f>
        <v>0</v>
      </c>
      <c r="S184" s="87"/>
      <c r="T184" s="224">
        <f>S184*H184</f>
        <v>0</v>
      </c>
      <c r="U184" s="224">
        <v>0</v>
      </c>
      <c r="V184" s="224">
        <f>U184*H184</f>
        <v>0</v>
      </c>
      <c r="W184" s="224">
        <v>0</v>
      </c>
      <c r="X184" s="225">
        <f>W184*H184</f>
        <v>0</v>
      </c>
      <c r="Y184" s="54"/>
      <c r="Z184" s="54"/>
      <c r="AA184" s="54"/>
      <c r="AB184" s="54"/>
      <c r="AC184" s="54"/>
      <c r="AD184" s="54"/>
      <c r="AE184" s="54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226" t="s">
        <v>941</v>
      </c>
      <c r="AS184" s="60"/>
      <c r="AT184" s="226" t="s">
        <v>783</v>
      </c>
      <c r="AU184" s="226" t="s">
        <v>29</v>
      </c>
      <c r="AV184" s="60"/>
      <c r="AW184" s="60"/>
      <c r="AX184" s="60"/>
      <c r="AY184" s="38" t="s">
        <v>781</v>
      </c>
      <c r="AZ184" s="60"/>
      <c r="BA184" s="60"/>
      <c r="BB184" s="60"/>
      <c r="BC184" s="60"/>
      <c r="BD184" s="60"/>
      <c r="BE184" s="227">
        <f>IF(O184="základní",K184,0)</f>
        <v>0</v>
      </c>
      <c r="BF184" s="227">
        <f>IF(O184="snížená",K184,0)</f>
        <v>0</v>
      </c>
      <c r="BG184" s="227">
        <f>IF(O184="zákl. přenesená",K184,0)</f>
        <v>0</v>
      </c>
      <c r="BH184" s="227">
        <f>IF(O184="sníž. přenesená",K184,0)</f>
        <v>0</v>
      </c>
      <c r="BI184" s="227">
        <f>IF(O184="nulová",K184,0)</f>
        <v>0</v>
      </c>
      <c r="BJ184" s="38" t="s">
        <v>34</v>
      </c>
      <c r="BK184" s="227">
        <f>ROUND(P184*H184,2)</f>
        <v>0</v>
      </c>
      <c r="BL184" s="38" t="s">
        <v>941</v>
      </c>
      <c r="BM184" s="226" t="s">
        <v>947</v>
      </c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</row>
    <row r="185" spans="1:150" ht="12.75">
      <c r="A185" s="54"/>
      <c r="B185" s="55"/>
      <c r="C185" s="56"/>
      <c r="D185" s="228" t="s">
        <v>789</v>
      </c>
      <c r="E185" s="56"/>
      <c r="F185" s="229" t="s">
        <v>948</v>
      </c>
      <c r="G185" s="56"/>
      <c r="H185" s="56"/>
      <c r="I185" s="230"/>
      <c r="J185" s="230"/>
      <c r="K185" s="56"/>
      <c r="L185" s="56"/>
      <c r="M185" s="59"/>
      <c r="N185" s="231"/>
      <c r="O185" s="232"/>
      <c r="P185" s="87"/>
      <c r="Q185" s="87"/>
      <c r="R185" s="87"/>
      <c r="S185" s="87"/>
      <c r="T185" s="87"/>
      <c r="U185" s="87"/>
      <c r="V185" s="87"/>
      <c r="W185" s="87"/>
      <c r="X185" s="88"/>
      <c r="Y185" s="54"/>
      <c r="Z185" s="54"/>
      <c r="AA185" s="54"/>
      <c r="AB185" s="54"/>
      <c r="AC185" s="54"/>
      <c r="AD185" s="54"/>
      <c r="AE185" s="54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38" t="s">
        <v>789</v>
      </c>
      <c r="AU185" s="38" t="s">
        <v>29</v>
      </c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</row>
    <row r="186" spans="1:150" ht="22.8">
      <c r="A186" s="54"/>
      <c r="B186" s="55"/>
      <c r="C186" s="269" t="s">
        <v>949</v>
      </c>
      <c r="D186" s="269" t="s">
        <v>196</v>
      </c>
      <c r="E186" s="371" t="s">
        <v>950</v>
      </c>
      <c r="F186" s="368" t="s">
        <v>1613</v>
      </c>
      <c r="G186" s="272" t="s">
        <v>801</v>
      </c>
      <c r="H186" s="273">
        <v>4</v>
      </c>
      <c r="I186" s="274"/>
      <c r="J186" s="275"/>
      <c r="K186" s="276">
        <f>ROUND(P186*H186,2)</f>
        <v>0</v>
      </c>
      <c r="L186" s="271" t="s">
        <v>56</v>
      </c>
      <c r="M186" s="277"/>
      <c r="N186" s="278" t="s">
        <v>56</v>
      </c>
      <c r="O186" s="222" t="s">
        <v>694</v>
      </c>
      <c r="P186" s="223">
        <f>I186+J186</f>
        <v>0</v>
      </c>
      <c r="Q186" s="223">
        <f>ROUND(I186*H186,2)</f>
        <v>0</v>
      </c>
      <c r="R186" s="223">
        <f>ROUND(J186*H186,2)</f>
        <v>0</v>
      </c>
      <c r="S186" s="87"/>
      <c r="T186" s="224">
        <f>S186*H186</f>
        <v>0</v>
      </c>
      <c r="U186" s="224">
        <v>1E-05</v>
      </c>
      <c r="V186" s="224">
        <f>U186*H186</f>
        <v>4E-05</v>
      </c>
      <c r="W186" s="224">
        <v>0</v>
      </c>
      <c r="X186" s="225">
        <f>W186*H186</f>
        <v>0</v>
      </c>
      <c r="Y186" s="54"/>
      <c r="Z186" s="54"/>
      <c r="AA186" s="54"/>
      <c r="AB186" s="54"/>
      <c r="AC186" s="54"/>
      <c r="AD186" s="54"/>
      <c r="AE186" s="54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226" t="s">
        <v>951</v>
      </c>
      <c r="AS186" s="60"/>
      <c r="AT186" s="226" t="s">
        <v>196</v>
      </c>
      <c r="AU186" s="226" t="s">
        <v>29</v>
      </c>
      <c r="AV186" s="60"/>
      <c r="AW186" s="60"/>
      <c r="AX186" s="60"/>
      <c r="AY186" s="38" t="s">
        <v>781</v>
      </c>
      <c r="AZ186" s="60"/>
      <c r="BA186" s="60"/>
      <c r="BB186" s="60"/>
      <c r="BC186" s="60"/>
      <c r="BD186" s="60"/>
      <c r="BE186" s="227">
        <f>IF(O186="základní",K186,0)</f>
        <v>0</v>
      </c>
      <c r="BF186" s="227">
        <f>IF(O186="snížená",K186,0)</f>
        <v>0</v>
      </c>
      <c r="BG186" s="227">
        <f>IF(O186="zákl. přenesená",K186,0)</f>
        <v>0</v>
      </c>
      <c r="BH186" s="227">
        <f>IF(O186="sníž. přenesená",K186,0)</f>
        <v>0</v>
      </c>
      <c r="BI186" s="227">
        <f>IF(O186="nulová",K186,0)</f>
        <v>0</v>
      </c>
      <c r="BJ186" s="38" t="s">
        <v>34</v>
      </c>
      <c r="BK186" s="227">
        <f>ROUND(P186*H186,2)</f>
        <v>0</v>
      </c>
      <c r="BL186" s="38" t="s">
        <v>951</v>
      </c>
      <c r="BM186" s="226" t="s">
        <v>952</v>
      </c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J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</row>
    <row r="187" spans="1:150" ht="22.8">
      <c r="A187" s="54"/>
      <c r="B187" s="55"/>
      <c r="C187" s="269" t="s">
        <v>953</v>
      </c>
      <c r="D187" s="269" t="s">
        <v>196</v>
      </c>
      <c r="E187" s="371" t="s">
        <v>954</v>
      </c>
      <c r="F187" s="368" t="s">
        <v>1612</v>
      </c>
      <c r="G187" s="272" t="s">
        <v>801</v>
      </c>
      <c r="H187" s="273">
        <v>4</v>
      </c>
      <c r="I187" s="274"/>
      <c r="J187" s="275"/>
      <c r="K187" s="276">
        <f>ROUND(P187*H187,2)</f>
        <v>0</v>
      </c>
      <c r="L187" s="271" t="s">
        <v>56</v>
      </c>
      <c r="M187" s="277"/>
      <c r="N187" s="278" t="s">
        <v>56</v>
      </c>
      <c r="O187" s="222" t="s">
        <v>694</v>
      </c>
      <c r="P187" s="223">
        <f>I187+J187</f>
        <v>0</v>
      </c>
      <c r="Q187" s="223">
        <f>ROUND(I187*H187,2)</f>
        <v>0</v>
      </c>
      <c r="R187" s="223">
        <f>ROUND(J187*H187,2)</f>
        <v>0</v>
      </c>
      <c r="S187" s="87"/>
      <c r="T187" s="224">
        <f>S187*H187</f>
        <v>0</v>
      </c>
      <c r="U187" s="224">
        <v>0</v>
      </c>
      <c r="V187" s="224">
        <f>U187*H187</f>
        <v>0</v>
      </c>
      <c r="W187" s="224">
        <v>0</v>
      </c>
      <c r="X187" s="225">
        <f>W187*H187</f>
        <v>0</v>
      </c>
      <c r="Y187" s="54"/>
      <c r="Z187" s="54"/>
      <c r="AA187" s="54"/>
      <c r="AB187" s="54"/>
      <c r="AC187" s="54"/>
      <c r="AD187" s="54"/>
      <c r="AE187" s="54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226" t="s">
        <v>951</v>
      </c>
      <c r="AS187" s="60"/>
      <c r="AT187" s="226" t="s">
        <v>196</v>
      </c>
      <c r="AU187" s="226" t="s">
        <v>29</v>
      </c>
      <c r="AV187" s="60"/>
      <c r="AW187" s="60"/>
      <c r="AX187" s="60"/>
      <c r="AY187" s="38" t="s">
        <v>781</v>
      </c>
      <c r="AZ187" s="60"/>
      <c r="BA187" s="60"/>
      <c r="BB187" s="60"/>
      <c r="BC187" s="60"/>
      <c r="BD187" s="60"/>
      <c r="BE187" s="227">
        <f>IF(O187="základní",K187,0)</f>
        <v>0</v>
      </c>
      <c r="BF187" s="227">
        <f>IF(O187="snížená",K187,0)</f>
        <v>0</v>
      </c>
      <c r="BG187" s="227">
        <f>IF(O187="zákl. přenesená",K187,0)</f>
        <v>0</v>
      </c>
      <c r="BH187" s="227">
        <f>IF(O187="sníž. přenesená",K187,0)</f>
        <v>0</v>
      </c>
      <c r="BI187" s="227">
        <f>IF(O187="nulová",K187,0)</f>
        <v>0</v>
      </c>
      <c r="BJ187" s="38" t="s">
        <v>34</v>
      </c>
      <c r="BK187" s="227">
        <f>ROUND(P187*H187,2)</f>
        <v>0</v>
      </c>
      <c r="BL187" s="38" t="s">
        <v>951</v>
      </c>
      <c r="BM187" s="226" t="s">
        <v>955</v>
      </c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</row>
    <row r="188" spans="1:150" ht="12.75">
      <c r="A188" s="54"/>
      <c r="B188" s="55"/>
      <c r="C188" s="214" t="s">
        <v>956</v>
      </c>
      <c r="D188" s="214" t="s">
        <v>783</v>
      </c>
      <c r="E188" s="372" t="s">
        <v>957</v>
      </c>
      <c r="F188" s="369" t="s">
        <v>958</v>
      </c>
      <c r="G188" s="217" t="s">
        <v>801</v>
      </c>
      <c r="H188" s="218">
        <v>4</v>
      </c>
      <c r="I188" s="219"/>
      <c r="J188" s="219"/>
      <c r="K188" s="220">
        <f>ROUND(P188*H188,2)</f>
        <v>0</v>
      </c>
      <c r="L188" s="216" t="s">
        <v>787</v>
      </c>
      <c r="M188" s="59"/>
      <c r="N188" s="221" t="s">
        <v>56</v>
      </c>
      <c r="O188" s="222" t="s">
        <v>694</v>
      </c>
      <c r="P188" s="223">
        <f>I188+J188</f>
        <v>0</v>
      </c>
      <c r="Q188" s="223">
        <f>ROUND(I188*H188,2)</f>
        <v>0</v>
      </c>
      <c r="R188" s="223">
        <f>ROUND(J188*H188,2)</f>
        <v>0</v>
      </c>
      <c r="S188" s="87"/>
      <c r="T188" s="224">
        <f>S188*H188</f>
        <v>0</v>
      </c>
      <c r="U188" s="224">
        <v>0</v>
      </c>
      <c r="V188" s="224">
        <f>U188*H188</f>
        <v>0</v>
      </c>
      <c r="W188" s="224">
        <v>0</v>
      </c>
      <c r="X188" s="225">
        <f>W188*H188</f>
        <v>0</v>
      </c>
      <c r="Y188" s="54"/>
      <c r="Z188" s="54"/>
      <c r="AA188" s="54"/>
      <c r="AB188" s="54"/>
      <c r="AC188" s="54"/>
      <c r="AD188" s="54"/>
      <c r="AE188" s="54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226" t="s">
        <v>941</v>
      </c>
      <c r="AS188" s="60"/>
      <c r="AT188" s="226" t="s">
        <v>783</v>
      </c>
      <c r="AU188" s="226" t="s">
        <v>29</v>
      </c>
      <c r="AV188" s="60"/>
      <c r="AW188" s="60"/>
      <c r="AX188" s="60"/>
      <c r="AY188" s="38" t="s">
        <v>781</v>
      </c>
      <c r="AZ188" s="60"/>
      <c r="BA188" s="60"/>
      <c r="BB188" s="60"/>
      <c r="BC188" s="60"/>
      <c r="BD188" s="60"/>
      <c r="BE188" s="227">
        <f>IF(O188="základní",K188,0)</f>
        <v>0</v>
      </c>
      <c r="BF188" s="227">
        <f>IF(O188="snížená",K188,0)</f>
        <v>0</v>
      </c>
      <c r="BG188" s="227">
        <f>IF(O188="zákl. přenesená",K188,0)</f>
        <v>0</v>
      </c>
      <c r="BH188" s="227">
        <f>IF(O188="sníž. přenesená",K188,0)</f>
        <v>0</v>
      </c>
      <c r="BI188" s="227">
        <f>IF(O188="nulová",K188,0)</f>
        <v>0</v>
      </c>
      <c r="BJ188" s="38" t="s">
        <v>34</v>
      </c>
      <c r="BK188" s="227">
        <f>ROUND(P188*H188,2)</f>
        <v>0</v>
      </c>
      <c r="BL188" s="38" t="s">
        <v>941</v>
      </c>
      <c r="BM188" s="226" t="s">
        <v>959</v>
      </c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</row>
    <row r="189" spans="1:150" ht="12.75">
      <c r="A189" s="54"/>
      <c r="B189" s="55"/>
      <c r="C189" s="56"/>
      <c r="D189" s="228" t="s">
        <v>789</v>
      </c>
      <c r="E189" s="373"/>
      <c r="F189" s="370" t="s">
        <v>960</v>
      </c>
      <c r="G189" s="56"/>
      <c r="H189" s="56"/>
      <c r="I189" s="230"/>
      <c r="J189" s="230"/>
      <c r="K189" s="56"/>
      <c r="L189" s="56"/>
      <c r="M189" s="59"/>
      <c r="N189" s="231"/>
      <c r="O189" s="232"/>
      <c r="P189" s="87"/>
      <c r="Q189" s="87"/>
      <c r="R189" s="87"/>
      <c r="S189" s="87"/>
      <c r="T189" s="87"/>
      <c r="U189" s="87"/>
      <c r="V189" s="87"/>
      <c r="W189" s="87"/>
      <c r="X189" s="88"/>
      <c r="Y189" s="54"/>
      <c r="Z189" s="54"/>
      <c r="AA189" s="54"/>
      <c r="AB189" s="54"/>
      <c r="AC189" s="54"/>
      <c r="AD189" s="54"/>
      <c r="AE189" s="54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38" t="s">
        <v>789</v>
      </c>
      <c r="AU189" s="38" t="s">
        <v>29</v>
      </c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</row>
    <row r="190" spans="1:150" ht="22.8">
      <c r="A190" s="54"/>
      <c r="B190" s="55"/>
      <c r="C190" s="269" t="s">
        <v>961</v>
      </c>
      <c r="D190" s="269" t="s">
        <v>196</v>
      </c>
      <c r="E190" s="371" t="s">
        <v>962</v>
      </c>
      <c r="F190" s="368" t="s">
        <v>1611</v>
      </c>
      <c r="G190" s="272" t="s">
        <v>801</v>
      </c>
      <c r="H190" s="273">
        <v>4</v>
      </c>
      <c r="I190" s="274"/>
      <c r="J190" s="275"/>
      <c r="K190" s="276">
        <f>ROUND(P190*H190,2)</f>
        <v>0</v>
      </c>
      <c r="L190" s="271" t="s">
        <v>56</v>
      </c>
      <c r="M190" s="277"/>
      <c r="N190" s="278" t="s">
        <v>56</v>
      </c>
      <c r="O190" s="222" t="s">
        <v>694</v>
      </c>
      <c r="P190" s="223">
        <f>I190+J190</f>
        <v>0</v>
      </c>
      <c r="Q190" s="223">
        <f>ROUND(I190*H190,2)</f>
        <v>0</v>
      </c>
      <c r="R190" s="223">
        <f>ROUND(J190*H190,2)</f>
        <v>0</v>
      </c>
      <c r="S190" s="87"/>
      <c r="T190" s="224">
        <f>S190*H190</f>
        <v>0</v>
      </c>
      <c r="U190" s="224">
        <v>0</v>
      </c>
      <c r="V190" s="224">
        <f>U190*H190</f>
        <v>0</v>
      </c>
      <c r="W190" s="224">
        <v>0</v>
      </c>
      <c r="X190" s="225">
        <f>W190*H190</f>
        <v>0</v>
      </c>
      <c r="Y190" s="54"/>
      <c r="Z190" s="54"/>
      <c r="AA190" s="54"/>
      <c r="AB190" s="54"/>
      <c r="AC190" s="54"/>
      <c r="AD190" s="54"/>
      <c r="AE190" s="54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226" t="s">
        <v>951</v>
      </c>
      <c r="AS190" s="60"/>
      <c r="AT190" s="226" t="s">
        <v>196</v>
      </c>
      <c r="AU190" s="226" t="s">
        <v>29</v>
      </c>
      <c r="AV190" s="60"/>
      <c r="AW190" s="60"/>
      <c r="AX190" s="60"/>
      <c r="AY190" s="38" t="s">
        <v>781</v>
      </c>
      <c r="AZ190" s="60"/>
      <c r="BA190" s="60"/>
      <c r="BB190" s="60"/>
      <c r="BC190" s="60"/>
      <c r="BD190" s="60"/>
      <c r="BE190" s="227">
        <f>IF(O190="základní",K190,0)</f>
        <v>0</v>
      </c>
      <c r="BF190" s="227">
        <f>IF(O190="snížená",K190,0)</f>
        <v>0</v>
      </c>
      <c r="BG190" s="227">
        <f>IF(O190="zákl. přenesená",K190,0)</f>
        <v>0</v>
      </c>
      <c r="BH190" s="227">
        <f>IF(O190="sníž. přenesená",K190,0)</f>
        <v>0</v>
      </c>
      <c r="BI190" s="227">
        <f>IF(O190="nulová",K190,0)</f>
        <v>0</v>
      </c>
      <c r="BJ190" s="38" t="s">
        <v>34</v>
      </c>
      <c r="BK190" s="227">
        <f>ROUND(P190*H190,2)</f>
        <v>0</v>
      </c>
      <c r="BL190" s="38" t="s">
        <v>951</v>
      </c>
      <c r="BM190" s="226" t="s">
        <v>963</v>
      </c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</row>
    <row r="191" spans="1:150" ht="12.75">
      <c r="A191" s="54"/>
      <c r="B191" s="55"/>
      <c r="C191" s="214" t="s">
        <v>964</v>
      </c>
      <c r="D191" s="214" t="s">
        <v>783</v>
      </c>
      <c r="E191" s="372" t="s">
        <v>965</v>
      </c>
      <c r="F191" s="369" t="s">
        <v>966</v>
      </c>
      <c r="G191" s="217" t="s">
        <v>801</v>
      </c>
      <c r="H191" s="218">
        <v>4</v>
      </c>
      <c r="I191" s="219"/>
      <c r="J191" s="219"/>
      <c r="K191" s="220">
        <f>ROUND(P191*H191,2)</f>
        <v>0</v>
      </c>
      <c r="L191" s="216" t="s">
        <v>787</v>
      </c>
      <c r="M191" s="59"/>
      <c r="N191" s="221" t="s">
        <v>56</v>
      </c>
      <c r="O191" s="222" t="s">
        <v>694</v>
      </c>
      <c r="P191" s="223">
        <f>I191+J191</f>
        <v>0</v>
      </c>
      <c r="Q191" s="223">
        <f>ROUND(I191*H191,2)</f>
        <v>0</v>
      </c>
      <c r="R191" s="223">
        <f>ROUND(J191*H191,2)</f>
        <v>0</v>
      </c>
      <c r="S191" s="87"/>
      <c r="T191" s="224">
        <f>S191*H191</f>
        <v>0</v>
      </c>
      <c r="U191" s="224">
        <v>0</v>
      </c>
      <c r="V191" s="224">
        <f>U191*H191</f>
        <v>0</v>
      </c>
      <c r="W191" s="224">
        <v>0</v>
      </c>
      <c r="X191" s="225">
        <f>W191*H191</f>
        <v>0</v>
      </c>
      <c r="Y191" s="54"/>
      <c r="Z191" s="54"/>
      <c r="AA191" s="54"/>
      <c r="AB191" s="54"/>
      <c r="AC191" s="54"/>
      <c r="AD191" s="54"/>
      <c r="AE191" s="54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226" t="s">
        <v>941</v>
      </c>
      <c r="AS191" s="60"/>
      <c r="AT191" s="226" t="s">
        <v>783</v>
      </c>
      <c r="AU191" s="226" t="s">
        <v>29</v>
      </c>
      <c r="AV191" s="60"/>
      <c r="AW191" s="60"/>
      <c r="AX191" s="60"/>
      <c r="AY191" s="38" t="s">
        <v>781</v>
      </c>
      <c r="AZ191" s="60"/>
      <c r="BA191" s="60"/>
      <c r="BB191" s="60"/>
      <c r="BC191" s="60"/>
      <c r="BD191" s="60"/>
      <c r="BE191" s="227">
        <f>IF(O191="základní",K191,0)</f>
        <v>0</v>
      </c>
      <c r="BF191" s="227">
        <f>IF(O191="snížená",K191,0)</f>
        <v>0</v>
      </c>
      <c r="BG191" s="227">
        <f>IF(O191="zákl. přenesená",K191,0)</f>
        <v>0</v>
      </c>
      <c r="BH191" s="227">
        <f>IF(O191="sníž. přenesená",K191,0)</f>
        <v>0</v>
      </c>
      <c r="BI191" s="227">
        <f>IF(O191="nulová",K191,0)</f>
        <v>0</v>
      </c>
      <c r="BJ191" s="38" t="s">
        <v>34</v>
      </c>
      <c r="BK191" s="227">
        <f>ROUND(P191*H191,2)</f>
        <v>0</v>
      </c>
      <c r="BL191" s="38" t="s">
        <v>941</v>
      </c>
      <c r="BM191" s="226" t="s">
        <v>967</v>
      </c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</row>
    <row r="192" spans="1:150" ht="12.75">
      <c r="A192" s="54"/>
      <c r="B192" s="55"/>
      <c r="C192" s="56"/>
      <c r="D192" s="228" t="s">
        <v>789</v>
      </c>
      <c r="E192" s="373"/>
      <c r="F192" s="370" t="s">
        <v>968</v>
      </c>
      <c r="G192" s="56"/>
      <c r="H192" s="56"/>
      <c r="I192" s="230"/>
      <c r="J192" s="230"/>
      <c r="K192" s="56"/>
      <c r="L192" s="56"/>
      <c r="M192" s="59"/>
      <c r="N192" s="231"/>
      <c r="O192" s="232"/>
      <c r="P192" s="87"/>
      <c r="Q192" s="87"/>
      <c r="R192" s="87"/>
      <c r="S192" s="87"/>
      <c r="T192" s="87"/>
      <c r="U192" s="87"/>
      <c r="V192" s="87"/>
      <c r="W192" s="87"/>
      <c r="X192" s="88"/>
      <c r="Y192" s="54"/>
      <c r="Z192" s="54"/>
      <c r="AA192" s="54"/>
      <c r="AB192" s="54"/>
      <c r="AC192" s="54"/>
      <c r="AD192" s="54"/>
      <c r="AE192" s="54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38" t="s">
        <v>789</v>
      </c>
      <c r="AU192" s="38" t="s">
        <v>29</v>
      </c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</row>
    <row r="193" spans="1:150" ht="22.8">
      <c r="A193" s="54"/>
      <c r="B193" s="55"/>
      <c r="C193" s="269" t="s">
        <v>969</v>
      </c>
      <c r="D193" s="269" t="s">
        <v>196</v>
      </c>
      <c r="E193" s="371" t="s">
        <v>970</v>
      </c>
      <c r="F193" s="368" t="s">
        <v>1614</v>
      </c>
      <c r="G193" s="272" t="s">
        <v>801</v>
      </c>
      <c r="H193" s="273">
        <v>4</v>
      </c>
      <c r="I193" s="274"/>
      <c r="J193" s="275"/>
      <c r="K193" s="276">
        <f>ROUND(P193*H193,2)</f>
        <v>0</v>
      </c>
      <c r="L193" s="271" t="s">
        <v>56</v>
      </c>
      <c r="M193" s="277"/>
      <c r="N193" s="278" t="s">
        <v>56</v>
      </c>
      <c r="O193" s="222" t="s">
        <v>694</v>
      </c>
      <c r="P193" s="223">
        <f>I193+J193</f>
        <v>0</v>
      </c>
      <c r="Q193" s="223">
        <f>ROUND(I193*H193,2)</f>
        <v>0</v>
      </c>
      <c r="R193" s="223">
        <f>ROUND(J193*H193,2)</f>
        <v>0</v>
      </c>
      <c r="S193" s="87"/>
      <c r="T193" s="224">
        <f>S193*H193</f>
        <v>0</v>
      </c>
      <c r="U193" s="224">
        <v>0</v>
      </c>
      <c r="V193" s="224">
        <f>U193*H193</f>
        <v>0</v>
      </c>
      <c r="W193" s="224">
        <v>0</v>
      </c>
      <c r="X193" s="225">
        <f>W193*H193</f>
        <v>0</v>
      </c>
      <c r="Y193" s="54"/>
      <c r="Z193" s="54"/>
      <c r="AA193" s="54"/>
      <c r="AB193" s="54"/>
      <c r="AC193" s="54"/>
      <c r="AD193" s="54"/>
      <c r="AE193" s="54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226" t="s">
        <v>951</v>
      </c>
      <c r="AS193" s="60"/>
      <c r="AT193" s="226" t="s">
        <v>196</v>
      </c>
      <c r="AU193" s="226" t="s">
        <v>29</v>
      </c>
      <c r="AV193" s="60"/>
      <c r="AW193" s="60"/>
      <c r="AX193" s="60"/>
      <c r="AY193" s="38" t="s">
        <v>781</v>
      </c>
      <c r="AZ193" s="60"/>
      <c r="BA193" s="60"/>
      <c r="BB193" s="60"/>
      <c r="BC193" s="60"/>
      <c r="BD193" s="60"/>
      <c r="BE193" s="227">
        <f>IF(O193="základní",K193,0)</f>
        <v>0</v>
      </c>
      <c r="BF193" s="227">
        <f>IF(O193="snížená",K193,0)</f>
        <v>0</v>
      </c>
      <c r="BG193" s="227">
        <f>IF(O193="zákl. přenesená",K193,0)</f>
        <v>0</v>
      </c>
      <c r="BH193" s="227">
        <f>IF(O193="sníž. přenesená",K193,0)</f>
        <v>0</v>
      </c>
      <c r="BI193" s="227">
        <f>IF(O193="nulová",K193,0)</f>
        <v>0</v>
      </c>
      <c r="BJ193" s="38" t="s">
        <v>34</v>
      </c>
      <c r="BK193" s="227">
        <f>ROUND(P193*H193,2)</f>
        <v>0</v>
      </c>
      <c r="BL193" s="38" t="s">
        <v>951</v>
      </c>
      <c r="BM193" s="226" t="s">
        <v>971</v>
      </c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</row>
    <row r="194" spans="1:150" ht="12.75">
      <c r="A194" s="54"/>
      <c r="B194" s="55"/>
      <c r="C194" s="269" t="s">
        <v>972</v>
      </c>
      <c r="D194" s="269" t="s">
        <v>196</v>
      </c>
      <c r="E194" s="270" t="s">
        <v>973</v>
      </c>
      <c r="F194" s="367" t="s">
        <v>1610</v>
      </c>
      <c r="G194" s="272" t="s">
        <v>801</v>
      </c>
      <c r="H194" s="273">
        <v>4</v>
      </c>
      <c r="I194" s="274"/>
      <c r="J194" s="275"/>
      <c r="K194" s="276">
        <f>ROUND(P194*H194,2)</f>
        <v>0</v>
      </c>
      <c r="L194" s="271" t="s">
        <v>56</v>
      </c>
      <c r="M194" s="277"/>
      <c r="N194" s="278" t="s">
        <v>56</v>
      </c>
      <c r="O194" s="222" t="s">
        <v>694</v>
      </c>
      <c r="P194" s="223">
        <f>I194+J194</f>
        <v>0</v>
      </c>
      <c r="Q194" s="223">
        <f>ROUND(I194*H194,2)</f>
        <v>0</v>
      </c>
      <c r="R194" s="223">
        <f>ROUND(J194*H194,2)</f>
        <v>0</v>
      </c>
      <c r="S194" s="87"/>
      <c r="T194" s="224">
        <f>S194*H194</f>
        <v>0</v>
      </c>
      <c r="U194" s="224">
        <v>0</v>
      </c>
      <c r="V194" s="224">
        <f>U194*H194</f>
        <v>0</v>
      </c>
      <c r="W194" s="224">
        <v>0</v>
      </c>
      <c r="X194" s="225">
        <f>W194*H194</f>
        <v>0</v>
      </c>
      <c r="Y194" s="54"/>
      <c r="Z194" s="54"/>
      <c r="AA194" s="54"/>
      <c r="AB194" s="54"/>
      <c r="AC194" s="54"/>
      <c r="AD194" s="54"/>
      <c r="AE194" s="54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226" t="s">
        <v>951</v>
      </c>
      <c r="AS194" s="60"/>
      <c r="AT194" s="226" t="s">
        <v>196</v>
      </c>
      <c r="AU194" s="226" t="s">
        <v>29</v>
      </c>
      <c r="AV194" s="60"/>
      <c r="AW194" s="60"/>
      <c r="AX194" s="60"/>
      <c r="AY194" s="38" t="s">
        <v>781</v>
      </c>
      <c r="AZ194" s="60"/>
      <c r="BA194" s="60"/>
      <c r="BB194" s="60"/>
      <c r="BC194" s="60"/>
      <c r="BD194" s="60"/>
      <c r="BE194" s="227">
        <f>IF(O194="základní",K194,0)</f>
        <v>0</v>
      </c>
      <c r="BF194" s="227">
        <f>IF(O194="snížená",K194,0)</f>
        <v>0</v>
      </c>
      <c r="BG194" s="227">
        <f>IF(O194="zákl. přenesená",K194,0)</f>
        <v>0</v>
      </c>
      <c r="BH194" s="227">
        <f>IF(O194="sníž. přenesená",K194,0)</f>
        <v>0</v>
      </c>
      <c r="BI194" s="227">
        <f>IF(O194="nulová",K194,0)</f>
        <v>0</v>
      </c>
      <c r="BJ194" s="38" t="s">
        <v>34</v>
      </c>
      <c r="BK194" s="227">
        <f>ROUND(P194*H194,2)</f>
        <v>0</v>
      </c>
      <c r="BL194" s="38" t="s">
        <v>951</v>
      </c>
      <c r="BM194" s="226" t="s">
        <v>974</v>
      </c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</row>
    <row r="195" spans="1:150" ht="12.75">
      <c r="A195" s="54"/>
      <c r="B195" s="55"/>
      <c r="C195" s="214" t="s">
        <v>975</v>
      </c>
      <c r="D195" s="214" t="s">
        <v>783</v>
      </c>
      <c r="E195" s="215" t="s">
        <v>976</v>
      </c>
      <c r="F195" s="216" t="s">
        <v>977</v>
      </c>
      <c r="G195" s="217" t="s">
        <v>801</v>
      </c>
      <c r="H195" s="218">
        <v>4</v>
      </c>
      <c r="I195" s="219"/>
      <c r="J195" s="219"/>
      <c r="K195" s="220">
        <f>ROUND(P195*H195,2)</f>
        <v>0</v>
      </c>
      <c r="L195" s="216" t="s">
        <v>787</v>
      </c>
      <c r="M195" s="59"/>
      <c r="N195" s="221" t="s">
        <v>56</v>
      </c>
      <c r="O195" s="222" t="s">
        <v>694</v>
      </c>
      <c r="P195" s="223">
        <f>I195+J195</f>
        <v>0</v>
      </c>
      <c r="Q195" s="223">
        <f>ROUND(I195*H195,2)</f>
        <v>0</v>
      </c>
      <c r="R195" s="223">
        <f>ROUND(J195*H195,2)</f>
        <v>0</v>
      </c>
      <c r="S195" s="87"/>
      <c r="T195" s="224">
        <f>S195*H195</f>
        <v>0</v>
      </c>
      <c r="U195" s="224">
        <v>0</v>
      </c>
      <c r="V195" s="224">
        <f>U195*H195</f>
        <v>0</v>
      </c>
      <c r="W195" s="224">
        <v>0</v>
      </c>
      <c r="X195" s="225">
        <f>W195*H195</f>
        <v>0</v>
      </c>
      <c r="Y195" s="54"/>
      <c r="Z195" s="54"/>
      <c r="AA195" s="54"/>
      <c r="AB195" s="54"/>
      <c r="AC195" s="54"/>
      <c r="AD195" s="54"/>
      <c r="AE195" s="54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226" t="s">
        <v>941</v>
      </c>
      <c r="AS195" s="60"/>
      <c r="AT195" s="226" t="s">
        <v>783</v>
      </c>
      <c r="AU195" s="226" t="s">
        <v>29</v>
      </c>
      <c r="AV195" s="60"/>
      <c r="AW195" s="60"/>
      <c r="AX195" s="60"/>
      <c r="AY195" s="38" t="s">
        <v>781</v>
      </c>
      <c r="AZ195" s="60"/>
      <c r="BA195" s="60"/>
      <c r="BB195" s="60"/>
      <c r="BC195" s="60"/>
      <c r="BD195" s="60"/>
      <c r="BE195" s="227">
        <f>IF(O195="základní",K195,0)</f>
        <v>0</v>
      </c>
      <c r="BF195" s="227">
        <f>IF(O195="snížená",K195,0)</f>
        <v>0</v>
      </c>
      <c r="BG195" s="227">
        <f>IF(O195="zákl. přenesená",K195,0)</f>
        <v>0</v>
      </c>
      <c r="BH195" s="227">
        <f>IF(O195="sníž. přenesená",K195,0)</f>
        <v>0</v>
      </c>
      <c r="BI195" s="227">
        <f>IF(O195="nulová",K195,0)</f>
        <v>0</v>
      </c>
      <c r="BJ195" s="38" t="s">
        <v>34</v>
      </c>
      <c r="BK195" s="227">
        <f>ROUND(P195*H195,2)</f>
        <v>0</v>
      </c>
      <c r="BL195" s="38" t="s">
        <v>941</v>
      </c>
      <c r="BM195" s="226" t="s">
        <v>978</v>
      </c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</row>
    <row r="196" spans="1:150" ht="12.75">
      <c r="A196" s="54"/>
      <c r="B196" s="55"/>
      <c r="C196" s="56"/>
      <c r="D196" s="228" t="s">
        <v>789</v>
      </c>
      <c r="E196" s="56"/>
      <c r="F196" s="229" t="s">
        <v>979</v>
      </c>
      <c r="G196" s="56"/>
      <c r="H196" s="56"/>
      <c r="I196" s="230"/>
      <c r="J196" s="230"/>
      <c r="K196" s="56"/>
      <c r="L196" s="56"/>
      <c r="M196" s="59"/>
      <c r="N196" s="231"/>
      <c r="O196" s="232"/>
      <c r="P196" s="87"/>
      <c r="Q196" s="87"/>
      <c r="R196" s="87"/>
      <c r="S196" s="87"/>
      <c r="T196" s="87"/>
      <c r="U196" s="87"/>
      <c r="V196" s="87"/>
      <c r="W196" s="87"/>
      <c r="X196" s="88"/>
      <c r="Y196" s="54"/>
      <c r="Z196" s="54"/>
      <c r="AA196" s="54"/>
      <c r="AB196" s="54"/>
      <c r="AC196" s="54"/>
      <c r="AD196" s="54"/>
      <c r="AE196" s="54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38" t="s">
        <v>789</v>
      </c>
      <c r="AU196" s="38" t="s">
        <v>29</v>
      </c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</row>
    <row r="197" spans="1:150" ht="22.8">
      <c r="A197" s="54"/>
      <c r="B197" s="55"/>
      <c r="C197" s="269" t="s">
        <v>980</v>
      </c>
      <c r="D197" s="269" t="s">
        <v>196</v>
      </c>
      <c r="E197" s="371" t="s">
        <v>981</v>
      </c>
      <c r="F197" s="368" t="s">
        <v>1615</v>
      </c>
      <c r="G197" s="272" t="s">
        <v>801</v>
      </c>
      <c r="H197" s="273">
        <v>4</v>
      </c>
      <c r="I197" s="274"/>
      <c r="J197" s="275"/>
      <c r="K197" s="276">
        <f>ROUND(P197*H197,2)</f>
        <v>0</v>
      </c>
      <c r="L197" s="271" t="s">
        <v>56</v>
      </c>
      <c r="M197" s="277"/>
      <c r="N197" s="278" t="s">
        <v>56</v>
      </c>
      <c r="O197" s="222" t="s">
        <v>694</v>
      </c>
      <c r="P197" s="223">
        <f>I197+J197</f>
        <v>0</v>
      </c>
      <c r="Q197" s="223">
        <f>ROUND(I197*H197,2)</f>
        <v>0</v>
      </c>
      <c r="R197" s="223">
        <f>ROUND(J197*H197,2)</f>
        <v>0</v>
      </c>
      <c r="S197" s="87"/>
      <c r="T197" s="224">
        <f>S197*H197</f>
        <v>0</v>
      </c>
      <c r="U197" s="224">
        <v>0</v>
      </c>
      <c r="V197" s="224">
        <f>U197*H197</f>
        <v>0</v>
      </c>
      <c r="W197" s="224">
        <v>0</v>
      </c>
      <c r="X197" s="225">
        <f>W197*H197</f>
        <v>0</v>
      </c>
      <c r="Y197" s="54"/>
      <c r="Z197" s="54"/>
      <c r="AA197" s="54"/>
      <c r="AB197" s="54"/>
      <c r="AC197" s="54"/>
      <c r="AD197" s="54"/>
      <c r="AE197" s="54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226" t="s">
        <v>951</v>
      </c>
      <c r="AS197" s="60"/>
      <c r="AT197" s="226" t="s">
        <v>196</v>
      </c>
      <c r="AU197" s="226" t="s">
        <v>29</v>
      </c>
      <c r="AV197" s="60"/>
      <c r="AW197" s="60"/>
      <c r="AX197" s="60"/>
      <c r="AY197" s="38" t="s">
        <v>781</v>
      </c>
      <c r="AZ197" s="60"/>
      <c r="BA197" s="60"/>
      <c r="BB197" s="60"/>
      <c r="BC197" s="60"/>
      <c r="BD197" s="60"/>
      <c r="BE197" s="227">
        <f>IF(O197="základní",K197,0)</f>
        <v>0</v>
      </c>
      <c r="BF197" s="227">
        <f>IF(O197="snížená",K197,0)</f>
        <v>0</v>
      </c>
      <c r="BG197" s="227">
        <f>IF(O197="zákl. přenesená",K197,0)</f>
        <v>0</v>
      </c>
      <c r="BH197" s="227">
        <f>IF(O197="sníž. přenesená",K197,0)</f>
        <v>0</v>
      </c>
      <c r="BI197" s="227">
        <f>IF(O197="nulová",K197,0)</f>
        <v>0</v>
      </c>
      <c r="BJ197" s="38" t="s">
        <v>34</v>
      </c>
      <c r="BK197" s="227">
        <f>ROUND(P197*H197,2)</f>
        <v>0</v>
      </c>
      <c r="BL197" s="38" t="s">
        <v>951</v>
      </c>
      <c r="BM197" s="226" t="s">
        <v>982</v>
      </c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</row>
    <row r="198" spans="1:150" ht="12.75">
      <c r="A198" s="54"/>
      <c r="B198" s="55"/>
      <c r="C198" s="214" t="s">
        <v>983</v>
      </c>
      <c r="D198" s="214" t="s">
        <v>783</v>
      </c>
      <c r="E198" s="372" t="s">
        <v>984</v>
      </c>
      <c r="F198" s="369" t="s">
        <v>985</v>
      </c>
      <c r="G198" s="217" t="s">
        <v>801</v>
      </c>
      <c r="H198" s="218">
        <v>4</v>
      </c>
      <c r="I198" s="219"/>
      <c r="J198" s="219"/>
      <c r="K198" s="220">
        <f>ROUND(P198*H198,2)</f>
        <v>0</v>
      </c>
      <c r="L198" s="216" t="s">
        <v>787</v>
      </c>
      <c r="M198" s="59"/>
      <c r="N198" s="221" t="s">
        <v>56</v>
      </c>
      <c r="O198" s="222" t="s">
        <v>694</v>
      </c>
      <c r="P198" s="223">
        <f>I198+J198</f>
        <v>0</v>
      </c>
      <c r="Q198" s="223">
        <f>ROUND(I198*H198,2)</f>
        <v>0</v>
      </c>
      <c r="R198" s="223">
        <f>ROUND(J198*H198,2)</f>
        <v>0</v>
      </c>
      <c r="S198" s="87"/>
      <c r="T198" s="224">
        <f>S198*H198</f>
        <v>0</v>
      </c>
      <c r="U198" s="224">
        <v>0</v>
      </c>
      <c r="V198" s="224">
        <f>U198*H198</f>
        <v>0</v>
      </c>
      <c r="W198" s="224">
        <v>0</v>
      </c>
      <c r="X198" s="225">
        <f>W198*H198</f>
        <v>0</v>
      </c>
      <c r="Y198" s="54"/>
      <c r="Z198" s="54"/>
      <c r="AA198" s="54"/>
      <c r="AB198" s="54"/>
      <c r="AC198" s="54"/>
      <c r="AD198" s="54"/>
      <c r="AE198" s="54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226" t="s">
        <v>941</v>
      </c>
      <c r="AS198" s="60"/>
      <c r="AT198" s="226" t="s">
        <v>783</v>
      </c>
      <c r="AU198" s="226" t="s">
        <v>29</v>
      </c>
      <c r="AV198" s="60"/>
      <c r="AW198" s="60"/>
      <c r="AX198" s="60"/>
      <c r="AY198" s="38" t="s">
        <v>781</v>
      </c>
      <c r="AZ198" s="60"/>
      <c r="BA198" s="60"/>
      <c r="BB198" s="60"/>
      <c r="BC198" s="60"/>
      <c r="BD198" s="60"/>
      <c r="BE198" s="227">
        <f>IF(O198="základní",K198,0)</f>
        <v>0</v>
      </c>
      <c r="BF198" s="227">
        <f>IF(O198="snížená",K198,0)</f>
        <v>0</v>
      </c>
      <c r="BG198" s="227">
        <f>IF(O198="zákl. přenesená",K198,0)</f>
        <v>0</v>
      </c>
      <c r="BH198" s="227">
        <f>IF(O198="sníž. přenesená",K198,0)</f>
        <v>0</v>
      </c>
      <c r="BI198" s="227">
        <f>IF(O198="nulová",K198,0)</f>
        <v>0</v>
      </c>
      <c r="BJ198" s="38" t="s">
        <v>34</v>
      </c>
      <c r="BK198" s="227">
        <f>ROUND(P198*H198,2)</f>
        <v>0</v>
      </c>
      <c r="BL198" s="38" t="s">
        <v>941</v>
      </c>
      <c r="BM198" s="226" t="s">
        <v>986</v>
      </c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J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</row>
    <row r="199" spans="1:150" ht="12.75">
      <c r="A199" s="54"/>
      <c r="B199" s="55"/>
      <c r="C199" s="56"/>
      <c r="D199" s="228" t="s">
        <v>789</v>
      </c>
      <c r="E199" s="373"/>
      <c r="F199" s="370" t="s">
        <v>987</v>
      </c>
      <c r="G199" s="56"/>
      <c r="H199" s="56"/>
      <c r="I199" s="230"/>
      <c r="J199" s="230"/>
      <c r="K199" s="56"/>
      <c r="L199" s="56"/>
      <c r="M199" s="59"/>
      <c r="N199" s="231"/>
      <c r="O199" s="232"/>
      <c r="P199" s="87"/>
      <c r="Q199" s="87"/>
      <c r="R199" s="87"/>
      <c r="S199" s="87"/>
      <c r="T199" s="87"/>
      <c r="U199" s="87"/>
      <c r="V199" s="87"/>
      <c r="W199" s="87"/>
      <c r="X199" s="88"/>
      <c r="Y199" s="54"/>
      <c r="Z199" s="54"/>
      <c r="AA199" s="54"/>
      <c r="AB199" s="54"/>
      <c r="AC199" s="54"/>
      <c r="AD199" s="54"/>
      <c r="AE199" s="54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38" t="s">
        <v>789</v>
      </c>
      <c r="AU199" s="38" t="s">
        <v>29</v>
      </c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0"/>
      <c r="EF199" s="60"/>
      <c r="EG199" s="60"/>
      <c r="EH199" s="60"/>
      <c r="EI199" s="60"/>
      <c r="EJ199" s="60"/>
      <c r="EK199" s="60"/>
      <c r="EL199" s="60"/>
      <c r="EM199" s="60"/>
      <c r="EN199" s="60"/>
      <c r="EO199" s="60"/>
      <c r="EP199" s="60"/>
      <c r="EQ199" s="60"/>
      <c r="ER199" s="60"/>
      <c r="ES199" s="60"/>
      <c r="ET199" s="60"/>
    </row>
    <row r="200" spans="1:150" ht="22.8">
      <c r="A200" s="54"/>
      <c r="B200" s="55"/>
      <c r="C200" s="269" t="s">
        <v>988</v>
      </c>
      <c r="D200" s="269" t="s">
        <v>196</v>
      </c>
      <c r="E200" s="371" t="s">
        <v>989</v>
      </c>
      <c r="F200" s="368" t="s">
        <v>1616</v>
      </c>
      <c r="G200" s="272" t="s">
        <v>801</v>
      </c>
      <c r="H200" s="273">
        <v>4</v>
      </c>
      <c r="I200" s="274"/>
      <c r="J200" s="275"/>
      <c r="K200" s="276">
        <f>ROUND(P200*H200,2)</f>
        <v>0</v>
      </c>
      <c r="L200" s="271" t="s">
        <v>56</v>
      </c>
      <c r="M200" s="277"/>
      <c r="N200" s="278" t="s">
        <v>56</v>
      </c>
      <c r="O200" s="222" t="s">
        <v>694</v>
      </c>
      <c r="P200" s="223">
        <f>I200+J200</f>
        <v>0</v>
      </c>
      <c r="Q200" s="223">
        <f>ROUND(I200*H200,2)</f>
        <v>0</v>
      </c>
      <c r="R200" s="223">
        <f>ROUND(J200*H200,2)</f>
        <v>0</v>
      </c>
      <c r="S200" s="87"/>
      <c r="T200" s="224">
        <f>S200*H200</f>
        <v>0</v>
      </c>
      <c r="U200" s="224">
        <v>0</v>
      </c>
      <c r="V200" s="224">
        <f>U200*H200</f>
        <v>0</v>
      </c>
      <c r="W200" s="224">
        <v>0</v>
      </c>
      <c r="X200" s="225">
        <f>W200*H200</f>
        <v>0</v>
      </c>
      <c r="Y200" s="54"/>
      <c r="Z200" s="54"/>
      <c r="AA200" s="54"/>
      <c r="AB200" s="54"/>
      <c r="AC200" s="54"/>
      <c r="AD200" s="54"/>
      <c r="AE200" s="54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226" t="s">
        <v>951</v>
      </c>
      <c r="AS200" s="60"/>
      <c r="AT200" s="226" t="s">
        <v>196</v>
      </c>
      <c r="AU200" s="226" t="s">
        <v>29</v>
      </c>
      <c r="AV200" s="60"/>
      <c r="AW200" s="60"/>
      <c r="AX200" s="60"/>
      <c r="AY200" s="38" t="s">
        <v>781</v>
      </c>
      <c r="AZ200" s="60"/>
      <c r="BA200" s="60"/>
      <c r="BB200" s="60"/>
      <c r="BC200" s="60"/>
      <c r="BD200" s="60"/>
      <c r="BE200" s="227">
        <f>IF(O200="základní",K200,0)</f>
        <v>0</v>
      </c>
      <c r="BF200" s="227">
        <f>IF(O200="snížená",K200,0)</f>
        <v>0</v>
      </c>
      <c r="BG200" s="227">
        <f>IF(O200="zákl. přenesená",K200,0)</f>
        <v>0</v>
      </c>
      <c r="BH200" s="227">
        <f>IF(O200="sníž. přenesená",K200,0)</f>
        <v>0</v>
      </c>
      <c r="BI200" s="227">
        <f>IF(O200="nulová",K200,0)</f>
        <v>0</v>
      </c>
      <c r="BJ200" s="38" t="s">
        <v>34</v>
      </c>
      <c r="BK200" s="227">
        <f>ROUND(P200*H200,2)</f>
        <v>0</v>
      </c>
      <c r="BL200" s="38" t="s">
        <v>951</v>
      </c>
      <c r="BM200" s="226" t="s">
        <v>990</v>
      </c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</row>
    <row r="201" spans="1:150" ht="12.75">
      <c r="A201" s="54"/>
      <c r="B201" s="55"/>
      <c r="C201" s="214" t="s">
        <v>991</v>
      </c>
      <c r="D201" s="214" t="s">
        <v>783</v>
      </c>
      <c r="E201" s="215" t="s">
        <v>992</v>
      </c>
      <c r="F201" s="216" t="s">
        <v>993</v>
      </c>
      <c r="G201" s="217" t="s">
        <v>924</v>
      </c>
      <c r="H201" s="279"/>
      <c r="I201" s="219"/>
      <c r="J201" s="219"/>
      <c r="K201" s="220">
        <f>ROUND(P201*H201,2)</f>
        <v>0</v>
      </c>
      <c r="L201" s="216" t="s">
        <v>56</v>
      </c>
      <c r="M201" s="59"/>
      <c r="N201" s="221" t="s">
        <v>56</v>
      </c>
      <c r="O201" s="222" t="s">
        <v>694</v>
      </c>
      <c r="P201" s="223">
        <f>I201+J201</f>
        <v>0</v>
      </c>
      <c r="Q201" s="223">
        <f>ROUND(I201*H201,2)</f>
        <v>0</v>
      </c>
      <c r="R201" s="223">
        <f>ROUND(J201*H201,2)</f>
        <v>0</v>
      </c>
      <c r="S201" s="87"/>
      <c r="T201" s="224">
        <f>S201*H201</f>
        <v>0</v>
      </c>
      <c r="U201" s="224">
        <v>0</v>
      </c>
      <c r="V201" s="224">
        <f>U201*H201</f>
        <v>0</v>
      </c>
      <c r="W201" s="224">
        <v>0</v>
      </c>
      <c r="X201" s="225">
        <f>W201*H201</f>
        <v>0</v>
      </c>
      <c r="Y201" s="54"/>
      <c r="Z201" s="54"/>
      <c r="AA201" s="54"/>
      <c r="AB201" s="54"/>
      <c r="AC201" s="54"/>
      <c r="AD201" s="54"/>
      <c r="AE201" s="54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226" t="s">
        <v>951</v>
      </c>
      <c r="AS201" s="60"/>
      <c r="AT201" s="226" t="s">
        <v>783</v>
      </c>
      <c r="AU201" s="226" t="s">
        <v>29</v>
      </c>
      <c r="AV201" s="60"/>
      <c r="AW201" s="60"/>
      <c r="AX201" s="60"/>
      <c r="AY201" s="38" t="s">
        <v>781</v>
      </c>
      <c r="AZ201" s="60"/>
      <c r="BA201" s="60"/>
      <c r="BB201" s="60"/>
      <c r="BC201" s="60"/>
      <c r="BD201" s="60"/>
      <c r="BE201" s="227">
        <f>IF(O201="základní",K201,0)</f>
        <v>0</v>
      </c>
      <c r="BF201" s="227">
        <f>IF(O201="snížená",K201,0)</f>
        <v>0</v>
      </c>
      <c r="BG201" s="227">
        <f>IF(O201="zákl. přenesená",K201,0)</f>
        <v>0</v>
      </c>
      <c r="BH201" s="227">
        <f>IF(O201="sníž. přenesená",K201,0)</f>
        <v>0</v>
      </c>
      <c r="BI201" s="227">
        <f>IF(O201="nulová",K201,0)</f>
        <v>0</v>
      </c>
      <c r="BJ201" s="38" t="s">
        <v>34</v>
      </c>
      <c r="BK201" s="227">
        <f>ROUND(P201*H201,2)</f>
        <v>0</v>
      </c>
      <c r="BL201" s="38" t="s">
        <v>951</v>
      </c>
      <c r="BM201" s="226" t="s">
        <v>994</v>
      </c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</row>
    <row r="202" spans="1:150" ht="12.75">
      <c r="A202" s="54"/>
      <c r="B202" s="55"/>
      <c r="C202" s="214" t="s">
        <v>995</v>
      </c>
      <c r="D202" s="214" t="s">
        <v>783</v>
      </c>
      <c r="E202" s="215" t="s">
        <v>996</v>
      </c>
      <c r="F202" s="216" t="s">
        <v>997</v>
      </c>
      <c r="G202" s="217" t="s">
        <v>924</v>
      </c>
      <c r="H202" s="279"/>
      <c r="I202" s="219"/>
      <c r="J202" s="219"/>
      <c r="K202" s="220">
        <f>ROUND(P202*H202,2)</f>
        <v>0</v>
      </c>
      <c r="L202" s="216" t="s">
        <v>56</v>
      </c>
      <c r="M202" s="59"/>
      <c r="N202" s="221" t="s">
        <v>56</v>
      </c>
      <c r="O202" s="222" t="s">
        <v>694</v>
      </c>
      <c r="P202" s="223">
        <f>I202+J202</f>
        <v>0</v>
      </c>
      <c r="Q202" s="223">
        <f>ROUND(I202*H202,2)</f>
        <v>0</v>
      </c>
      <c r="R202" s="223">
        <f>ROUND(J202*H202,2)</f>
        <v>0</v>
      </c>
      <c r="S202" s="87"/>
      <c r="T202" s="224">
        <f>S202*H202</f>
        <v>0</v>
      </c>
      <c r="U202" s="224">
        <v>0</v>
      </c>
      <c r="V202" s="224">
        <f>U202*H202</f>
        <v>0</v>
      </c>
      <c r="W202" s="224">
        <v>0</v>
      </c>
      <c r="X202" s="225">
        <f>W202*H202</f>
        <v>0</v>
      </c>
      <c r="Y202" s="54"/>
      <c r="Z202" s="54"/>
      <c r="AA202" s="54"/>
      <c r="AB202" s="54"/>
      <c r="AC202" s="54"/>
      <c r="AD202" s="54"/>
      <c r="AE202" s="54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226" t="s">
        <v>941</v>
      </c>
      <c r="AS202" s="60"/>
      <c r="AT202" s="226" t="s">
        <v>783</v>
      </c>
      <c r="AU202" s="226" t="s">
        <v>29</v>
      </c>
      <c r="AV202" s="60"/>
      <c r="AW202" s="60"/>
      <c r="AX202" s="60"/>
      <c r="AY202" s="38" t="s">
        <v>781</v>
      </c>
      <c r="AZ202" s="60"/>
      <c r="BA202" s="60"/>
      <c r="BB202" s="60"/>
      <c r="BC202" s="60"/>
      <c r="BD202" s="60"/>
      <c r="BE202" s="227">
        <f>IF(O202="základní",K202,0)</f>
        <v>0</v>
      </c>
      <c r="BF202" s="227">
        <f>IF(O202="snížená",K202,0)</f>
        <v>0</v>
      </c>
      <c r="BG202" s="227">
        <f>IF(O202="zákl. přenesená",K202,0)</f>
        <v>0</v>
      </c>
      <c r="BH202" s="227">
        <f>IF(O202="sníž. přenesená",K202,0)</f>
        <v>0</v>
      </c>
      <c r="BI202" s="227">
        <f>IF(O202="nulová",K202,0)</f>
        <v>0</v>
      </c>
      <c r="BJ202" s="38" t="s">
        <v>34</v>
      </c>
      <c r="BK202" s="227">
        <f>ROUND(P202*H202,2)</f>
        <v>0</v>
      </c>
      <c r="BL202" s="38" t="s">
        <v>941</v>
      </c>
      <c r="BM202" s="226" t="s">
        <v>998</v>
      </c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</row>
    <row r="203" spans="1:150" ht="12.75">
      <c r="A203" s="54"/>
      <c r="B203" s="55"/>
      <c r="C203" s="214" t="s">
        <v>999</v>
      </c>
      <c r="D203" s="214" t="s">
        <v>783</v>
      </c>
      <c r="E203" s="215" t="s">
        <v>1000</v>
      </c>
      <c r="F203" s="216" t="s">
        <v>1001</v>
      </c>
      <c r="G203" s="217" t="s">
        <v>924</v>
      </c>
      <c r="H203" s="279"/>
      <c r="I203" s="219"/>
      <c r="J203" s="219"/>
      <c r="K203" s="220">
        <f>ROUND(P203*H203,2)</f>
        <v>0</v>
      </c>
      <c r="L203" s="216" t="s">
        <v>56</v>
      </c>
      <c r="M203" s="59"/>
      <c r="N203" s="221" t="s">
        <v>56</v>
      </c>
      <c r="O203" s="222" t="s">
        <v>694</v>
      </c>
      <c r="P203" s="223">
        <f>I203+J203</f>
        <v>0</v>
      </c>
      <c r="Q203" s="223">
        <f>ROUND(I203*H203,2)</f>
        <v>0</v>
      </c>
      <c r="R203" s="223">
        <f>ROUND(J203*H203,2)</f>
        <v>0</v>
      </c>
      <c r="S203" s="87"/>
      <c r="T203" s="224">
        <f>S203*H203</f>
        <v>0</v>
      </c>
      <c r="U203" s="224">
        <v>0</v>
      </c>
      <c r="V203" s="224">
        <f>U203*H203</f>
        <v>0</v>
      </c>
      <c r="W203" s="224">
        <v>0</v>
      </c>
      <c r="X203" s="225">
        <f>W203*H203</f>
        <v>0</v>
      </c>
      <c r="Y203" s="54"/>
      <c r="Z203" s="54"/>
      <c r="AA203" s="54"/>
      <c r="AB203" s="54"/>
      <c r="AC203" s="54"/>
      <c r="AD203" s="54"/>
      <c r="AE203" s="54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226" t="s">
        <v>941</v>
      </c>
      <c r="AS203" s="60"/>
      <c r="AT203" s="226" t="s">
        <v>783</v>
      </c>
      <c r="AU203" s="226" t="s">
        <v>29</v>
      </c>
      <c r="AV203" s="60"/>
      <c r="AW203" s="60"/>
      <c r="AX203" s="60"/>
      <c r="AY203" s="38" t="s">
        <v>781</v>
      </c>
      <c r="AZ203" s="60"/>
      <c r="BA203" s="60"/>
      <c r="BB203" s="60"/>
      <c r="BC203" s="60"/>
      <c r="BD203" s="60"/>
      <c r="BE203" s="227">
        <f>IF(O203="základní",K203,0)</f>
        <v>0</v>
      </c>
      <c r="BF203" s="227">
        <f>IF(O203="snížená",K203,0)</f>
        <v>0</v>
      </c>
      <c r="BG203" s="227">
        <f>IF(O203="zákl. přenesená",K203,0)</f>
        <v>0</v>
      </c>
      <c r="BH203" s="227">
        <f>IF(O203="sníž. přenesená",K203,0)</f>
        <v>0</v>
      </c>
      <c r="BI203" s="227">
        <f>IF(O203="nulová",K203,0)</f>
        <v>0</v>
      </c>
      <c r="BJ203" s="38" t="s">
        <v>34</v>
      </c>
      <c r="BK203" s="227">
        <f>ROUND(P203*H203,2)</f>
        <v>0</v>
      </c>
      <c r="BL203" s="38" t="s">
        <v>941</v>
      </c>
      <c r="BM203" s="226" t="s">
        <v>1002</v>
      </c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</row>
    <row r="204" spans="1:150" ht="12.75">
      <c r="A204" s="196"/>
      <c r="B204" s="197"/>
      <c r="C204" s="198"/>
      <c r="D204" s="199" t="s">
        <v>721</v>
      </c>
      <c r="E204" s="212" t="s">
        <v>1003</v>
      </c>
      <c r="F204" s="212" t="s">
        <v>1004</v>
      </c>
      <c r="G204" s="198"/>
      <c r="H204" s="198"/>
      <c r="I204" s="201"/>
      <c r="J204" s="201"/>
      <c r="K204" s="213">
        <f>BK204</f>
        <v>0</v>
      </c>
      <c r="L204" s="198"/>
      <c r="M204" s="203"/>
      <c r="N204" s="204"/>
      <c r="O204" s="205"/>
      <c r="P204" s="205"/>
      <c r="Q204" s="206">
        <f>SUM(Q205:Q260)</f>
        <v>0</v>
      </c>
      <c r="R204" s="206">
        <f>SUM(R205:R260)</f>
        <v>0</v>
      </c>
      <c r="S204" s="205"/>
      <c r="T204" s="207">
        <f>SUM(T205:T260)</f>
        <v>0</v>
      </c>
      <c r="U204" s="205"/>
      <c r="V204" s="207">
        <f>SUM(V205:V260)</f>
        <v>0.6124239</v>
      </c>
      <c r="W204" s="205"/>
      <c r="X204" s="208">
        <f>SUM(X205:X260)</f>
        <v>3.3000000000000003</v>
      </c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6"/>
      <c r="AM204" s="196"/>
      <c r="AN204" s="196"/>
      <c r="AO204" s="196"/>
      <c r="AP204" s="196"/>
      <c r="AQ204" s="196"/>
      <c r="AR204" s="209" t="s">
        <v>28</v>
      </c>
      <c r="AS204" s="196"/>
      <c r="AT204" s="210" t="s">
        <v>721</v>
      </c>
      <c r="AU204" s="210" t="s">
        <v>34</v>
      </c>
      <c r="AV204" s="196"/>
      <c r="AW204" s="196"/>
      <c r="AX204" s="196"/>
      <c r="AY204" s="209" t="s">
        <v>781</v>
      </c>
      <c r="AZ204" s="196"/>
      <c r="BA204" s="196"/>
      <c r="BB204" s="196"/>
      <c r="BC204" s="196"/>
      <c r="BD204" s="196"/>
      <c r="BE204" s="196"/>
      <c r="BF204" s="196"/>
      <c r="BG204" s="196"/>
      <c r="BH204" s="196"/>
      <c r="BI204" s="196"/>
      <c r="BJ204" s="196"/>
      <c r="BK204" s="211">
        <f>SUM(BK205:BK260)</f>
        <v>0</v>
      </c>
      <c r="BL204" s="196"/>
      <c r="BM204" s="196"/>
      <c r="BN204" s="196"/>
      <c r="BO204" s="196"/>
      <c r="BP204" s="196"/>
      <c r="BQ204" s="196"/>
      <c r="BR204" s="196"/>
      <c r="BS204" s="196"/>
      <c r="BT204" s="196"/>
      <c r="BU204" s="196"/>
      <c r="BV204" s="196"/>
      <c r="BW204" s="196"/>
      <c r="BX204" s="196"/>
      <c r="BY204" s="196"/>
      <c r="BZ204" s="196"/>
      <c r="CA204" s="196"/>
      <c r="CB204" s="196"/>
      <c r="CC204" s="196"/>
      <c r="CD204" s="196"/>
      <c r="CE204" s="196"/>
      <c r="CF204" s="196"/>
      <c r="CG204" s="196"/>
      <c r="CH204" s="196"/>
      <c r="CI204" s="196"/>
      <c r="CJ204" s="196"/>
      <c r="CK204" s="196"/>
      <c r="CL204" s="196"/>
      <c r="CM204" s="196"/>
      <c r="CN204" s="196"/>
      <c r="CO204" s="196"/>
      <c r="CP204" s="196"/>
      <c r="CQ204" s="196"/>
      <c r="CR204" s="196"/>
      <c r="CS204" s="196"/>
      <c r="CT204" s="196"/>
      <c r="CU204" s="196"/>
      <c r="CV204" s="196"/>
      <c r="CW204" s="196"/>
      <c r="CX204" s="196"/>
      <c r="CY204" s="196"/>
      <c r="CZ204" s="196"/>
      <c r="DA204" s="196"/>
      <c r="DB204" s="196"/>
      <c r="DC204" s="196"/>
      <c r="DD204" s="196"/>
      <c r="DE204" s="196"/>
      <c r="DF204" s="196"/>
      <c r="DG204" s="196"/>
      <c r="DH204" s="196"/>
      <c r="DI204" s="196"/>
      <c r="DJ204" s="196"/>
      <c r="DK204" s="196"/>
      <c r="DL204" s="196"/>
      <c r="DM204" s="196"/>
      <c r="DN204" s="196"/>
      <c r="DO204" s="196"/>
      <c r="DP204" s="196"/>
      <c r="DQ204" s="196"/>
      <c r="DR204" s="196"/>
      <c r="DS204" s="196"/>
      <c r="DT204" s="196"/>
      <c r="DU204" s="196"/>
      <c r="DV204" s="196"/>
      <c r="DW204" s="196"/>
      <c r="DX204" s="196"/>
      <c r="DY204" s="196"/>
      <c r="DZ204" s="196"/>
      <c r="EA204" s="196"/>
      <c r="EB204" s="196"/>
      <c r="EC204" s="196"/>
      <c r="ED204" s="196"/>
      <c r="EE204" s="196"/>
      <c r="EF204" s="196"/>
      <c r="EG204" s="196"/>
      <c r="EH204" s="196"/>
      <c r="EI204" s="196"/>
      <c r="EJ204" s="196"/>
      <c r="EK204" s="196"/>
      <c r="EL204" s="196"/>
      <c r="EM204" s="196"/>
      <c r="EN204" s="196"/>
      <c r="EO204" s="196"/>
      <c r="EP204" s="196"/>
      <c r="EQ204" s="196"/>
      <c r="ER204" s="196"/>
      <c r="ES204" s="196"/>
      <c r="ET204" s="196"/>
    </row>
    <row r="205" spans="1:150" ht="12.75">
      <c r="A205" s="54"/>
      <c r="B205" s="55"/>
      <c r="C205" s="214" t="s">
        <v>1005</v>
      </c>
      <c r="D205" s="214" t="s">
        <v>783</v>
      </c>
      <c r="E205" s="215" t="s">
        <v>1006</v>
      </c>
      <c r="F205" s="216" t="s">
        <v>1007</v>
      </c>
      <c r="G205" s="217" t="s">
        <v>801</v>
      </c>
      <c r="H205" s="218">
        <v>4</v>
      </c>
      <c r="I205" s="219"/>
      <c r="J205" s="219"/>
      <c r="K205" s="220">
        <f>ROUND(P205*H205,2)</f>
        <v>0</v>
      </c>
      <c r="L205" s="216" t="s">
        <v>56</v>
      </c>
      <c r="M205" s="59"/>
      <c r="N205" s="221" t="s">
        <v>56</v>
      </c>
      <c r="O205" s="222" t="s">
        <v>694</v>
      </c>
      <c r="P205" s="223">
        <f>I205+J205</f>
        <v>0</v>
      </c>
      <c r="Q205" s="223">
        <f>ROUND(I205*H205,2)</f>
        <v>0</v>
      </c>
      <c r="R205" s="223">
        <f>ROUND(J205*H205,2)</f>
        <v>0</v>
      </c>
      <c r="S205" s="87"/>
      <c r="T205" s="224">
        <f>S205*H205</f>
        <v>0</v>
      </c>
      <c r="U205" s="224">
        <v>0</v>
      </c>
      <c r="V205" s="224">
        <f>U205*H205</f>
        <v>0</v>
      </c>
      <c r="W205" s="224">
        <v>0</v>
      </c>
      <c r="X205" s="225">
        <f>W205*H205</f>
        <v>0</v>
      </c>
      <c r="Y205" s="54"/>
      <c r="Z205" s="54"/>
      <c r="AA205" s="54"/>
      <c r="AB205" s="54"/>
      <c r="AC205" s="54"/>
      <c r="AD205" s="54"/>
      <c r="AE205" s="54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226" t="s">
        <v>941</v>
      </c>
      <c r="AS205" s="60"/>
      <c r="AT205" s="226" t="s">
        <v>783</v>
      </c>
      <c r="AU205" s="226" t="s">
        <v>29</v>
      </c>
      <c r="AV205" s="60"/>
      <c r="AW205" s="60"/>
      <c r="AX205" s="60"/>
      <c r="AY205" s="38" t="s">
        <v>781</v>
      </c>
      <c r="AZ205" s="60"/>
      <c r="BA205" s="60"/>
      <c r="BB205" s="60"/>
      <c r="BC205" s="60"/>
      <c r="BD205" s="60"/>
      <c r="BE205" s="227">
        <f>IF(O205="základní",K205,0)</f>
        <v>0</v>
      </c>
      <c r="BF205" s="227">
        <f>IF(O205="snížená",K205,0)</f>
        <v>0</v>
      </c>
      <c r="BG205" s="227">
        <f>IF(O205="zákl. přenesená",K205,0)</f>
        <v>0</v>
      </c>
      <c r="BH205" s="227">
        <f>IF(O205="sníž. přenesená",K205,0)</f>
        <v>0</v>
      </c>
      <c r="BI205" s="227">
        <f>IF(O205="nulová",K205,0)</f>
        <v>0</v>
      </c>
      <c r="BJ205" s="38" t="s">
        <v>34</v>
      </c>
      <c r="BK205" s="227">
        <f>ROUND(P205*H205,2)</f>
        <v>0</v>
      </c>
      <c r="BL205" s="38" t="s">
        <v>941</v>
      </c>
      <c r="BM205" s="226" t="s">
        <v>1008</v>
      </c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</row>
    <row r="206" spans="1:150" ht="12.75">
      <c r="A206" s="54"/>
      <c r="B206" s="55"/>
      <c r="C206" s="214" t="s">
        <v>1009</v>
      </c>
      <c r="D206" s="214" t="s">
        <v>783</v>
      </c>
      <c r="E206" s="215" t="s">
        <v>1010</v>
      </c>
      <c r="F206" s="216" t="s">
        <v>1011</v>
      </c>
      <c r="G206" s="217" t="s">
        <v>1012</v>
      </c>
      <c r="H206" s="218">
        <v>0.2</v>
      </c>
      <c r="I206" s="219"/>
      <c r="J206" s="219"/>
      <c r="K206" s="220">
        <f>ROUND(P206*H206,2)</f>
        <v>0</v>
      </c>
      <c r="L206" s="216" t="s">
        <v>787</v>
      </c>
      <c r="M206" s="59"/>
      <c r="N206" s="221" t="s">
        <v>56</v>
      </c>
      <c r="O206" s="222" t="s">
        <v>694</v>
      </c>
      <c r="P206" s="223">
        <f>I206+J206</f>
        <v>0</v>
      </c>
      <c r="Q206" s="223">
        <f>ROUND(I206*H206,2)</f>
        <v>0</v>
      </c>
      <c r="R206" s="223">
        <f>ROUND(J206*H206,2)</f>
        <v>0</v>
      </c>
      <c r="S206" s="87"/>
      <c r="T206" s="224">
        <f>S206*H206</f>
        <v>0</v>
      </c>
      <c r="U206" s="224">
        <v>0.0088</v>
      </c>
      <c r="V206" s="224">
        <f>U206*H206</f>
        <v>0.0017600000000000003</v>
      </c>
      <c r="W206" s="224">
        <v>0</v>
      </c>
      <c r="X206" s="225">
        <f>W206*H206</f>
        <v>0</v>
      </c>
      <c r="Y206" s="54"/>
      <c r="Z206" s="54"/>
      <c r="AA206" s="54"/>
      <c r="AB206" s="54"/>
      <c r="AC206" s="54"/>
      <c r="AD206" s="54"/>
      <c r="AE206" s="54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226" t="s">
        <v>941</v>
      </c>
      <c r="AS206" s="60"/>
      <c r="AT206" s="226" t="s">
        <v>783</v>
      </c>
      <c r="AU206" s="226" t="s">
        <v>29</v>
      </c>
      <c r="AV206" s="60"/>
      <c r="AW206" s="60"/>
      <c r="AX206" s="60"/>
      <c r="AY206" s="38" t="s">
        <v>781</v>
      </c>
      <c r="AZ206" s="60"/>
      <c r="BA206" s="60"/>
      <c r="BB206" s="60"/>
      <c r="BC206" s="60"/>
      <c r="BD206" s="60"/>
      <c r="BE206" s="227">
        <f>IF(O206="základní",K206,0)</f>
        <v>0</v>
      </c>
      <c r="BF206" s="227">
        <f>IF(O206="snížená",K206,0)</f>
        <v>0</v>
      </c>
      <c r="BG206" s="227">
        <f>IF(O206="zákl. přenesená",K206,0)</f>
        <v>0</v>
      </c>
      <c r="BH206" s="227">
        <f>IF(O206="sníž. přenesená",K206,0)</f>
        <v>0</v>
      </c>
      <c r="BI206" s="227">
        <f>IF(O206="nulová",K206,0)</f>
        <v>0</v>
      </c>
      <c r="BJ206" s="38" t="s">
        <v>34</v>
      </c>
      <c r="BK206" s="227">
        <f>ROUND(P206*H206,2)</f>
        <v>0</v>
      </c>
      <c r="BL206" s="38" t="s">
        <v>941</v>
      </c>
      <c r="BM206" s="226" t="s">
        <v>1013</v>
      </c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</row>
    <row r="207" spans="1:150" ht="12.75">
      <c r="A207" s="54"/>
      <c r="B207" s="55"/>
      <c r="C207" s="56"/>
      <c r="D207" s="228" t="s">
        <v>789</v>
      </c>
      <c r="E207" s="56"/>
      <c r="F207" s="229" t="s">
        <v>1014</v>
      </c>
      <c r="G207" s="56"/>
      <c r="H207" s="56"/>
      <c r="I207" s="230"/>
      <c r="J207" s="230"/>
      <c r="K207" s="56"/>
      <c r="L207" s="56"/>
      <c r="M207" s="59"/>
      <c r="N207" s="231"/>
      <c r="O207" s="232"/>
      <c r="P207" s="87"/>
      <c r="Q207" s="87"/>
      <c r="R207" s="87"/>
      <c r="S207" s="87"/>
      <c r="T207" s="87"/>
      <c r="U207" s="87"/>
      <c r="V207" s="87"/>
      <c r="W207" s="87"/>
      <c r="X207" s="88"/>
      <c r="Y207" s="54"/>
      <c r="Z207" s="54"/>
      <c r="AA207" s="54"/>
      <c r="AB207" s="54"/>
      <c r="AC207" s="54"/>
      <c r="AD207" s="54"/>
      <c r="AE207" s="54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38" t="s">
        <v>789</v>
      </c>
      <c r="AU207" s="38" t="s">
        <v>29</v>
      </c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</row>
    <row r="208" spans="1:150" ht="12.75">
      <c r="A208" s="54"/>
      <c r="B208" s="55"/>
      <c r="C208" s="214" t="s">
        <v>1015</v>
      </c>
      <c r="D208" s="214" t="s">
        <v>783</v>
      </c>
      <c r="E208" s="215" t="s">
        <v>1016</v>
      </c>
      <c r="F208" s="216" t="s">
        <v>1017</v>
      </c>
      <c r="G208" s="217" t="s">
        <v>1012</v>
      </c>
      <c r="H208" s="218">
        <v>0.2</v>
      </c>
      <c r="I208" s="219"/>
      <c r="J208" s="219"/>
      <c r="K208" s="220">
        <f>ROUND(P208*H208,2)</f>
        <v>0</v>
      </c>
      <c r="L208" s="216" t="s">
        <v>787</v>
      </c>
      <c r="M208" s="59"/>
      <c r="N208" s="221" t="s">
        <v>56</v>
      </c>
      <c r="O208" s="222" t="s">
        <v>694</v>
      </c>
      <c r="P208" s="223">
        <f>I208+J208</f>
        <v>0</v>
      </c>
      <c r="Q208" s="223">
        <f>ROUND(I208*H208,2)</f>
        <v>0</v>
      </c>
      <c r="R208" s="223">
        <f>ROUND(J208*H208,2)</f>
        <v>0</v>
      </c>
      <c r="S208" s="87"/>
      <c r="T208" s="224">
        <f>S208*H208</f>
        <v>0</v>
      </c>
      <c r="U208" s="224">
        <v>0.0099</v>
      </c>
      <c r="V208" s="224">
        <f>U208*H208</f>
        <v>0.0019800000000000004</v>
      </c>
      <c r="W208" s="224">
        <v>0</v>
      </c>
      <c r="X208" s="225">
        <f>W208*H208</f>
        <v>0</v>
      </c>
      <c r="Y208" s="54"/>
      <c r="Z208" s="54"/>
      <c r="AA208" s="54"/>
      <c r="AB208" s="54"/>
      <c r="AC208" s="54"/>
      <c r="AD208" s="54"/>
      <c r="AE208" s="54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226" t="s">
        <v>941</v>
      </c>
      <c r="AS208" s="60"/>
      <c r="AT208" s="226" t="s">
        <v>783</v>
      </c>
      <c r="AU208" s="226" t="s">
        <v>29</v>
      </c>
      <c r="AV208" s="60"/>
      <c r="AW208" s="60"/>
      <c r="AX208" s="60"/>
      <c r="AY208" s="38" t="s">
        <v>781</v>
      </c>
      <c r="AZ208" s="60"/>
      <c r="BA208" s="60"/>
      <c r="BB208" s="60"/>
      <c r="BC208" s="60"/>
      <c r="BD208" s="60"/>
      <c r="BE208" s="227">
        <f>IF(O208="základní",K208,0)</f>
        <v>0</v>
      </c>
      <c r="BF208" s="227">
        <f>IF(O208="snížená",K208,0)</f>
        <v>0</v>
      </c>
      <c r="BG208" s="227">
        <f>IF(O208="zákl. přenesená",K208,0)</f>
        <v>0</v>
      </c>
      <c r="BH208" s="227">
        <f>IF(O208="sníž. přenesená",K208,0)</f>
        <v>0</v>
      </c>
      <c r="BI208" s="227">
        <f>IF(O208="nulová",K208,0)</f>
        <v>0</v>
      </c>
      <c r="BJ208" s="38" t="s">
        <v>34</v>
      </c>
      <c r="BK208" s="227">
        <f>ROUND(P208*H208,2)</f>
        <v>0</v>
      </c>
      <c r="BL208" s="38" t="s">
        <v>941</v>
      </c>
      <c r="BM208" s="226" t="s">
        <v>1018</v>
      </c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</row>
    <row r="209" spans="1:150" ht="12.75">
      <c r="A209" s="54"/>
      <c r="B209" s="55"/>
      <c r="C209" s="56"/>
      <c r="D209" s="228" t="s">
        <v>789</v>
      </c>
      <c r="E209" s="56"/>
      <c r="F209" s="229" t="s">
        <v>1019</v>
      </c>
      <c r="G209" s="56"/>
      <c r="H209" s="56"/>
      <c r="I209" s="230"/>
      <c r="J209" s="230"/>
      <c r="K209" s="56"/>
      <c r="L209" s="56"/>
      <c r="M209" s="59"/>
      <c r="N209" s="231"/>
      <c r="O209" s="232"/>
      <c r="P209" s="87"/>
      <c r="Q209" s="87"/>
      <c r="R209" s="87"/>
      <c r="S209" s="87"/>
      <c r="T209" s="87"/>
      <c r="U209" s="87"/>
      <c r="V209" s="87"/>
      <c r="W209" s="87"/>
      <c r="X209" s="88"/>
      <c r="Y209" s="54"/>
      <c r="Z209" s="54"/>
      <c r="AA209" s="54"/>
      <c r="AB209" s="54"/>
      <c r="AC209" s="54"/>
      <c r="AD209" s="54"/>
      <c r="AE209" s="54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38" t="s">
        <v>789</v>
      </c>
      <c r="AU209" s="38" t="s">
        <v>29</v>
      </c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</row>
    <row r="210" spans="1:150" ht="34.2">
      <c r="A210" s="54"/>
      <c r="B210" s="55"/>
      <c r="C210" s="214" t="s">
        <v>1020</v>
      </c>
      <c r="D210" s="214" t="s">
        <v>783</v>
      </c>
      <c r="E210" s="215" t="s">
        <v>1021</v>
      </c>
      <c r="F210" s="216" t="s">
        <v>1022</v>
      </c>
      <c r="G210" s="217" t="s">
        <v>808</v>
      </c>
      <c r="H210" s="218">
        <v>175.5</v>
      </c>
      <c r="I210" s="219"/>
      <c r="J210" s="219"/>
      <c r="K210" s="220">
        <f>ROUND(P210*H210,2)</f>
        <v>0</v>
      </c>
      <c r="L210" s="216" t="s">
        <v>787</v>
      </c>
      <c r="M210" s="59"/>
      <c r="N210" s="221" t="s">
        <v>56</v>
      </c>
      <c r="O210" s="222" t="s">
        <v>694</v>
      </c>
      <c r="P210" s="223">
        <f>I210+J210</f>
        <v>0</v>
      </c>
      <c r="Q210" s="223">
        <f>ROUND(I210*H210,2)</f>
        <v>0</v>
      </c>
      <c r="R210" s="223">
        <f>ROUND(J210*H210,2)</f>
        <v>0</v>
      </c>
      <c r="S210" s="87"/>
      <c r="T210" s="224">
        <f>S210*H210</f>
        <v>0</v>
      </c>
      <c r="U210" s="224">
        <v>0</v>
      </c>
      <c r="V210" s="224">
        <f>U210*H210</f>
        <v>0</v>
      </c>
      <c r="W210" s="224">
        <v>0</v>
      </c>
      <c r="X210" s="225">
        <f>W210*H210</f>
        <v>0</v>
      </c>
      <c r="Y210" s="54"/>
      <c r="Z210" s="54"/>
      <c r="AA210" s="54"/>
      <c r="AB210" s="54"/>
      <c r="AC210" s="54"/>
      <c r="AD210" s="54"/>
      <c r="AE210" s="54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226" t="s">
        <v>941</v>
      </c>
      <c r="AS210" s="60"/>
      <c r="AT210" s="226" t="s">
        <v>783</v>
      </c>
      <c r="AU210" s="226" t="s">
        <v>29</v>
      </c>
      <c r="AV210" s="60"/>
      <c r="AW210" s="60"/>
      <c r="AX210" s="60"/>
      <c r="AY210" s="38" t="s">
        <v>781</v>
      </c>
      <c r="AZ210" s="60"/>
      <c r="BA210" s="60"/>
      <c r="BB210" s="60"/>
      <c r="BC210" s="60"/>
      <c r="BD210" s="60"/>
      <c r="BE210" s="227">
        <f>IF(O210="základní",K210,0)</f>
        <v>0</v>
      </c>
      <c r="BF210" s="227">
        <f>IF(O210="snížená",K210,0)</f>
        <v>0</v>
      </c>
      <c r="BG210" s="227">
        <f>IF(O210="zákl. přenesená",K210,0)</f>
        <v>0</v>
      </c>
      <c r="BH210" s="227">
        <f>IF(O210="sníž. přenesená",K210,0)</f>
        <v>0</v>
      </c>
      <c r="BI210" s="227">
        <f>IF(O210="nulová",K210,0)</f>
        <v>0</v>
      </c>
      <c r="BJ210" s="38" t="s">
        <v>34</v>
      </c>
      <c r="BK210" s="227">
        <f>ROUND(P210*H210,2)</f>
        <v>0</v>
      </c>
      <c r="BL210" s="38" t="s">
        <v>941</v>
      </c>
      <c r="BM210" s="226" t="s">
        <v>1023</v>
      </c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</row>
    <row r="211" spans="1:150" ht="12.75">
      <c r="A211" s="54"/>
      <c r="B211" s="55"/>
      <c r="C211" s="56"/>
      <c r="D211" s="228" t="s">
        <v>789</v>
      </c>
      <c r="E211" s="56"/>
      <c r="F211" s="229" t="s">
        <v>1024</v>
      </c>
      <c r="G211" s="56"/>
      <c r="H211" s="56"/>
      <c r="I211" s="230"/>
      <c r="J211" s="230"/>
      <c r="K211" s="56"/>
      <c r="L211" s="56"/>
      <c r="M211" s="59"/>
      <c r="N211" s="231"/>
      <c r="O211" s="232"/>
      <c r="P211" s="87"/>
      <c r="Q211" s="87"/>
      <c r="R211" s="87"/>
      <c r="S211" s="87"/>
      <c r="T211" s="87"/>
      <c r="U211" s="87"/>
      <c r="V211" s="87"/>
      <c r="W211" s="87"/>
      <c r="X211" s="88"/>
      <c r="Y211" s="54"/>
      <c r="Z211" s="54"/>
      <c r="AA211" s="54"/>
      <c r="AB211" s="54"/>
      <c r="AC211" s="54"/>
      <c r="AD211" s="54"/>
      <c r="AE211" s="54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38" t="s">
        <v>789</v>
      </c>
      <c r="AU211" s="38" t="s">
        <v>29</v>
      </c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</row>
    <row r="212" spans="1:150" ht="12.75">
      <c r="A212" s="245"/>
      <c r="B212" s="246"/>
      <c r="C212" s="247"/>
      <c r="D212" s="236" t="s">
        <v>62</v>
      </c>
      <c r="E212" s="248" t="s">
        <v>56</v>
      </c>
      <c r="F212" s="249" t="s">
        <v>1025</v>
      </c>
      <c r="G212" s="247"/>
      <c r="H212" s="250">
        <v>175.5</v>
      </c>
      <c r="I212" s="251"/>
      <c r="J212" s="251"/>
      <c r="K212" s="247"/>
      <c r="L212" s="247"/>
      <c r="M212" s="252"/>
      <c r="N212" s="253"/>
      <c r="O212" s="254"/>
      <c r="P212" s="254"/>
      <c r="Q212" s="254"/>
      <c r="R212" s="254"/>
      <c r="S212" s="254"/>
      <c r="T212" s="254"/>
      <c r="U212" s="254"/>
      <c r="V212" s="254"/>
      <c r="W212" s="254"/>
      <c r="X212" s="255"/>
      <c r="Y212" s="245"/>
      <c r="Z212" s="245"/>
      <c r="AA212" s="245"/>
      <c r="AB212" s="245"/>
      <c r="AC212" s="245"/>
      <c r="AD212" s="245"/>
      <c r="AE212" s="245"/>
      <c r="AF212" s="245"/>
      <c r="AG212" s="245"/>
      <c r="AH212" s="245"/>
      <c r="AI212" s="245"/>
      <c r="AJ212" s="245"/>
      <c r="AK212" s="245"/>
      <c r="AL212" s="245"/>
      <c r="AM212" s="245"/>
      <c r="AN212" s="245"/>
      <c r="AO212" s="245"/>
      <c r="AP212" s="245"/>
      <c r="AQ212" s="245"/>
      <c r="AR212" s="245"/>
      <c r="AS212" s="245"/>
      <c r="AT212" s="256" t="s">
        <v>62</v>
      </c>
      <c r="AU212" s="256" t="s">
        <v>29</v>
      </c>
      <c r="AV212" s="245" t="s">
        <v>29</v>
      </c>
      <c r="AW212" s="245" t="s">
        <v>659</v>
      </c>
      <c r="AX212" s="245" t="s">
        <v>34</v>
      </c>
      <c r="AY212" s="256" t="s">
        <v>781</v>
      </c>
      <c r="AZ212" s="245"/>
      <c r="BA212" s="245"/>
      <c r="BB212" s="245"/>
      <c r="BC212" s="245"/>
      <c r="BD212" s="245"/>
      <c r="BE212" s="245"/>
      <c r="BF212" s="245"/>
      <c r="BG212" s="245"/>
      <c r="BH212" s="245"/>
      <c r="BI212" s="245"/>
      <c r="BJ212" s="245"/>
      <c r="BK212" s="245"/>
      <c r="BL212" s="245"/>
      <c r="BM212" s="245"/>
      <c r="BN212" s="245"/>
      <c r="BO212" s="245"/>
      <c r="BP212" s="245"/>
      <c r="BQ212" s="245"/>
      <c r="BR212" s="245"/>
      <c r="BS212" s="245"/>
      <c r="BT212" s="245"/>
      <c r="BU212" s="245"/>
      <c r="BV212" s="245"/>
      <c r="BW212" s="245"/>
      <c r="BX212" s="245"/>
      <c r="BY212" s="245"/>
      <c r="BZ212" s="245"/>
      <c r="CA212" s="245"/>
      <c r="CB212" s="245"/>
      <c r="CC212" s="245"/>
      <c r="CD212" s="245"/>
      <c r="CE212" s="245"/>
      <c r="CF212" s="245"/>
      <c r="CG212" s="245"/>
      <c r="CH212" s="245"/>
      <c r="CI212" s="245"/>
      <c r="CJ212" s="245"/>
      <c r="CK212" s="245"/>
      <c r="CL212" s="245"/>
      <c r="CM212" s="245"/>
      <c r="CN212" s="245"/>
      <c r="CO212" s="245"/>
      <c r="CP212" s="245"/>
      <c r="CQ212" s="245"/>
      <c r="CR212" s="245"/>
      <c r="CS212" s="245"/>
      <c r="CT212" s="245"/>
      <c r="CU212" s="245"/>
      <c r="CV212" s="245"/>
      <c r="CW212" s="245"/>
      <c r="CX212" s="245"/>
      <c r="CY212" s="245"/>
      <c r="CZ212" s="245"/>
      <c r="DA212" s="245"/>
      <c r="DB212" s="245"/>
      <c r="DC212" s="245"/>
      <c r="DD212" s="245"/>
      <c r="DE212" s="245"/>
      <c r="DF212" s="245"/>
      <c r="DG212" s="245"/>
      <c r="DH212" s="245"/>
      <c r="DI212" s="245"/>
      <c r="DJ212" s="245"/>
      <c r="DK212" s="245"/>
      <c r="DL212" s="245"/>
      <c r="DM212" s="245"/>
      <c r="DN212" s="245"/>
      <c r="DO212" s="245"/>
      <c r="DP212" s="245"/>
      <c r="DQ212" s="245"/>
      <c r="DR212" s="245"/>
      <c r="DS212" s="245"/>
      <c r="DT212" s="245"/>
      <c r="DU212" s="245"/>
      <c r="DV212" s="245"/>
      <c r="DW212" s="245"/>
      <c r="DX212" s="245"/>
      <c r="DY212" s="245"/>
      <c r="DZ212" s="245"/>
      <c r="EA212" s="245"/>
      <c r="EB212" s="245"/>
      <c r="EC212" s="245"/>
      <c r="ED212" s="245"/>
      <c r="EE212" s="245"/>
      <c r="EF212" s="245"/>
      <c r="EG212" s="245"/>
      <c r="EH212" s="245"/>
      <c r="EI212" s="245"/>
      <c r="EJ212" s="245"/>
      <c r="EK212" s="245"/>
      <c r="EL212" s="245"/>
      <c r="EM212" s="245"/>
      <c r="EN212" s="245"/>
      <c r="EO212" s="245"/>
      <c r="EP212" s="245"/>
      <c r="EQ212" s="245"/>
      <c r="ER212" s="245"/>
      <c r="ES212" s="245"/>
      <c r="ET212" s="245"/>
    </row>
    <row r="213" spans="1:150" ht="12.75">
      <c r="A213" s="54"/>
      <c r="B213" s="55"/>
      <c r="C213" s="214" t="s">
        <v>1026</v>
      </c>
      <c r="D213" s="214" t="s">
        <v>783</v>
      </c>
      <c r="E213" s="215" t="s">
        <v>1027</v>
      </c>
      <c r="F213" s="216" t="s">
        <v>1028</v>
      </c>
      <c r="G213" s="217" t="s">
        <v>1029</v>
      </c>
      <c r="H213" s="218">
        <v>10</v>
      </c>
      <c r="I213" s="219"/>
      <c r="J213" s="219"/>
      <c r="K213" s="220">
        <f>ROUND(P213*H213,2)</f>
        <v>0</v>
      </c>
      <c r="L213" s="216" t="s">
        <v>787</v>
      </c>
      <c r="M213" s="59"/>
      <c r="N213" s="221" t="s">
        <v>56</v>
      </c>
      <c r="O213" s="222" t="s">
        <v>694</v>
      </c>
      <c r="P213" s="223">
        <f>I213+J213</f>
        <v>0</v>
      </c>
      <c r="Q213" s="223">
        <f>ROUND(I213*H213,2)</f>
        <v>0</v>
      </c>
      <c r="R213" s="223">
        <f>ROUND(J213*H213,2)</f>
        <v>0</v>
      </c>
      <c r="S213" s="87"/>
      <c r="T213" s="224">
        <f>S213*H213</f>
        <v>0</v>
      </c>
      <c r="U213" s="224">
        <v>0</v>
      </c>
      <c r="V213" s="224">
        <f>U213*H213</f>
        <v>0</v>
      </c>
      <c r="W213" s="224">
        <v>0</v>
      </c>
      <c r="X213" s="225">
        <f>W213*H213</f>
        <v>0</v>
      </c>
      <c r="Y213" s="54"/>
      <c r="Z213" s="54"/>
      <c r="AA213" s="54"/>
      <c r="AB213" s="54"/>
      <c r="AC213" s="54"/>
      <c r="AD213" s="54"/>
      <c r="AE213" s="54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226" t="s">
        <v>941</v>
      </c>
      <c r="AS213" s="60"/>
      <c r="AT213" s="226" t="s">
        <v>783</v>
      </c>
      <c r="AU213" s="226" t="s">
        <v>29</v>
      </c>
      <c r="AV213" s="60"/>
      <c r="AW213" s="60"/>
      <c r="AX213" s="60"/>
      <c r="AY213" s="38" t="s">
        <v>781</v>
      </c>
      <c r="AZ213" s="60"/>
      <c r="BA213" s="60"/>
      <c r="BB213" s="60"/>
      <c r="BC213" s="60"/>
      <c r="BD213" s="60"/>
      <c r="BE213" s="227">
        <f>IF(O213="základní",K213,0)</f>
        <v>0</v>
      </c>
      <c r="BF213" s="227">
        <f>IF(O213="snížená",K213,0)</f>
        <v>0</v>
      </c>
      <c r="BG213" s="227">
        <f>IF(O213="zákl. přenesená",K213,0)</f>
        <v>0</v>
      </c>
      <c r="BH213" s="227">
        <f>IF(O213="sníž. přenesená",K213,0)</f>
        <v>0</v>
      </c>
      <c r="BI213" s="227">
        <f>IF(O213="nulová",K213,0)</f>
        <v>0</v>
      </c>
      <c r="BJ213" s="38" t="s">
        <v>34</v>
      </c>
      <c r="BK213" s="227">
        <f>ROUND(P213*H213,2)</f>
        <v>0</v>
      </c>
      <c r="BL213" s="38" t="s">
        <v>941</v>
      </c>
      <c r="BM213" s="226" t="s">
        <v>1030</v>
      </c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</row>
    <row r="214" spans="1:150" ht="12.75">
      <c r="A214" s="54"/>
      <c r="B214" s="55"/>
      <c r="C214" s="56"/>
      <c r="D214" s="228" t="s">
        <v>789</v>
      </c>
      <c r="E214" s="56"/>
      <c r="F214" s="229" t="s">
        <v>1031</v>
      </c>
      <c r="G214" s="56"/>
      <c r="H214" s="56"/>
      <c r="I214" s="230"/>
      <c r="J214" s="230"/>
      <c r="K214" s="56"/>
      <c r="L214" s="56"/>
      <c r="M214" s="59"/>
      <c r="N214" s="231"/>
      <c r="O214" s="232"/>
      <c r="P214" s="87"/>
      <c r="Q214" s="87"/>
      <c r="R214" s="87"/>
      <c r="S214" s="87"/>
      <c r="T214" s="87"/>
      <c r="U214" s="87"/>
      <c r="V214" s="87"/>
      <c r="W214" s="87"/>
      <c r="X214" s="88"/>
      <c r="Y214" s="54"/>
      <c r="Z214" s="54"/>
      <c r="AA214" s="54"/>
      <c r="AB214" s="54"/>
      <c r="AC214" s="54"/>
      <c r="AD214" s="54"/>
      <c r="AE214" s="54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38" t="s">
        <v>789</v>
      </c>
      <c r="AU214" s="38" t="s">
        <v>29</v>
      </c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</row>
    <row r="215" spans="1:150" ht="12.75">
      <c r="A215" s="54"/>
      <c r="B215" s="55"/>
      <c r="C215" s="214" t="s">
        <v>1032</v>
      </c>
      <c r="D215" s="214" t="s">
        <v>783</v>
      </c>
      <c r="E215" s="215" t="s">
        <v>1033</v>
      </c>
      <c r="F215" s="216" t="s">
        <v>1034</v>
      </c>
      <c r="G215" s="217" t="s">
        <v>801</v>
      </c>
      <c r="H215" s="218">
        <v>10</v>
      </c>
      <c r="I215" s="219"/>
      <c r="J215" s="219"/>
      <c r="K215" s="220">
        <f>ROUND(P215*H215,2)</f>
        <v>0</v>
      </c>
      <c r="L215" s="216" t="s">
        <v>787</v>
      </c>
      <c r="M215" s="59"/>
      <c r="N215" s="221" t="s">
        <v>56</v>
      </c>
      <c r="O215" s="222" t="s">
        <v>694</v>
      </c>
      <c r="P215" s="223">
        <f>I215+J215</f>
        <v>0</v>
      </c>
      <c r="Q215" s="223">
        <f>ROUND(I215*H215,2)</f>
        <v>0</v>
      </c>
      <c r="R215" s="223">
        <f>ROUND(J215*H215,2)</f>
        <v>0</v>
      </c>
      <c r="S215" s="87"/>
      <c r="T215" s="224">
        <f>S215*H215</f>
        <v>0</v>
      </c>
      <c r="U215" s="224">
        <v>0.0038</v>
      </c>
      <c r="V215" s="224">
        <f>U215*H215</f>
        <v>0.038</v>
      </c>
      <c r="W215" s="224">
        <v>0</v>
      </c>
      <c r="X215" s="225">
        <f>W215*H215</f>
        <v>0</v>
      </c>
      <c r="Y215" s="54"/>
      <c r="Z215" s="54"/>
      <c r="AA215" s="54"/>
      <c r="AB215" s="54"/>
      <c r="AC215" s="54"/>
      <c r="AD215" s="54"/>
      <c r="AE215" s="54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226" t="s">
        <v>941</v>
      </c>
      <c r="AS215" s="60"/>
      <c r="AT215" s="226" t="s">
        <v>783</v>
      </c>
      <c r="AU215" s="226" t="s">
        <v>29</v>
      </c>
      <c r="AV215" s="60"/>
      <c r="AW215" s="60"/>
      <c r="AX215" s="60"/>
      <c r="AY215" s="38" t="s">
        <v>781</v>
      </c>
      <c r="AZ215" s="60"/>
      <c r="BA215" s="60"/>
      <c r="BB215" s="60"/>
      <c r="BC215" s="60"/>
      <c r="BD215" s="60"/>
      <c r="BE215" s="227">
        <f>IF(O215="základní",K215,0)</f>
        <v>0</v>
      </c>
      <c r="BF215" s="227">
        <f>IF(O215="snížená",K215,0)</f>
        <v>0</v>
      </c>
      <c r="BG215" s="227">
        <f>IF(O215="zákl. přenesená",K215,0)</f>
        <v>0</v>
      </c>
      <c r="BH215" s="227">
        <f>IF(O215="sníž. přenesená",K215,0)</f>
        <v>0</v>
      </c>
      <c r="BI215" s="227">
        <f>IF(O215="nulová",K215,0)</f>
        <v>0</v>
      </c>
      <c r="BJ215" s="38" t="s">
        <v>34</v>
      </c>
      <c r="BK215" s="227">
        <f>ROUND(P215*H215,2)</f>
        <v>0</v>
      </c>
      <c r="BL215" s="38" t="s">
        <v>941</v>
      </c>
      <c r="BM215" s="226" t="s">
        <v>1035</v>
      </c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</row>
    <row r="216" spans="1:150" ht="12.75">
      <c r="A216" s="54"/>
      <c r="B216" s="55"/>
      <c r="C216" s="56"/>
      <c r="D216" s="228" t="s">
        <v>789</v>
      </c>
      <c r="E216" s="56"/>
      <c r="F216" s="229" t="s">
        <v>1036</v>
      </c>
      <c r="G216" s="56"/>
      <c r="H216" s="56"/>
      <c r="I216" s="230"/>
      <c r="J216" s="230"/>
      <c r="K216" s="56"/>
      <c r="L216" s="56"/>
      <c r="M216" s="59"/>
      <c r="N216" s="231"/>
      <c r="O216" s="232"/>
      <c r="P216" s="87"/>
      <c r="Q216" s="87"/>
      <c r="R216" s="87"/>
      <c r="S216" s="87"/>
      <c r="T216" s="87"/>
      <c r="U216" s="87"/>
      <c r="V216" s="87"/>
      <c r="W216" s="87"/>
      <c r="X216" s="88"/>
      <c r="Y216" s="54"/>
      <c r="Z216" s="54"/>
      <c r="AA216" s="54"/>
      <c r="AB216" s="54"/>
      <c r="AC216" s="54"/>
      <c r="AD216" s="54"/>
      <c r="AE216" s="54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38" t="s">
        <v>789</v>
      </c>
      <c r="AU216" s="38" t="s">
        <v>29</v>
      </c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</row>
    <row r="217" spans="1:150" ht="12.75">
      <c r="A217" s="54"/>
      <c r="B217" s="55"/>
      <c r="C217" s="214" t="s">
        <v>1037</v>
      </c>
      <c r="D217" s="214" t="s">
        <v>783</v>
      </c>
      <c r="E217" s="215" t="s">
        <v>1038</v>
      </c>
      <c r="F217" s="216" t="s">
        <v>1039</v>
      </c>
      <c r="G217" s="217" t="s">
        <v>808</v>
      </c>
      <c r="H217" s="218">
        <v>50</v>
      </c>
      <c r="I217" s="219"/>
      <c r="J217" s="219"/>
      <c r="K217" s="220">
        <f>ROUND(P217*H217,2)</f>
        <v>0</v>
      </c>
      <c r="L217" s="216" t="s">
        <v>787</v>
      </c>
      <c r="M217" s="59"/>
      <c r="N217" s="221" t="s">
        <v>56</v>
      </c>
      <c r="O217" s="222" t="s">
        <v>694</v>
      </c>
      <c r="P217" s="223">
        <f>I217+J217</f>
        <v>0</v>
      </c>
      <c r="Q217" s="223">
        <f>ROUND(I217*H217,2)</f>
        <v>0</v>
      </c>
      <c r="R217" s="223">
        <f>ROUND(J217*H217,2)</f>
        <v>0</v>
      </c>
      <c r="S217" s="87"/>
      <c r="T217" s="224">
        <f>S217*H217</f>
        <v>0</v>
      </c>
      <c r="U217" s="224">
        <v>0.00127</v>
      </c>
      <c r="V217" s="224">
        <f>U217*H217</f>
        <v>0.0635</v>
      </c>
      <c r="W217" s="224">
        <v>0</v>
      </c>
      <c r="X217" s="225">
        <f>W217*H217</f>
        <v>0</v>
      </c>
      <c r="Y217" s="54"/>
      <c r="Z217" s="54"/>
      <c r="AA217" s="54"/>
      <c r="AB217" s="54"/>
      <c r="AC217" s="54"/>
      <c r="AD217" s="54"/>
      <c r="AE217" s="54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226" t="s">
        <v>941</v>
      </c>
      <c r="AS217" s="60"/>
      <c r="AT217" s="226" t="s">
        <v>783</v>
      </c>
      <c r="AU217" s="226" t="s">
        <v>29</v>
      </c>
      <c r="AV217" s="60"/>
      <c r="AW217" s="60"/>
      <c r="AX217" s="60"/>
      <c r="AY217" s="38" t="s">
        <v>781</v>
      </c>
      <c r="AZ217" s="60"/>
      <c r="BA217" s="60"/>
      <c r="BB217" s="60"/>
      <c r="BC217" s="60"/>
      <c r="BD217" s="60"/>
      <c r="BE217" s="227">
        <f>IF(O217="základní",K217,0)</f>
        <v>0</v>
      </c>
      <c r="BF217" s="227">
        <f>IF(O217="snížená",K217,0)</f>
        <v>0</v>
      </c>
      <c r="BG217" s="227">
        <f>IF(O217="zákl. přenesená",K217,0)</f>
        <v>0</v>
      </c>
      <c r="BH217" s="227">
        <f>IF(O217="sníž. přenesená",K217,0)</f>
        <v>0</v>
      </c>
      <c r="BI217" s="227">
        <f>IF(O217="nulová",K217,0)</f>
        <v>0</v>
      </c>
      <c r="BJ217" s="38" t="s">
        <v>34</v>
      </c>
      <c r="BK217" s="227">
        <f>ROUND(P217*H217,2)</f>
        <v>0</v>
      </c>
      <c r="BL217" s="38" t="s">
        <v>941</v>
      </c>
      <c r="BM217" s="226" t="s">
        <v>1040</v>
      </c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</row>
    <row r="218" spans="1:150" ht="12.75">
      <c r="A218" s="54"/>
      <c r="B218" s="55"/>
      <c r="C218" s="56"/>
      <c r="D218" s="228" t="s">
        <v>789</v>
      </c>
      <c r="E218" s="56"/>
      <c r="F218" s="229" t="s">
        <v>1041</v>
      </c>
      <c r="G218" s="56"/>
      <c r="H218" s="56"/>
      <c r="I218" s="230"/>
      <c r="J218" s="230"/>
      <c r="K218" s="56"/>
      <c r="L218" s="56"/>
      <c r="M218" s="59"/>
      <c r="N218" s="231"/>
      <c r="O218" s="232"/>
      <c r="P218" s="87"/>
      <c r="Q218" s="87"/>
      <c r="R218" s="87"/>
      <c r="S218" s="87"/>
      <c r="T218" s="87"/>
      <c r="U218" s="87"/>
      <c r="V218" s="87"/>
      <c r="W218" s="87"/>
      <c r="X218" s="88"/>
      <c r="Y218" s="54"/>
      <c r="Z218" s="54"/>
      <c r="AA218" s="54"/>
      <c r="AB218" s="54"/>
      <c r="AC218" s="54"/>
      <c r="AD218" s="54"/>
      <c r="AE218" s="54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38" t="s">
        <v>789</v>
      </c>
      <c r="AU218" s="38" t="s">
        <v>29</v>
      </c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</row>
    <row r="219" spans="1:150" ht="12.75">
      <c r="A219" s="54"/>
      <c r="B219" s="55"/>
      <c r="C219" s="214" t="s">
        <v>1042</v>
      </c>
      <c r="D219" s="214" t="s">
        <v>783</v>
      </c>
      <c r="E219" s="215" t="s">
        <v>1043</v>
      </c>
      <c r="F219" s="216" t="s">
        <v>1044</v>
      </c>
      <c r="G219" s="217" t="s">
        <v>801</v>
      </c>
      <c r="H219" s="218">
        <v>10</v>
      </c>
      <c r="I219" s="219"/>
      <c r="J219" s="219"/>
      <c r="K219" s="220">
        <f>ROUND(P219*H219,2)</f>
        <v>0</v>
      </c>
      <c r="L219" s="216" t="s">
        <v>787</v>
      </c>
      <c r="M219" s="59"/>
      <c r="N219" s="221" t="s">
        <v>56</v>
      </c>
      <c r="O219" s="222" t="s">
        <v>694</v>
      </c>
      <c r="P219" s="223">
        <f>I219+J219</f>
        <v>0</v>
      </c>
      <c r="Q219" s="223">
        <f>ROUND(I219*H219,2)</f>
        <v>0</v>
      </c>
      <c r="R219" s="223">
        <f>ROUND(J219*H219,2)</f>
        <v>0</v>
      </c>
      <c r="S219" s="87"/>
      <c r="T219" s="224">
        <f>S219*H219</f>
        <v>0</v>
      </c>
      <c r="U219" s="224">
        <v>0.0076</v>
      </c>
      <c r="V219" s="224">
        <f>U219*H219</f>
        <v>0.076</v>
      </c>
      <c r="W219" s="224">
        <v>0</v>
      </c>
      <c r="X219" s="225">
        <f>W219*H219</f>
        <v>0</v>
      </c>
      <c r="Y219" s="54"/>
      <c r="Z219" s="54"/>
      <c r="AA219" s="54"/>
      <c r="AB219" s="54"/>
      <c r="AC219" s="54"/>
      <c r="AD219" s="54"/>
      <c r="AE219" s="54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226" t="s">
        <v>941</v>
      </c>
      <c r="AS219" s="60"/>
      <c r="AT219" s="226" t="s">
        <v>783</v>
      </c>
      <c r="AU219" s="226" t="s">
        <v>29</v>
      </c>
      <c r="AV219" s="60"/>
      <c r="AW219" s="60"/>
      <c r="AX219" s="60"/>
      <c r="AY219" s="38" t="s">
        <v>781</v>
      </c>
      <c r="AZ219" s="60"/>
      <c r="BA219" s="60"/>
      <c r="BB219" s="60"/>
      <c r="BC219" s="60"/>
      <c r="BD219" s="60"/>
      <c r="BE219" s="227">
        <f>IF(O219="základní",K219,0)</f>
        <v>0</v>
      </c>
      <c r="BF219" s="227">
        <f>IF(O219="snížená",K219,0)</f>
        <v>0</v>
      </c>
      <c r="BG219" s="227">
        <f>IF(O219="zákl. přenesená",K219,0)</f>
        <v>0</v>
      </c>
      <c r="BH219" s="227">
        <f>IF(O219="sníž. přenesená",K219,0)</f>
        <v>0</v>
      </c>
      <c r="BI219" s="227">
        <f>IF(O219="nulová",K219,0)</f>
        <v>0</v>
      </c>
      <c r="BJ219" s="38" t="s">
        <v>34</v>
      </c>
      <c r="BK219" s="227">
        <f>ROUND(P219*H219,2)</f>
        <v>0</v>
      </c>
      <c r="BL219" s="38" t="s">
        <v>941</v>
      </c>
      <c r="BM219" s="226" t="s">
        <v>1045</v>
      </c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</row>
    <row r="220" spans="1:150" ht="12.75">
      <c r="A220" s="54"/>
      <c r="B220" s="55"/>
      <c r="C220" s="56"/>
      <c r="D220" s="228" t="s">
        <v>789</v>
      </c>
      <c r="E220" s="56"/>
      <c r="F220" s="229" t="s">
        <v>1046</v>
      </c>
      <c r="G220" s="56"/>
      <c r="H220" s="56"/>
      <c r="I220" s="230"/>
      <c r="J220" s="230"/>
      <c r="K220" s="56"/>
      <c r="L220" s="56"/>
      <c r="M220" s="59"/>
      <c r="N220" s="231"/>
      <c r="O220" s="232"/>
      <c r="P220" s="87"/>
      <c r="Q220" s="87"/>
      <c r="R220" s="87"/>
      <c r="S220" s="87"/>
      <c r="T220" s="87"/>
      <c r="U220" s="87"/>
      <c r="V220" s="87"/>
      <c r="W220" s="87"/>
      <c r="X220" s="88"/>
      <c r="Y220" s="54"/>
      <c r="Z220" s="54"/>
      <c r="AA220" s="54"/>
      <c r="AB220" s="54"/>
      <c r="AC220" s="54"/>
      <c r="AD220" s="54"/>
      <c r="AE220" s="54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38" t="s">
        <v>789</v>
      </c>
      <c r="AU220" s="38" t="s">
        <v>29</v>
      </c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</row>
    <row r="221" spans="1:150" ht="12.75">
      <c r="A221" s="54"/>
      <c r="B221" s="55"/>
      <c r="C221" s="214" t="s">
        <v>1047</v>
      </c>
      <c r="D221" s="214" t="s">
        <v>783</v>
      </c>
      <c r="E221" s="215" t="s">
        <v>1048</v>
      </c>
      <c r="F221" s="216" t="s">
        <v>1049</v>
      </c>
      <c r="G221" s="217" t="s">
        <v>808</v>
      </c>
      <c r="H221" s="218">
        <v>50</v>
      </c>
      <c r="I221" s="219"/>
      <c r="J221" s="219"/>
      <c r="K221" s="220">
        <f>ROUND(P221*H221,2)</f>
        <v>0</v>
      </c>
      <c r="L221" s="216" t="s">
        <v>787</v>
      </c>
      <c r="M221" s="59"/>
      <c r="N221" s="221" t="s">
        <v>56</v>
      </c>
      <c r="O221" s="222" t="s">
        <v>694</v>
      </c>
      <c r="P221" s="223">
        <f>I221+J221</f>
        <v>0</v>
      </c>
      <c r="Q221" s="223">
        <f>ROUND(I221*H221,2)</f>
        <v>0</v>
      </c>
      <c r="R221" s="223">
        <f>ROUND(J221*H221,2)</f>
        <v>0</v>
      </c>
      <c r="S221" s="87"/>
      <c r="T221" s="224">
        <f>S221*H221</f>
        <v>0</v>
      </c>
      <c r="U221" s="224">
        <v>0.0019</v>
      </c>
      <c r="V221" s="224">
        <f>U221*H221</f>
        <v>0.095</v>
      </c>
      <c r="W221" s="224">
        <v>0</v>
      </c>
      <c r="X221" s="225">
        <f>W221*H221</f>
        <v>0</v>
      </c>
      <c r="Y221" s="54"/>
      <c r="Z221" s="54"/>
      <c r="AA221" s="54"/>
      <c r="AB221" s="54"/>
      <c r="AC221" s="54"/>
      <c r="AD221" s="54"/>
      <c r="AE221" s="54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226" t="s">
        <v>941</v>
      </c>
      <c r="AS221" s="60"/>
      <c r="AT221" s="226" t="s">
        <v>783</v>
      </c>
      <c r="AU221" s="226" t="s">
        <v>29</v>
      </c>
      <c r="AV221" s="60"/>
      <c r="AW221" s="60"/>
      <c r="AX221" s="60"/>
      <c r="AY221" s="38" t="s">
        <v>781</v>
      </c>
      <c r="AZ221" s="60"/>
      <c r="BA221" s="60"/>
      <c r="BB221" s="60"/>
      <c r="BC221" s="60"/>
      <c r="BD221" s="60"/>
      <c r="BE221" s="227">
        <f>IF(O221="základní",K221,0)</f>
        <v>0</v>
      </c>
      <c r="BF221" s="227">
        <f>IF(O221="snížená",K221,0)</f>
        <v>0</v>
      </c>
      <c r="BG221" s="227">
        <f>IF(O221="zákl. přenesená",K221,0)</f>
        <v>0</v>
      </c>
      <c r="BH221" s="227">
        <f>IF(O221="sníž. přenesená",K221,0)</f>
        <v>0</v>
      </c>
      <c r="BI221" s="227">
        <f>IF(O221="nulová",K221,0)</f>
        <v>0</v>
      </c>
      <c r="BJ221" s="38" t="s">
        <v>34</v>
      </c>
      <c r="BK221" s="227">
        <f>ROUND(P221*H221,2)</f>
        <v>0</v>
      </c>
      <c r="BL221" s="38" t="s">
        <v>941</v>
      </c>
      <c r="BM221" s="226" t="s">
        <v>1050</v>
      </c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</row>
    <row r="222" spans="1:150" ht="12.75">
      <c r="A222" s="54"/>
      <c r="B222" s="55"/>
      <c r="C222" s="56"/>
      <c r="D222" s="228" t="s">
        <v>789</v>
      </c>
      <c r="E222" s="56"/>
      <c r="F222" s="229" t="s">
        <v>1051</v>
      </c>
      <c r="G222" s="56"/>
      <c r="H222" s="56"/>
      <c r="I222" s="230"/>
      <c r="J222" s="230"/>
      <c r="K222" s="56"/>
      <c r="L222" s="56"/>
      <c r="M222" s="59"/>
      <c r="N222" s="231"/>
      <c r="O222" s="232"/>
      <c r="P222" s="87"/>
      <c r="Q222" s="87"/>
      <c r="R222" s="87"/>
      <c r="S222" s="87"/>
      <c r="T222" s="87"/>
      <c r="U222" s="87"/>
      <c r="V222" s="87"/>
      <c r="W222" s="87"/>
      <c r="X222" s="88"/>
      <c r="Y222" s="54"/>
      <c r="Z222" s="54"/>
      <c r="AA222" s="54"/>
      <c r="AB222" s="54"/>
      <c r="AC222" s="54"/>
      <c r="AD222" s="54"/>
      <c r="AE222" s="54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38" t="s">
        <v>789</v>
      </c>
      <c r="AU222" s="38" t="s">
        <v>29</v>
      </c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</row>
    <row r="223" spans="1:150" ht="22.8">
      <c r="A223" s="54"/>
      <c r="B223" s="55"/>
      <c r="C223" s="214" t="s">
        <v>1052</v>
      </c>
      <c r="D223" s="214" t="s">
        <v>783</v>
      </c>
      <c r="E223" s="215" t="s">
        <v>1053</v>
      </c>
      <c r="F223" s="216" t="s">
        <v>1054</v>
      </c>
      <c r="G223" s="217" t="s">
        <v>808</v>
      </c>
      <c r="H223" s="218">
        <v>175.5</v>
      </c>
      <c r="I223" s="219"/>
      <c r="J223" s="219"/>
      <c r="K223" s="220">
        <f>ROUND(P223*H223,2)</f>
        <v>0</v>
      </c>
      <c r="L223" s="216" t="s">
        <v>787</v>
      </c>
      <c r="M223" s="59"/>
      <c r="N223" s="221" t="s">
        <v>56</v>
      </c>
      <c r="O223" s="222" t="s">
        <v>694</v>
      </c>
      <c r="P223" s="223">
        <f>I223+J223</f>
        <v>0</v>
      </c>
      <c r="Q223" s="223">
        <f>ROUND(I223*H223,2)</f>
        <v>0</v>
      </c>
      <c r="R223" s="223">
        <f>ROUND(J223*H223,2)</f>
        <v>0</v>
      </c>
      <c r="S223" s="87"/>
      <c r="T223" s="224">
        <f>S223*H223</f>
        <v>0</v>
      </c>
      <c r="U223" s="224">
        <v>0</v>
      </c>
      <c r="V223" s="224">
        <f>U223*H223</f>
        <v>0</v>
      </c>
      <c r="W223" s="224">
        <v>0</v>
      </c>
      <c r="X223" s="225">
        <f>W223*H223</f>
        <v>0</v>
      </c>
      <c r="Y223" s="54"/>
      <c r="Z223" s="54"/>
      <c r="AA223" s="54"/>
      <c r="AB223" s="54"/>
      <c r="AC223" s="54"/>
      <c r="AD223" s="54"/>
      <c r="AE223" s="54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226" t="s">
        <v>941</v>
      </c>
      <c r="AS223" s="60"/>
      <c r="AT223" s="226" t="s">
        <v>783</v>
      </c>
      <c r="AU223" s="226" t="s">
        <v>29</v>
      </c>
      <c r="AV223" s="60"/>
      <c r="AW223" s="60"/>
      <c r="AX223" s="60"/>
      <c r="AY223" s="38" t="s">
        <v>781</v>
      </c>
      <c r="AZ223" s="60"/>
      <c r="BA223" s="60"/>
      <c r="BB223" s="60"/>
      <c r="BC223" s="60"/>
      <c r="BD223" s="60"/>
      <c r="BE223" s="227">
        <f>IF(O223="základní",K223,0)</f>
        <v>0</v>
      </c>
      <c r="BF223" s="227">
        <f>IF(O223="snížená",K223,0)</f>
        <v>0</v>
      </c>
      <c r="BG223" s="227">
        <f>IF(O223="zákl. přenesená",K223,0)</f>
        <v>0</v>
      </c>
      <c r="BH223" s="227">
        <f>IF(O223="sníž. přenesená",K223,0)</f>
        <v>0</v>
      </c>
      <c r="BI223" s="227">
        <f>IF(O223="nulová",K223,0)</f>
        <v>0</v>
      </c>
      <c r="BJ223" s="38" t="s">
        <v>34</v>
      </c>
      <c r="BK223" s="227">
        <f>ROUND(P223*H223,2)</f>
        <v>0</v>
      </c>
      <c r="BL223" s="38" t="s">
        <v>941</v>
      </c>
      <c r="BM223" s="226" t="s">
        <v>1055</v>
      </c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</row>
    <row r="224" spans="1:150" ht="12.75">
      <c r="A224" s="54"/>
      <c r="B224" s="55"/>
      <c r="C224" s="56"/>
      <c r="D224" s="228" t="s">
        <v>789</v>
      </c>
      <c r="E224" s="56"/>
      <c r="F224" s="229" t="s">
        <v>1056</v>
      </c>
      <c r="G224" s="56"/>
      <c r="H224" s="56"/>
      <c r="I224" s="230"/>
      <c r="J224" s="230"/>
      <c r="K224" s="56"/>
      <c r="L224" s="56"/>
      <c r="M224" s="59"/>
      <c r="N224" s="231"/>
      <c r="O224" s="232"/>
      <c r="P224" s="87"/>
      <c r="Q224" s="87"/>
      <c r="R224" s="87"/>
      <c r="S224" s="87"/>
      <c r="T224" s="87"/>
      <c r="U224" s="87"/>
      <c r="V224" s="87"/>
      <c r="W224" s="87"/>
      <c r="X224" s="88"/>
      <c r="Y224" s="54"/>
      <c r="Z224" s="54"/>
      <c r="AA224" s="54"/>
      <c r="AB224" s="54"/>
      <c r="AC224" s="54"/>
      <c r="AD224" s="54"/>
      <c r="AE224" s="54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38" t="s">
        <v>789</v>
      </c>
      <c r="AU224" s="38" t="s">
        <v>29</v>
      </c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</row>
    <row r="225" spans="1:150" ht="12.75">
      <c r="A225" s="54"/>
      <c r="B225" s="55"/>
      <c r="C225" s="214" t="s">
        <v>1057</v>
      </c>
      <c r="D225" s="214" t="s">
        <v>783</v>
      </c>
      <c r="E225" s="215" t="s">
        <v>1058</v>
      </c>
      <c r="F225" s="216" t="s">
        <v>1059</v>
      </c>
      <c r="G225" s="217" t="s">
        <v>1060</v>
      </c>
      <c r="H225" s="218">
        <v>175.5</v>
      </c>
      <c r="I225" s="219"/>
      <c r="J225" s="219"/>
      <c r="K225" s="220">
        <f>ROUND(P225*H225,2)</f>
        <v>0</v>
      </c>
      <c r="L225" s="216" t="s">
        <v>787</v>
      </c>
      <c r="M225" s="59"/>
      <c r="N225" s="221" t="s">
        <v>56</v>
      </c>
      <c r="O225" s="222" t="s">
        <v>694</v>
      </c>
      <c r="P225" s="223">
        <f>I225+J225</f>
        <v>0</v>
      </c>
      <c r="Q225" s="223">
        <f>ROUND(I225*H225,2)</f>
        <v>0</v>
      </c>
      <c r="R225" s="223">
        <f>ROUND(J225*H225,2)</f>
        <v>0</v>
      </c>
      <c r="S225" s="87"/>
      <c r="T225" s="224">
        <f>S225*H225</f>
        <v>0</v>
      </c>
      <c r="U225" s="224">
        <v>0</v>
      </c>
      <c r="V225" s="224">
        <f>U225*H225</f>
        <v>0</v>
      </c>
      <c r="W225" s="224">
        <v>0</v>
      </c>
      <c r="X225" s="225">
        <f>W225*H225</f>
        <v>0</v>
      </c>
      <c r="Y225" s="54"/>
      <c r="Z225" s="54"/>
      <c r="AA225" s="54"/>
      <c r="AB225" s="54"/>
      <c r="AC225" s="54"/>
      <c r="AD225" s="54"/>
      <c r="AE225" s="54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226" t="s">
        <v>941</v>
      </c>
      <c r="AS225" s="60"/>
      <c r="AT225" s="226" t="s">
        <v>783</v>
      </c>
      <c r="AU225" s="226" t="s">
        <v>29</v>
      </c>
      <c r="AV225" s="60"/>
      <c r="AW225" s="60"/>
      <c r="AX225" s="60"/>
      <c r="AY225" s="38" t="s">
        <v>781</v>
      </c>
      <c r="AZ225" s="60"/>
      <c r="BA225" s="60"/>
      <c r="BB225" s="60"/>
      <c r="BC225" s="60"/>
      <c r="BD225" s="60"/>
      <c r="BE225" s="227">
        <f>IF(O225="základní",K225,0)</f>
        <v>0</v>
      </c>
      <c r="BF225" s="227">
        <f>IF(O225="snížená",K225,0)</f>
        <v>0</v>
      </c>
      <c r="BG225" s="227">
        <f>IF(O225="zákl. přenesená",K225,0)</f>
        <v>0</v>
      </c>
      <c r="BH225" s="227">
        <f>IF(O225="sníž. přenesená",K225,0)</f>
        <v>0</v>
      </c>
      <c r="BI225" s="227">
        <f>IF(O225="nulová",K225,0)</f>
        <v>0</v>
      </c>
      <c r="BJ225" s="38" t="s">
        <v>34</v>
      </c>
      <c r="BK225" s="227">
        <f>ROUND(P225*H225,2)</f>
        <v>0</v>
      </c>
      <c r="BL225" s="38" t="s">
        <v>941</v>
      </c>
      <c r="BM225" s="226" t="s">
        <v>1061</v>
      </c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</row>
    <row r="226" spans="1:150" ht="12.75">
      <c r="A226" s="54"/>
      <c r="B226" s="55"/>
      <c r="C226" s="56"/>
      <c r="D226" s="228" t="s">
        <v>789</v>
      </c>
      <c r="E226" s="56"/>
      <c r="F226" s="229" t="s">
        <v>1062</v>
      </c>
      <c r="G226" s="56"/>
      <c r="H226" s="56"/>
      <c r="I226" s="230"/>
      <c r="J226" s="230"/>
      <c r="K226" s="56"/>
      <c r="L226" s="56"/>
      <c r="M226" s="59"/>
      <c r="N226" s="231"/>
      <c r="O226" s="232"/>
      <c r="P226" s="87"/>
      <c r="Q226" s="87"/>
      <c r="R226" s="87"/>
      <c r="S226" s="87"/>
      <c r="T226" s="87"/>
      <c r="U226" s="87"/>
      <c r="V226" s="87"/>
      <c r="W226" s="87"/>
      <c r="X226" s="88"/>
      <c r="Y226" s="54"/>
      <c r="Z226" s="54"/>
      <c r="AA226" s="54"/>
      <c r="AB226" s="54"/>
      <c r="AC226" s="54"/>
      <c r="AD226" s="54"/>
      <c r="AE226" s="54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38" t="s">
        <v>789</v>
      </c>
      <c r="AU226" s="38" t="s">
        <v>29</v>
      </c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</row>
    <row r="227" spans="1:150" ht="22.8">
      <c r="A227" s="54"/>
      <c r="B227" s="55"/>
      <c r="C227" s="214" t="s">
        <v>1063</v>
      </c>
      <c r="D227" s="214" t="s">
        <v>783</v>
      </c>
      <c r="E227" s="215" t="s">
        <v>1064</v>
      </c>
      <c r="F227" s="216" t="s">
        <v>1065</v>
      </c>
      <c r="G227" s="217" t="s">
        <v>1060</v>
      </c>
      <c r="H227" s="218">
        <v>175.5</v>
      </c>
      <c r="I227" s="219"/>
      <c r="J227" s="219"/>
      <c r="K227" s="220">
        <f>ROUND(P227*H227,2)</f>
        <v>0</v>
      </c>
      <c r="L227" s="216" t="s">
        <v>787</v>
      </c>
      <c r="M227" s="59"/>
      <c r="N227" s="221" t="s">
        <v>56</v>
      </c>
      <c r="O227" s="222" t="s">
        <v>694</v>
      </c>
      <c r="P227" s="223">
        <f>I227+J227</f>
        <v>0</v>
      </c>
      <c r="Q227" s="223">
        <f>ROUND(I227*H227,2)</f>
        <v>0</v>
      </c>
      <c r="R227" s="223">
        <f>ROUND(J227*H227,2)</f>
        <v>0</v>
      </c>
      <c r="S227" s="87"/>
      <c r="T227" s="224">
        <f>S227*H227</f>
        <v>0</v>
      </c>
      <c r="U227" s="224">
        <v>2E-05</v>
      </c>
      <c r="V227" s="224">
        <f>U227*H227</f>
        <v>0.00351</v>
      </c>
      <c r="W227" s="224">
        <v>0</v>
      </c>
      <c r="X227" s="225">
        <f>W227*H227</f>
        <v>0</v>
      </c>
      <c r="Y227" s="54"/>
      <c r="Z227" s="54"/>
      <c r="AA227" s="54"/>
      <c r="AB227" s="54"/>
      <c r="AC227" s="54"/>
      <c r="AD227" s="54"/>
      <c r="AE227" s="54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226" t="s">
        <v>941</v>
      </c>
      <c r="AS227" s="60"/>
      <c r="AT227" s="226" t="s">
        <v>783</v>
      </c>
      <c r="AU227" s="226" t="s">
        <v>29</v>
      </c>
      <c r="AV227" s="60"/>
      <c r="AW227" s="60"/>
      <c r="AX227" s="60"/>
      <c r="AY227" s="38" t="s">
        <v>781</v>
      </c>
      <c r="AZ227" s="60"/>
      <c r="BA227" s="60"/>
      <c r="BB227" s="60"/>
      <c r="BC227" s="60"/>
      <c r="BD227" s="60"/>
      <c r="BE227" s="227">
        <f>IF(O227="základní",K227,0)</f>
        <v>0</v>
      </c>
      <c r="BF227" s="227">
        <f>IF(O227="snížená",K227,0)</f>
        <v>0</v>
      </c>
      <c r="BG227" s="227">
        <f>IF(O227="zákl. přenesená",K227,0)</f>
        <v>0</v>
      </c>
      <c r="BH227" s="227">
        <f>IF(O227="sníž. přenesená",K227,0)</f>
        <v>0</v>
      </c>
      <c r="BI227" s="227">
        <f>IF(O227="nulová",K227,0)</f>
        <v>0</v>
      </c>
      <c r="BJ227" s="38" t="s">
        <v>34</v>
      </c>
      <c r="BK227" s="227">
        <f>ROUND(P227*H227,2)</f>
        <v>0</v>
      </c>
      <c r="BL227" s="38" t="s">
        <v>941</v>
      </c>
      <c r="BM227" s="226" t="s">
        <v>1066</v>
      </c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</row>
    <row r="228" spans="1:150" ht="12.75">
      <c r="A228" s="54"/>
      <c r="B228" s="55"/>
      <c r="C228" s="56"/>
      <c r="D228" s="228" t="s">
        <v>789</v>
      </c>
      <c r="E228" s="56"/>
      <c r="F228" s="229" t="s">
        <v>1067</v>
      </c>
      <c r="G228" s="56"/>
      <c r="H228" s="56"/>
      <c r="I228" s="230"/>
      <c r="J228" s="230"/>
      <c r="K228" s="56"/>
      <c r="L228" s="56"/>
      <c r="M228" s="59"/>
      <c r="N228" s="231"/>
      <c r="O228" s="232"/>
      <c r="P228" s="87"/>
      <c r="Q228" s="87"/>
      <c r="R228" s="87"/>
      <c r="S228" s="87"/>
      <c r="T228" s="87"/>
      <c r="U228" s="87"/>
      <c r="V228" s="87"/>
      <c r="W228" s="87"/>
      <c r="X228" s="88"/>
      <c r="Y228" s="54"/>
      <c r="Z228" s="54"/>
      <c r="AA228" s="54"/>
      <c r="AB228" s="54"/>
      <c r="AC228" s="54"/>
      <c r="AD228" s="54"/>
      <c r="AE228" s="54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38" t="s">
        <v>789</v>
      </c>
      <c r="AU228" s="38" t="s">
        <v>29</v>
      </c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</row>
    <row r="229" spans="1:150" ht="22.8">
      <c r="A229" s="54"/>
      <c r="B229" s="55"/>
      <c r="C229" s="214" t="s">
        <v>1068</v>
      </c>
      <c r="D229" s="214" t="s">
        <v>783</v>
      </c>
      <c r="E229" s="215" t="s">
        <v>1069</v>
      </c>
      <c r="F229" s="216" t="s">
        <v>1070</v>
      </c>
      <c r="G229" s="217" t="s">
        <v>808</v>
      </c>
      <c r="H229" s="218">
        <v>19.5</v>
      </c>
      <c r="I229" s="219"/>
      <c r="J229" s="219"/>
      <c r="K229" s="220">
        <f>ROUND(P229*H229,2)</f>
        <v>0</v>
      </c>
      <c r="L229" s="216" t="s">
        <v>787</v>
      </c>
      <c r="M229" s="59"/>
      <c r="N229" s="221" t="s">
        <v>56</v>
      </c>
      <c r="O229" s="222" t="s">
        <v>694</v>
      </c>
      <c r="P229" s="223">
        <f>I229+J229</f>
        <v>0</v>
      </c>
      <c r="Q229" s="223">
        <f>ROUND(I229*H229,2)</f>
        <v>0</v>
      </c>
      <c r="R229" s="223">
        <f>ROUND(J229*H229,2)</f>
        <v>0</v>
      </c>
      <c r="S229" s="87"/>
      <c r="T229" s="224">
        <f>S229*H229</f>
        <v>0</v>
      </c>
      <c r="U229" s="224">
        <v>0.00273</v>
      </c>
      <c r="V229" s="224">
        <f>U229*H229</f>
        <v>0.053235</v>
      </c>
      <c r="W229" s="224">
        <v>0</v>
      </c>
      <c r="X229" s="225">
        <f>W229*H229</f>
        <v>0</v>
      </c>
      <c r="Y229" s="54"/>
      <c r="Z229" s="54"/>
      <c r="AA229" s="54"/>
      <c r="AB229" s="54"/>
      <c r="AC229" s="54"/>
      <c r="AD229" s="54"/>
      <c r="AE229" s="54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226" t="s">
        <v>941</v>
      </c>
      <c r="AS229" s="60"/>
      <c r="AT229" s="226" t="s">
        <v>783</v>
      </c>
      <c r="AU229" s="226" t="s">
        <v>29</v>
      </c>
      <c r="AV229" s="60"/>
      <c r="AW229" s="60"/>
      <c r="AX229" s="60"/>
      <c r="AY229" s="38" t="s">
        <v>781</v>
      </c>
      <c r="AZ229" s="60"/>
      <c r="BA229" s="60"/>
      <c r="BB229" s="60"/>
      <c r="BC229" s="60"/>
      <c r="BD229" s="60"/>
      <c r="BE229" s="227">
        <f>IF(O229="základní",K229,0)</f>
        <v>0</v>
      </c>
      <c r="BF229" s="227">
        <f>IF(O229="snížená",K229,0)</f>
        <v>0</v>
      </c>
      <c r="BG229" s="227">
        <f>IF(O229="zákl. přenesená",K229,0)</f>
        <v>0</v>
      </c>
      <c r="BH229" s="227">
        <f>IF(O229="sníž. přenesená",K229,0)</f>
        <v>0</v>
      </c>
      <c r="BI229" s="227">
        <f>IF(O229="nulová",K229,0)</f>
        <v>0</v>
      </c>
      <c r="BJ229" s="38" t="s">
        <v>34</v>
      </c>
      <c r="BK229" s="227">
        <f>ROUND(P229*H229,2)</f>
        <v>0</v>
      </c>
      <c r="BL229" s="38" t="s">
        <v>941</v>
      </c>
      <c r="BM229" s="226" t="s">
        <v>1071</v>
      </c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</row>
    <row r="230" spans="1:150" ht="12.75">
      <c r="A230" s="54"/>
      <c r="B230" s="55"/>
      <c r="C230" s="56"/>
      <c r="D230" s="228" t="s">
        <v>789</v>
      </c>
      <c r="E230" s="56"/>
      <c r="F230" s="229" t="s">
        <v>1072</v>
      </c>
      <c r="G230" s="56"/>
      <c r="H230" s="56"/>
      <c r="I230" s="230"/>
      <c r="J230" s="230"/>
      <c r="K230" s="56"/>
      <c r="L230" s="56"/>
      <c r="M230" s="59"/>
      <c r="N230" s="231"/>
      <c r="O230" s="232"/>
      <c r="P230" s="87"/>
      <c r="Q230" s="87"/>
      <c r="R230" s="87"/>
      <c r="S230" s="87"/>
      <c r="T230" s="87"/>
      <c r="U230" s="87"/>
      <c r="V230" s="87"/>
      <c r="W230" s="87"/>
      <c r="X230" s="88"/>
      <c r="Y230" s="54"/>
      <c r="Z230" s="54"/>
      <c r="AA230" s="54"/>
      <c r="AB230" s="54"/>
      <c r="AC230" s="54"/>
      <c r="AD230" s="54"/>
      <c r="AE230" s="54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38" t="s">
        <v>789</v>
      </c>
      <c r="AU230" s="38" t="s">
        <v>29</v>
      </c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</row>
    <row r="231" spans="1:150" ht="12.75">
      <c r="A231" s="245"/>
      <c r="B231" s="246"/>
      <c r="C231" s="247"/>
      <c r="D231" s="236" t="s">
        <v>62</v>
      </c>
      <c r="E231" s="248" t="s">
        <v>56</v>
      </c>
      <c r="F231" s="249" t="s">
        <v>1073</v>
      </c>
      <c r="G231" s="247"/>
      <c r="H231" s="250">
        <v>19.5</v>
      </c>
      <c r="I231" s="251"/>
      <c r="J231" s="251"/>
      <c r="K231" s="247"/>
      <c r="L231" s="247"/>
      <c r="M231" s="252"/>
      <c r="N231" s="253"/>
      <c r="O231" s="254"/>
      <c r="P231" s="254"/>
      <c r="Q231" s="254"/>
      <c r="R231" s="254"/>
      <c r="S231" s="254"/>
      <c r="T231" s="254"/>
      <c r="U231" s="254"/>
      <c r="V231" s="254"/>
      <c r="W231" s="254"/>
      <c r="X231" s="255"/>
      <c r="Y231" s="245"/>
      <c r="Z231" s="245"/>
      <c r="AA231" s="245"/>
      <c r="AB231" s="245"/>
      <c r="AC231" s="245"/>
      <c r="AD231" s="245"/>
      <c r="AE231" s="245"/>
      <c r="AF231" s="245"/>
      <c r="AG231" s="245"/>
      <c r="AH231" s="245"/>
      <c r="AI231" s="245"/>
      <c r="AJ231" s="245"/>
      <c r="AK231" s="245"/>
      <c r="AL231" s="245"/>
      <c r="AM231" s="245"/>
      <c r="AN231" s="245"/>
      <c r="AO231" s="245"/>
      <c r="AP231" s="245"/>
      <c r="AQ231" s="245"/>
      <c r="AR231" s="245"/>
      <c r="AS231" s="245"/>
      <c r="AT231" s="256" t="s">
        <v>62</v>
      </c>
      <c r="AU231" s="256" t="s">
        <v>29</v>
      </c>
      <c r="AV231" s="245" t="s">
        <v>29</v>
      </c>
      <c r="AW231" s="245" t="s">
        <v>659</v>
      </c>
      <c r="AX231" s="245" t="s">
        <v>34</v>
      </c>
      <c r="AY231" s="256" t="s">
        <v>781</v>
      </c>
      <c r="AZ231" s="245"/>
      <c r="BA231" s="245"/>
      <c r="BB231" s="245"/>
      <c r="BC231" s="245"/>
      <c r="BD231" s="245"/>
      <c r="BE231" s="245"/>
      <c r="BF231" s="245"/>
      <c r="BG231" s="245"/>
      <c r="BH231" s="245"/>
      <c r="BI231" s="245"/>
      <c r="BJ231" s="245"/>
      <c r="BK231" s="245"/>
      <c r="BL231" s="245"/>
      <c r="BM231" s="245"/>
      <c r="BN231" s="245"/>
      <c r="BO231" s="245"/>
      <c r="BP231" s="245"/>
      <c r="BQ231" s="245"/>
      <c r="BR231" s="245"/>
      <c r="BS231" s="245"/>
      <c r="BT231" s="245"/>
      <c r="BU231" s="245"/>
      <c r="BV231" s="245"/>
      <c r="BW231" s="245"/>
      <c r="BX231" s="245"/>
      <c r="BY231" s="245"/>
      <c r="BZ231" s="245"/>
      <c r="CA231" s="245"/>
      <c r="CB231" s="245"/>
      <c r="CC231" s="245"/>
      <c r="CD231" s="245"/>
      <c r="CE231" s="245"/>
      <c r="CF231" s="245"/>
      <c r="CG231" s="245"/>
      <c r="CH231" s="245"/>
      <c r="CI231" s="245"/>
      <c r="CJ231" s="245"/>
      <c r="CK231" s="245"/>
      <c r="CL231" s="245"/>
      <c r="CM231" s="245"/>
      <c r="CN231" s="245"/>
      <c r="CO231" s="245"/>
      <c r="CP231" s="245"/>
      <c r="CQ231" s="245"/>
      <c r="CR231" s="245"/>
      <c r="CS231" s="245"/>
      <c r="CT231" s="245"/>
      <c r="CU231" s="245"/>
      <c r="CV231" s="245"/>
      <c r="CW231" s="245"/>
      <c r="CX231" s="245"/>
      <c r="CY231" s="245"/>
      <c r="CZ231" s="245"/>
      <c r="DA231" s="245"/>
      <c r="DB231" s="245"/>
      <c r="DC231" s="245"/>
      <c r="DD231" s="245"/>
      <c r="DE231" s="245"/>
      <c r="DF231" s="245"/>
      <c r="DG231" s="245"/>
      <c r="DH231" s="245"/>
      <c r="DI231" s="245"/>
      <c r="DJ231" s="245"/>
      <c r="DK231" s="245"/>
      <c r="DL231" s="245"/>
      <c r="DM231" s="245"/>
      <c r="DN231" s="245"/>
      <c r="DO231" s="245"/>
      <c r="DP231" s="245"/>
      <c r="DQ231" s="245"/>
      <c r="DR231" s="245"/>
      <c r="DS231" s="245"/>
      <c r="DT231" s="245"/>
      <c r="DU231" s="245"/>
      <c r="DV231" s="245"/>
      <c r="DW231" s="245"/>
      <c r="DX231" s="245"/>
      <c r="DY231" s="245"/>
      <c r="DZ231" s="245"/>
      <c r="EA231" s="245"/>
      <c r="EB231" s="245"/>
      <c r="EC231" s="245"/>
      <c r="ED231" s="245"/>
      <c r="EE231" s="245"/>
      <c r="EF231" s="245"/>
      <c r="EG231" s="245"/>
      <c r="EH231" s="245"/>
      <c r="EI231" s="245"/>
      <c r="EJ231" s="245"/>
      <c r="EK231" s="245"/>
      <c r="EL231" s="245"/>
      <c r="EM231" s="245"/>
      <c r="EN231" s="245"/>
      <c r="EO231" s="245"/>
      <c r="EP231" s="245"/>
      <c r="EQ231" s="245"/>
      <c r="ER231" s="245"/>
      <c r="ES231" s="245"/>
      <c r="ET231" s="245"/>
    </row>
    <row r="232" spans="1:150" ht="22.8">
      <c r="A232" s="54"/>
      <c r="B232" s="55"/>
      <c r="C232" s="269" t="s">
        <v>1074</v>
      </c>
      <c r="D232" s="269" t="s">
        <v>196</v>
      </c>
      <c r="E232" s="270" t="s">
        <v>1075</v>
      </c>
      <c r="F232" s="271" t="s">
        <v>1076</v>
      </c>
      <c r="G232" s="272" t="s">
        <v>808</v>
      </c>
      <c r="H232" s="273">
        <v>20.085</v>
      </c>
      <c r="I232" s="274"/>
      <c r="J232" s="275"/>
      <c r="K232" s="276">
        <f>ROUND(P232*H232,2)</f>
        <v>0</v>
      </c>
      <c r="L232" s="271" t="s">
        <v>787</v>
      </c>
      <c r="M232" s="277"/>
      <c r="N232" s="278" t="s">
        <v>56</v>
      </c>
      <c r="O232" s="222" t="s">
        <v>694</v>
      </c>
      <c r="P232" s="223">
        <f>I232+J232</f>
        <v>0</v>
      </c>
      <c r="Q232" s="223">
        <f>ROUND(I232*H232,2)</f>
        <v>0</v>
      </c>
      <c r="R232" s="223">
        <f>ROUND(J232*H232,2)</f>
        <v>0</v>
      </c>
      <c r="S232" s="87"/>
      <c r="T232" s="224">
        <f>S232*H232</f>
        <v>0</v>
      </c>
      <c r="U232" s="224">
        <v>0.01234</v>
      </c>
      <c r="V232" s="224">
        <f>U232*H232</f>
        <v>0.2478489</v>
      </c>
      <c r="W232" s="224">
        <v>0</v>
      </c>
      <c r="X232" s="225">
        <f>W232*H232</f>
        <v>0</v>
      </c>
      <c r="Y232" s="54"/>
      <c r="Z232" s="54"/>
      <c r="AA232" s="54"/>
      <c r="AB232" s="54"/>
      <c r="AC232" s="54"/>
      <c r="AD232" s="54"/>
      <c r="AE232" s="54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226" t="s">
        <v>951</v>
      </c>
      <c r="AS232" s="60"/>
      <c r="AT232" s="226" t="s">
        <v>196</v>
      </c>
      <c r="AU232" s="226" t="s">
        <v>29</v>
      </c>
      <c r="AV232" s="60"/>
      <c r="AW232" s="60"/>
      <c r="AX232" s="60"/>
      <c r="AY232" s="38" t="s">
        <v>781</v>
      </c>
      <c r="AZ232" s="60"/>
      <c r="BA232" s="60"/>
      <c r="BB232" s="60"/>
      <c r="BC232" s="60"/>
      <c r="BD232" s="60"/>
      <c r="BE232" s="227">
        <f>IF(O232="základní",K232,0)</f>
        <v>0</v>
      </c>
      <c r="BF232" s="227">
        <f>IF(O232="snížená",K232,0)</f>
        <v>0</v>
      </c>
      <c r="BG232" s="227">
        <f>IF(O232="zákl. přenesená",K232,0)</f>
        <v>0</v>
      </c>
      <c r="BH232" s="227">
        <f>IF(O232="sníž. přenesená",K232,0)</f>
        <v>0</v>
      </c>
      <c r="BI232" s="227">
        <f>IF(O232="nulová",K232,0)</f>
        <v>0</v>
      </c>
      <c r="BJ232" s="38" t="s">
        <v>34</v>
      </c>
      <c r="BK232" s="227">
        <f>ROUND(P232*H232,2)</f>
        <v>0</v>
      </c>
      <c r="BL232" s="38" t="s">
        <v>951</v>
      </c>
      <c r="BM232" s="226" t="s">
        <v>1077</v>
      </c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</row>
    <row r="233" spans="1:150" ht="12.75">
      <c r="A233" s="245"/>
      <c r="B233" s="246"/>
      <c r="C233" s="247"/>
      <c r="D233" s="236" t="s">
        <v>62</v>
      </c>
      <c r="E233" s="247"/>
      <c r="F233" s="249" t="s">
        <v>1078</v>
      </c>
      <c r="G233" s="247"/>
      <c r="H233" s="250">
        <v>20.085</v>
      </c>
      <c r="I233" s="251"/>
      <c r="J233" s="251"/>
      <c r="K233" s="247"/>
      <c r="L233" s="247"/>
      <c r="M233" s="252"/>
      <c r="N233" s="253"/>
      <c r="O233" s="254"/>
      <c r="P233" s="254"/>
      <c r="Q233" s="254"/>
      <c r="R233" s="254"/>
      <c r="S233" s="254"/>
      <c r="T233" s="254"/>
      <c r="U233" s="254"/>
      <c r="V233" s="254"/>
      <c r="W233" s="254"/>
      <c r="X233" s="25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  <c r="AI233" s="245"/>
      <c r="AJ233" s="245"/>
      <c r="AK233" s="245"/>
      <c r="AL233" s="245"/>
      <c r="AM233" s="245"/>
      <c r="AN233" s="245"/>
      <c r="AO233" s="245"/>
      <c r="AP233" s="245"/>
      <c r="AQ233" s="245"/>
      <c r="AR233" s="245"/>
      <c r="AS233" s="245"/>
      <c r="AT233" s="256" t="s">
        <v>62</v>
      </c>
      <c r="AU233" s="256" t="s">
        <v>29</v>
      </c>
      <c r="AV233" s="245" t="s">
        <v>29</v>
      </c>
      <c r="AW233" s="245" t="s">
        <v>658</v>
      </c>
      <c r="AX233" s="245" t="s">
        <v>34</v>
      </c>
      <c r="AY233" s="256" t="s">
        <v>781</v>
      </c>
      <c r="AZ233" s="245"/>
      <c r="BA233" s="245"/>
      <c r="BB233" s="245"/>
      <c r="BC233" s="245"/>
      <c r="BD233" s="245"/>
      <c r="BE233" s="245"/>
      <c r="BF233" s="245"/>
      <c r="BG233" s="245"/>
      <c r="BH233" s="245"/>
      <c r="BI233" s="245"/>
      <c r="BJ233" s="245"/>
      <c r="BK233" s="245"/>
      <c r="BL233" s="245"/>
      <c r="BM233" s="245"/>
      <c r="BN233" s="245"/>
      <c r="BO233" s="245"/>
      <c r="BP233" s="245"/>
      <c r="BQ233" s="245"/>
      <c r="BR233" s="245"/>
      <c r="BS233" s="245"/>
      <c r="BT233" s="245"/>
      <c r="BU233" s="245"/>
      <c r="BV233" s="245"/>
      <c r="BW233" s="245"/>
      <c r="BX233" s="245"/>
      <c r="BY233" s="245"/>
      <c r="BZ233" s="245"/>
      <c r="CA233" s="245"/>
      <c r="CB233" s="245"/>
      <c r="CC233" s="245"/>
      <c r="CD233" s="245"/>
      <c r="CE233" s="245"/>
      <c r="CF233" s="245"/>
      <c r="CG233" s="245"/>
      <c r="CH233" s="245"/>
      <c r="CI233" s="245"/>
      <c r="CJ233" s="245"/>
      <c r="CK233" s="245"/>
      <c r="CL233" s="245"/>
      <c r="CM233" s="245"/>
      <c r="CN233" s="245"/>
      <c r="CO233" s="245"/>
      <c r="CP233" s="245"/>
      <c r="CQ233" s="245"/>
      <c r="CR233" s="245"/>
      <c r="CS233" s="245"/>
      <c r="CT233" s="245"/>
      <c r="CU233" s="245"/>
      <c r="CV233" s="245"/>
      <c r="CW233" s="245"/>
      <c r="CX233" s="245"/>
      <c r="CY233" s="245"/>
      <c r="CZ233" s="245"/>
      <c r="DA233" s="245"/>
      <c r="DB233" s="245"/>
      <c r="DC233" s="245"/>
      <c r="DD233" s="245"/>
      <c r="DE233" s="245"/>
      <c r="DF233" s="245"/>
      <c r="DG233" s="245"/>
      <c r="DH233" s="245"/>
      <c r="DI233" s="245"/>
      <c r="DJ233" s="245"/>
      <c r="DK233" s="245"/>
      <c r="DL233" s="245"/>
      <c r="DM233" s="245"/>
      <c r="DN233" s="245"/>
      <c r="DO233" s="245"/>
      <c r="DP233" s="245"/>
      <c r="DQ233" s="245"/>
      <c r="DR233" s="245"/>
      <c r="DS233" s="245"/>
      <c r="DT233" s="245"/>
      <c r="DU233" s="245"/>
      <c r="DV233" s="245"/>
      <c r="DW233" s="245"/>
      <c r="DX233" s="245"/>
      <c r="DY233" s="245"/>
      <c r="DZ233" s="245"/>
      <c r="EA233" s="245"/>
      <c r="EB233" s="245"/>
      <c r="EC233" s="245"/>
      <c r="ED233" s="245"/>
      <c r="EE233" s="245"/>
      <c r="EF233" s="245"/>
      <c r="EG233" s="245"/>
      <c r="EH233" s="245"/>
      <c r="EI233" s="245"/>
      <c r="EJ233" s="245"/>
      <c r="EK233" s="245"/>
      <c r="EL233" s="245"/>
      <c r="EM233" s="245"/>
      <c r="EN233" s="245"/>
      <c r="EO233" s="245"/>
      <c r="EP233" s="245"/>
      <c r="EQ233" s="245"/>
      <c r="ER233" s="245"/>
      <c r="ES233" s="245"/>
      <c r="ET233" s="245"/>
    </row>
    <row r="234" spans="1:150" ht="22.8">
      <c r="A234" s="54"/>
      <c r="B234" s="55"/>
      <c r="C234" s="214" t="s">
        <v>941</v>
      </c>
      <c r="D234" s="214" t="s">
        <v>783</v>
      </c>
      <c r="E234" s="215" t="s">
        <v>1079</v>
      </c>
      <c r="F234" s="216" t="s">
        <v>1080</v>
      </c>
      <c r="G234" s="217" t="s">
        <v>801</v>
      </c>
      <c r="H234" s="218">
        <v>2</v>
      </c>
      <c r="I234" s="219"/>
      <c r="J234" s="219"/>
      <c r="K234" s="220">
        <f>ROUND(P234*H234,2)</f>
        <v>0</v>
      </c>
      <c r="L234" s="216" t="s">
        <v>787</v>
      </c>
      <c r="M234" s="59"/>
      <c r="N234" s="221" t="s">
        <v>56</v>
      </c>
      <c r="O234" s="222" t="s">
        <v>694</v>
      </c>
      <c r="P234" s="223">
        <f>I234+J234</f>
        <v>0</v>
      </c>
      <c r="Q234" s="223">
        <f>ROUND(I234*H234,2)</f>
        <v>0</v>
      </c>
      <c r="R234" s="223">
        <f>ROUND(J234*H234,2)</f>
        <v>0</v>
      </c>
      <c r="S234" s="87"/>
      <c r="T234" s="224">
        <f>S234*H234</f>
        <v>0</v>
      </c>
      <c r="U234" s="224">
        <v>0</v>
      </c>
      <c r="V234" s="224">
        <f>U234*H234</f>
        <v>0</v>
      </c>
      <c r="W234" s="224">
        <v>0</v>
      </c>
      <c r="X234" s="225">
        <f>W234*H234</f>
        <v>0</v>
      </c>
      <c r="Y234" s="54"/>
      <c r="Z234" s="54"/>
      <c r="AA234" s="54"/>
      <c r="AB234" s="54"/>
      <c r="AC234" s="54"/>
      <c r="AD234" s="54"/>
      <c r="AE234" s="54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226" t="s">
        <v>941</v>
      </c>
      <c r="AS234" s="60"/>
      <c r="AT234" s="226" t="s">
        <v>783</v>
      </c>
      <c r="AU234" s="226" t="s">
        <v>29</v>
      </c>
      <c r="AV234" s="60"/>
      <c r="AW234" s="60"/>
      <c r="AX234" s="60"/>
      <c r="AY234" s="38" t="s">
        <v>781</v>
      </c>
      <c r="AZ234" s="60"/>
      <c r="BA234" s="60"/>
      <c r="BB234" s="60"/>
      <c r="BC234" s="60"/>
      <c r="BD234" s="60"/>
      <c r="BE234" s="227">
        <f>IF(O234="základní",K234,0)</f>
        <v>0</v>
      </c>
      <c r="BF234" s="227">
        <f>IF(O234="snížená",K234,0)</f>
        <v>0</v>
      </c>
      <c r="BG234" s="227">
        <f>IF(O234="zákl. přenesená",K234,0)</f>
        <v>0</v>
      </c>
      <c r="BH234" s="227">
        <f>IF(O234="sníž. přenesená",K234,0)</f>
        <v>0</v>
      </c>
      <c r="BI234" s="227">
        <f>IF(O234="nulová",K234,0)</f>
        <v>0</v>
      </c>
      <c r="BJ234" s="38" t="s">
        <v>34</v>
      </c>
      <c r="BK234" s="227">
        <f>ROUND(P234*H234,2)</f>
        <v>0</v>
      </c>
      <c r="BL234" s="38" t="s">
        <v>941</v>
      </c>
      <c r="BM234" s="226" t="s">
        <v>1081</v>
      </c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</row>
    <row r="235" spans="1:150" ht="12.75">
      <c r="A235" s="54"/>
      <c r="B235" s="55"/>
      <c r="C235" s="56"/>
      <c r="D235" s="228" t="s">
        <v>789</v>
      </c>
      <c r="E235" s="56"/>
      <c r="F235" s="229" t="s">
        <v>1082</v>
      </c>
      <c r="G235" s="56"/>
      <c r="H235" s="56"/>
      <c r="I235" s="230"/>
      <c r="J235" s="230"/>
      <c r="K235" s="56"/>
      <c r="L235" s="56"/>
      <c r="M235" s="59"/>
      <c r="N235" s="231"/>
      <c r="O235" s="232"/>
      <c r="P235" s="87"/>
      <c r="Q235" s="87"/>
      <c r="R235" s="87"/>
      <c r="S235" s="87"/>
      <c r="T235" s="87"/>
      <c r="U235" s="87"/>
      <c r="V235" s="87"/>
      <c r="W235" s="87"/>
      <c r="X235" s="88"/>
      <c r="Y235" s="54"/>
      <c r="Z235" s="54"/>
      <c r="AA235" s="54"/>
      <c r="AB235" s="54"/>
      <c r="AC235" s="54"/>
      <c r="AD235" s="54"/>
      <c r="AE235" s="54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38" t="s">
        <v>789</v>
      </c>
      <c r="AU235" s="38" t="s">
        <v>29</v>
      </c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</row>
    <row r="236" spans="1:150" ht="22.8">
      <c r="A236" s="54"/>
      <c r="B236" s="55"/>
      <c r="C236" s="214" t="s">
        <v>1083</v>
      </c>
      <c r="D236" s="214" t="s">
        <v>783</v>
      </c>
      <c r="E236" s="215" t="s">
        <v>1084</v>
      </c>
      <c r="F236" s="216" t="s">
        <v>1085</v>
      </c>
      <c r="G236" s="217" t="s">
        <v>801</v>
      </c>
      <c r="H236" s="218">
        <v>2</v>
      </c>
      <c r="I236" s="219"/>
      <c r="J236" s="219"/>
      <c r="K236" s="220">
        <f>ROUND(P236*H236,2)</f>
        <v>0</v>
      </c>
      <c r="L236" s="216" t="s">
        <v>787</v>
      </c>
      <c r="M236" s="59"/>
      <c r="N236" s="221" t="s">
        <v>56</v>
      </c>
      <c r="O236" s="222" t="s">
        <v>694</v>
      </c>
      <c r="P236" s="223">
        <f>I236+J236</f>
        <v>0</v>
      </c>
      <c r="Q236" s="223">
        <f>ROUND(I236*H236,2)</f>
        <v>0</v>
      </c>
      <c r="R236" s="223">
        <f>ROUND(J236*H236,2)</f>
        <v>0</v>
      </c>
      <c r="S236" s="87"/>
      <c r="T236" s="224">
        <f>S236*H236</f>
        <v>0</v>
      </c>
      <c r="U236" s="224">
        <v>0</v>
      </c>
      <c r="V236" s="224">
        <f>U236*H236</f>
        <v>0</v>
      </c>
      <c r="W236" s="224">
        <v>0</v>
      </c>
      <c r="X236" s="225">
        <f>W236*H236</f>
        <v>0</v>
      </c>
      <c r="Y236" s="54"/>
      <c r="Z236" s="54"/>
      <c r="AA236" s="54"/>
      <c r="AB236" s="54"/>
      <c r="AC236" s="54"/>
      <c r="AD236" s="54"/>
      <c r="AE236" s="54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226" t="s">
        <v>941</v>
      </c>
      <c r="AS236" s="60"/>
      <c r="AT236" s="226" t="s">
        <v>783</v>
      </c>
      <c r="AU236" s="226" t="s">
        <v>29</v>
      </c>
      <c r="AV236" s="60"/>
      <c r="AW236" s="60"/>
      <c r="AX236" s="60"/>
      <c r="AY236" s="38" t="s">
        <v>781</v>
      </c>
      <c r="AZ236" s="60"/>
      <c r="BA236" s="60"/>
      <c r="BB236" s="60"/>
      <c r="BC236" s="60"/>
      <c r="BD236" s="60"/>
      <c r="BE236" s="227">
        <f>IF(O236="základní",K236,0)</f>
        <v>0</v>
      </c>
      <c r="BF236" s="227">
        <f>IF(O236="snížená",K236,0)</f>
        <v>0</v>
      </c>
      <c r="BG236" s="227">
        <f>IF(O236="zákl. přenesená",K236,0)</f>
        <v>0</v>
      </c>
      <c r="BH236" s="227">
        <f>IF(O236="sníž. přenesená",K236,0)</f>
        <v>0</v>
      </c>
      <c r="BI236" s="227">
        <f>IF(O236="nulová",K236,0)</f>
        <v>0</v>
      </c>
      <c r="BJ236" s="38" t="s">
        <v>34</v>
      </c>
      <c r="BK236" s="227">
        <f>ROUND(P236*H236,2)</f>
        <v>0</v>
      </c>
      <c r="BL236" s="38" t="s">
        <v>941</v>
      </c>
      <c r="BM236" s="226" t="s">
        <v>1086</v>
      </c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</row>
    <row r="237" spans="1:150" ht="12.75">
      <c r="A237" s="54"/>
      <c r="B237" s="55"/>
      <c r="C237" s="56"/>
      <c r="D237" s="228" t="s">
        <v>789</v>
      </c>
      <c r="E237" s="56"/>
      <c r="F237" s="229" t="s">
        <v>1087</v>
      </c>
      <c r="G237" s="56"/>
      <c r="H237" s="56"/>
      <c r="I237" s="230"/>
      <c r="J237" s="230"/>
      <c r="K237" s="56"/>
      <c r="L237" s="56"/>
      <c r="M237" s="59"/>
      <c r="N237" s="231"/>
      <c r="O237" s="232"/>
      <c r="P237" s="87"/>
      <c r="Q237" s="87"/>
      <c r="R237" s="87"/>
      <c r="S237" s="87"/>
      <c r="T237" s="87"/>
      <c r="U237" s="87"/>
      <c r="V237" s="87"/>
      <c r="W237" s="87"/>
      <c r="X237" s="88"/>
      <c r="Y237" s="54"/>
      <c r="Z237" s="54"/>
      <c r="AA237" s="54"/>
      <c r="AB237" s="54"/>
      <c r="AC237" s="54"/>
      <c r="AD237" s="54"/>
      <c r="AE237" s="54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38" t="s">
        <v>789</v>
      </c>
      <c r="AU237" s="38" t="s">
        <v>29</v>
      </c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</row>
    <row r="238" spans="1:150" ht="22.8">
      <c r="A238" s="54"/>
      <c r="B238" s="55"/>
      <c r="C238" s="214" t="s">
        <v>1088</v>
      </c>
      <c r="D238" s="214" t="s">
        <v>783</v>
      </c>
      <c r="E238" s="215" t="s">
        <v>1089</v>
      </c>
      <c r="F238" s="216" t="s">
        <v>1090</v>
      </c>
      <c r="G238" s="217" t="s">
        <v>1029</v>
      </c>
      <c r="H238" s="218">
        <v>1.5</v>
      </c>
      <c r="I238" s="219"/>
      <c r="J238" s="219"/>
      <c r="K238" s="220">
        <f>ROUND(P238*H238,2)</f>
        <v>0</v>
      </c>
      <c r="L238" s="216" t="s">
        <v>787</v>
      </c>
      <c r="M238" s="59"/>
      <c r="N238" s="221" t="s">
        <v>56</v>
      </c>
      <c r="O238" s="222" t="s">
        <v>694</v>
      </c>
      <c r="P238" s="223">
        <f>I238+J238</f>
        <v>0</v>
      </c>
      <c r="Q238" s="223">
        <f>ROUND(I238*H238,2)</f>
        <v>0</v>
      </c>
      <c r="R238" s="223">
        <f>ROUND(J238*H238,2)</f>
        <v>0</v>
      </c>
      <c r="S238" s="87"/>
      <c r="T238" s="224">
        <f>S238*H238</f>
        <v>0</v>
      </c>
      <c r="U238" s="224">
        <v>0</v>
      </c>
      <c r="V238" s="224">
        <f>U238*H238</f>
        <v>0</v>
      </c>
      <c r="W238" s="224">
        <v>0</v>
      </c>
      <c r="X238" s="225">
        <f>W238*H238</f>
        <v>0</v>
      </c>
      <c r="Y238" s="54"/>
      <c r="Z238" s="54"/>
      <c r="AA238" s="54"/>
      <c r="AB238" s="54"/>
      <c r="AC238" s="54"/>
      <c r="AD238" s="54"/>
      <c r="AE238" s="54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226" t="s">
        <v>941</v>
      </c>
      <c r="AS238" s="60"/>
      <c r="AT238" s="226" t="s">
        <v>783</v>
      </c>
      <c r="AU238" s="226" t="s">
        <v>29</v>
      </c>
      <c r="AV238" s="60"/>
      <c r="AW238" s="60"/>
      <c r="AX238" s="60"/>
      <c r="AY238" s="38" t="s">
        <v>781</v>
      </c>
      <c r="AZ238" s="60"/>
      <c r="BA238" s="60"/>
      <c r="BB238" s="60"/>
      <c r="BC238" s="60"/>
      <c r="BD238" s="60"/>
      <c r="BE238" s="227">
        <f>IF(O238="základní",K238,0)</f>
        <v>0</v>
      </c>
      <c r="BF238" s="227">
        <f>IF(O238="snížená",K238,0)</f>
        <v>0</v>
      </c>
      <c r="BG238" s="227">
        <f>IF(O238="zákl. přenesená",K238,0)</f>
        <v>0</v>
      </c>
      <c r="BH238" s="227">
        <f>IF(O238="sníž. přenesená",K238,0)</f>
        <v>0</v>
      </c>
      <c r="BI238" s="227">
        <f>IF(O238="nulová",K238,0)</f>
        <v>0</v>
      </c>
      <c r="BJ238" s="38" t="s">
        <v>34</v>
      </c>
      <c r="BK238" s="227">
        <f>ROUND(P238*H238,2)</f>
        <v>0</v>
      </c>
      <c r="BL238" s="38" t="s">
        <v>941</v>
      </c>
      <c r="BM238" s="226" t="s">
        <v>1091</v>
      </c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</row>
    <row r="239" spans="1:150" ht="12.75">
      <c r="A239" s="54"/>
      <c r="B239" s="55"/>
      <c r="C239" s="56"/>
      <c r="D239" s="228" t="s">
        <v>789</v>
      </c>
      <c r="E239" s="56"/>
      <c r="F239" s="229" t="s">
        <v>1092</v>
      </c>
      <c r="G239" s="56"/>
      <c r="H239" s="56"/>
      <c r="I239" s="230"/>
      <c r="J239" s="230"/>
      <c r="K239" s="56"/>
      <c r="L239" s="56"/>
      <c r="M239" s="59"/>
      <c r="N239" s="231"/>
      <c r="O239" s="232"/>
      <c r="P239" s="87"/>
      <c r="Q239" s="87"/>
      <c r="R239" s="87"/>
      <c r="S239" s="87"/>
      <c r="T239" s="87"/>
      <c r="U239" s="87"/>
      <c r="V239" s="87"/>
      <c r="W239" s="87"/>
      <c r="X239" s="88"/>
      <c r="Y239" s="54"/>
      <c r="Z239" s="54"/>
      <c r="AA239" s="54"/>
      <c r="AB239" s="54"/>
      <c r="AC239" s="54"/>
      <c r="AD239" s="54"/>
      <c r="AE239" s="54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38" t="s">
        <v>789</v>
      </c>
      <c r="AU239" s="38" t="s">
        <v>29</v>
      </c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</row>
    <row r="240" spans="1:150" ht="19.2">
      <c r="A240" s="54"/>
      <c r="B240" s="55"/>
      <c r="C240" s="56"/>
      <c r="D240" s="236" t="s">
        <v>54</v>
      </c>
      <c r="E240" s="56"/>
      <c r="F240" s="280" t="s">
        <v>1093</v>
      </c>
      <c r="G240" s="56"/>
      <c r="H240" s="56"/>
      <c r="I240" s="230"/>
      <c r="J240" s="230"/>
      <c r="K240" s="56"/>
      <c r="L240" s="56"/>
      <c r="M240" s="59"/>
      <c r="N240" s="231"/>
      <c r="O240" s="232"/>
      <c r="P240" s="87"/>
      <c r="Q240" s="87"/>
      <c r="R240" s="87"/>
      <c r="S240" s="87"/>
      <c r="T240" s="87"/>
      <c r="U240" s="87"/>
      <c r="V240" s="87"/>
      <c r="W240" s="87"/>
      <c r="X240" s="88"/>
      <c r="Y240" s="54"/>
      <c r="Z240" s="54"/>
      <c r="AA240" s="54"/>
      <c r="AB240" s="54"/>
      <c r="AC240" s="54"/>
      <c r="AD240" s="54"/>
      <c r="AE240" s="54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38" t="s">
        <v>54</v>
      </c>
      <c r="AU240" s="38" t="s">
        <v>29</v>
      </c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</row>
    <row r="241" spans="1:150" ht="22.8">
      <c r="A241" s="54"/>
      <c r="B241" s="55"/>
      <c r="C241" s="214" t="s">
        <v>1094</v>
      </c>
      <c r="D241" s="214" t="s">
        <v>783</v>
      </c>
      <c r="E241" s="215" t="s">
        <v>1095</v>
      </c>
      <c r="F241" s="216" t="s">
        <v>1096</v>
      </c>
      <c r="G241" s="217" t="s">
        <v>808</v>
      </c>
      <c r="H241" s="218">
        <v>175.5</v>
      </c>
      <c r="I241" s="219"/>
      <c r="J241" s="219"/>
      <c r="K241" s="220">
        <f>ROUND(P241*H241,2)</f>
        <v>0</v>
      </c>
      <c r="L241" s="216" t="s">
        <v>787</v>
      </c>
      <c r="M241" s="59"/>
      <c r="N241" s="221" t="s">
        <v>56</v>
      </c>
      <c r="O241" s="222" t="s">
        <v>694</v>
      </c>
      <c r="P241" s="223">
        <f>I241+J241</f>
        <v>0</v>
      </c>
      <c r="Q241" s="223">
        <f>ROUND(I241*H241,2)</f>
        <v>0</v>
      </c>
      <c r="R241" s="223">
        <f>ROUND(J241*H241,2)</f>
        <v>0</v>
      </c>
      <c r="S241" s="87"/>
      <c r="T241" s="224">
        <f>S241*H241</f>
        <v>0</v>
      </c>
      <c r="U241" s="224">
        <v>0</v>
      </c>
      <c r="V241" s="224">
        <f>U241*H241</f>
        <v>0</v>
      </c>
      <c r="W241" s="224">
        <v>0</v>
      </c>
      <c r="X241" s="225">
        <f>W241*H241</f>
        <v>0</v>
      </c>
      <c r="Y241" s="54"/>
      <c r="Z241" s="54"/>
      <c r="AA241" s="54"/>
      <c r="AB241" s="54"/>
      <c r="AC241" s="54"/>
      <c r="AD241" s="54"/>
      <c r="AE241" s="54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226" t="s">
        <v>941</v>
      </c>
      <c r="AS241" s="60"/>
      <c r="AT241" s="226" t="s">
        <v>783</v>
      </c>
      <c r="AU241" s="226" t="s">
        <v>29</v>
      </c>
      <c r="AV241" s="60"/>
      <c r="AW241" s="60"/>
      <c r="AX241" s="60"/>
      <c r="AY241" s="38" t="s">
        <v>781</v>
      </c>
      <c r="AZ241" s="60"/>
      <c r="BA241" s="60"/>
      <c r="BB241" s="60"/>
      <c r="BC241" s="60"/>
      <c r="BD241" s="60"/>
      <c r="BE241" s="227">
        <f>IF(O241="základní",K241,0)</f>
        <v>0</v>
      </c>
      <c r="BF241" s="227">
        <f>IF(O241="snížená",K241,0)</f>
        <v>0</v>
      </c>
      <c r="BG241" s="227">
        <f>IF(O241="zákl. přenesená",K241,0)</f>
        <v>0</v>
      </c>
      <c r="BH241" s="227">
        <f>IF(O241="sníž. přenesená",K241,0)</f>
        <v>0</v>
      </c>
      <c r="BI241" s="227">
        <f>IF(O241="nulová",K241,0)</f>
        <v>0</v>
      </c>
      <c r="BJ241" s="38" t="s">
        <v>34</v>
      </c>
      <c r="BK241" s="227">
        <f>ROUND(P241*H241,2)</f>
        <v>0</v>
      </c>
      <c r="BL241" s="38" t="s">
        <v>941</v>
      </c>
      <c r="BM241" s="226" t="s">
        <v>1097</v>
      </c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</row>
    <row r="242" spans="1:150" ht="12.75">
      <c r="A242" s="54"/>
      <c r="B242" s="55"/>
      <c r="C242" s="56"/>
      <c r="D242" s="228" t="s">
        <v>789</v>
      </c>
      <c r="E242" s="56"/>
      <c r="F242" s="229" t="s">
        <v>1098</v>
      </c>
      <c r="G242" s="56"/>
      <c r="H242" s="56"/>
      <c r="I242" s="230"/>
      <c r="J242" s="230"/>
      <c r="K242" s="56"/>
      <c r="L242" s="56"/>
      <c r="M242" s="59"/>
      <c r="N242" s="231"/>
      <c r="O242" s="232"/>
      <c r="P242" s="87"/>
      <c r="Q242" s="87"/>
      <c r="R242" s="87"/>
      <c r="S242" s="87"/>
      <c r="T242" s="87"/>
      <c r="U242" s="87"/>
      <c r="V242" s="87"/>
      <c r="W242" s="87"/>
      <c r="X242" s="88"/>
      <c r="Y242" s="54"/>
      <c r="Z242" s="54"/>
      <c r="AA242" s="54"/>
      <c r="AB242" s="54"/>
      <c r="AC242" s="54"/>
      <c r="AD242" s="54"/>
      <c r="AE242" s="54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38" t="s">
        <v>789</v>
      </c>
      <c r="AU242" s="38" t="s">
        <v>29</v>
      </c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</row>
    <row r="243" spans="1:150" ht="12.75">
      <c r="A243" s="54"/>
      <c r="B243" s="55"/>
      <c r="C243" s="214" t="s">
        <v>1099</v>
      </c>
      <c r="D243" s="214" t="s">
        <v>783</v>
      </c>
      <c r="E243" s="215" t="s">
        <v>1100</v>
      </c>
      <c r="F243" s="216" t="s">
        <v>1101</v>
      </c>
      <c r="G243" s="217" t="s">
        <v>808</v>
      </c>
      <c r="H243" s="218">
        <v>351</v>
      </c>
      <c r="I243" s="219"/>
      <c r="J243" s="219"/>
      <c r="K243" s="220">
        <f>ROUND(P243*H243,2)</f>
        <v>0</v>
      </c>
      <c r="L243" s="216" t="s">
        <v>787</v>
      </c>
      <c r="M243" s="59"/>
      <c r="N243" s="221" t="s">
        <v>56</v>
      </c>
      <c r="O243" s="222" t="s">
        <v>694</v>
      </c>
      <c r="P243" s="223">
        <f>I243+J243</f>
        <v>0</v>
      </c>
      <c r="Q243" s="223">
        <f>ROUND(I243*H243,2)</f>
        <v>0</v>
      </c>
      <c r="R243" s="223">
        <f>ROUND(J243*H243,2)</f>
        <v>0</v>
      </c>
      <c r="S243" s="87"/>
      <c r="T243" s="224">
        <f>S243*H243</f>
        <v>0</v>
      </c>
      <c r="U243" s="224">
        <v>9E-05</v>
      </c>
      <c r="V243" s="224">
        <f>U243*H243</f>
        <v>0.03159</v>
      </c>
      <c r="W243" s="224">
        <v>0</v>
      </c>
      <c r="X243" s="225">
        <f>W243*H243</f>
        <v>0</v>
      </c>
      <c r="Y243" s="54"/>
      <c r="Z243" s="54"/>
      <c r="AA243" s="54"/>
      <c r="AB243" s="54"/>
      <c r="AC243" s="54"/>
      <c r="AD243" s="54"/>
      <c r="AE243" s="54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226" t="s">
        <v>941</v>
      </c>
      <c r="AS243" s="60"/>
      <c r="AT243" s="226" t="s">
        <v>783</v>
      </c>
      <c r="AU243" s="226" t="s">
        <v>29</v>
      </c>
      <c r="AV243" s="60"/>
      <c r="AW243" s="60"/>
      <c r="AX243" s="60"/>
      <c r="AY243" s="38" t="s">
        <v>781</v>
      </c>
      <c r="AZ243" s="60"/>
      <c r="BA243" s="60"/>
      <c r="BB243" s="60"/>
      <c r="BC243" s="60"/>
      <c r="BD243" s="60"/>
      <c r="BE243" s="227">
        <f>IF(O243="základní",K243,0)</f>
        <v>0</v>
      </c>
      <c r="BF243" s="227">
        <f>IF(O243="snížená",K243,0)</f>
        <v>0</v>
      </c>
      <c r="BG243" s="227">
        <f>IF(O243="zákl. přenesená",K243,0)</f>
        <v>0</v>
      </c>
      <c r="BH243" s="227">
        <f>IF(O243="sníž. přenesená",K243,0)</f>
        <v>0</v>
      </c>
      <c r="BI243" s="227">
        <f>IF(O243="nulová",K243,0)</f>
        <v>0</v>
      </c>
      <c r="BJ243" s="38" t="s">
        <v>34</v>
      </c>
      <c r="BK243" s="227">
        <f>ROUND(P243*H243,2)</f>
        <v>0</v>
      </c>
      <c r="BL243" s="38" t="s">
        <v>941</v>
      </c>
      <c r="BM243" s="226" t="s">
        <v>1102</v>
      </c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</row>
    <row r="244" spans="1:150" ht="12.75">
      <c r="A244" s="54"/>
      <c r="B244" s="55"/>
      <c r="C244" s="56"/>
      <c r="D244" s="228" t="s">
        <v>789</v>
      </c>
      <c r="E244" s="56"/>
      <c r="F244" s="229" t="s">
        <v>1103</v>
      </c>
      <c r="G244" s="56"/>
      <c r="H244" s="56"/>
      <c r="I244" s="230"/>
      <c r="J244" s="230"/>
      <c r="K244" s="56"/>
      <c r="L244" s="56"/>
      <c r="M244" s="59"/>
      <c r="N244" s="231"/>
      <c r="O244" s="232"/>
      <c r="P244" s="87"/>
      <c r="Q244" s="87"/>
      <c r="R244" s="87"/>
      <c r="S244" s="87"/>
      <c r="T244" s="87"/>
      <c r="U244" s="87"/>
      <c r="V244" s="87"/>
      <c r="W244" s="87"/>
      <c r="X244" s="88"/>
      <c r="Y244" s="54"/>
      <c r="Z244" s="54"/>
      <c r="AA244" s="54"/>
      <c r="AB244" s="54"/>
      <c r="AC244" s="54"/>
      <c r="AD244" s="54"/>
      <c r="AE244" s="54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38" t="s">
        <v>789</v>
      </c>
      <c r="AU244" s="38" t="s">
        <v>29</v>
      </c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</row>
    <row r="245" spans="1:150" ht="12.75">
      <c r="A245" s="245"/>
      <c r="B245" s="246"/>
      <c r="C245" s="247"/>
      <c r="D245" s="236" t="s">
        <v>62</v>
      </c>
      <c r="E245" s="248" t="s">
        <v>56</v>
      </c>
      <c r="F245" s="249" t="s">
        <v>1104</v>
      </c>
      <c r="G245" s="247"/>
      <c r="H245" s="250">
        <v>351</v>
      </c>
      <c r="I245" s="251"/>
      <c r="J245" s="251"/>
      <c r="K245" s="247"/>
      <c r="L245" s="247"/>
      <c r="M245" s="252"/>
      <c r="N245" s="253"/>
      <c r="O245" s="254"/>
      <c r="P245" s="254"/>
      <c r="Q245" s="254"/>
      <c r="R245" s="254"/>
      <c r="S245" s="254"/>
      <c r="T245" s="254"/>
      <c r="U245" s="254"/>
      <c r="V245" s="254"/>
      <c r="W245" s="254"/>
      <c r="X245" s="255"/>
      <c r="Y245" s="245"/>
      <c r="Z245" s="245"/>
      <c r="AA245" s="245"/>
      <c r="AB245" s="245"/>
      <c r="AC245" s="245"/>
      <c r="AD245" s="245"/>
      <c r="AE245" s="245"/>
      <c r="AF245" s="245"/>
      <c r="AG245" s="245"/>
      <c r="AH245" s="245"/>
      <c r="AI245" s="245"/>
      <c r="AJ245" s="245"/>
      <c r="AK245" s="245"/>
      <c r="AL245" s="245"/>
      <c r="AM245" s="245"/>
      <c r="AN245" s="245"/>
      <c r="AO245" s="245"/>
      <c r="AP245" s="245"/>
      <c r="AQ245" s="245"/>
      <c r="AR245" s="245"/>
      <c r="AS245" s="245"/>
      <c r="AT245" s="256" t="s">
        <v>62</v>
      </c>
      <c r="AU245" s="256" t="s">
        <v>29</v>
      </c>
      <c r="AV245" s="245" t="s">
        <v>29</v>
      </c>
      <c r="AW245" s="245" t="s">
        <v>659</v>
      </c>
      <c r="AX245" s="245" t="s">
        <v>34</v>
      </c>
      <c r="AY245" s="256" t="s">
        <v>781</v>
      </c>
      <c r="AZ245" s="245"/>
      <c r="BA245" s="245"/>
      <c r="BB245" s="245"/>
      <c r="BC245" s="245"/>
      <c r="BD245" s="245"/>
      <c r="BE245" s="245"/>
      <c r="BF245" s="245"/>
      <c r="BG245" s="245"/>
      <c r="BH245" s="245"/>
      <c r="BI245" s="245"/>
      <c r="BJ245" s="245"/>
      <c r="BK245" s="245"/>
      <c r="BL245" s="245"/>
      <c r="BM245" s="245"/>
      <c r="BN245" s="245"/>
      <c r="BO245" s="245"/>
      <c r="BP245" s="245"/>
      <c r="BQ245" s="245"/>
      <c r="BR245" s="245"/>
      <c r="BS245" s="245"/>
      <c r="BT245" s="245"/>
      <c r="BU245" s="245"/>
      <c r="BV245" s="245"/>
      <c r="BW245" s="245"/>
      <c r="BX245" s="245"/>
      <c r="BY245" s="245"/>
      <c r="BZ245" s="245"/>
      <c r="CA245" s="245"/>
      <c r="CB245" s="245"/>
      <c r="CC245" s="245"/>
      <c r="CD245" s="245"/>
      <c r="CE245" s="245"/>
      <c r="CF245" s="245"/>
      <c r="CG245" s="245"/>
      <c r="CH245" s="245"/>
      <c r="CI245" s="245"/>
      <c r="CJ245" s="245"/>
      <c r="CK245" s="245"/>
      <c r="CL245" s="245"/>
      <c r="CM245" s="245"/>
      <c r="CN245" s="245"/>
      <c r="CO245" s="245"/>
      <c r="CP245" s="245"/>
      <c r="CQ245" s="245"/>
      <c r="CR245" s="245"/>
      <c r="CS245" s="245"/>
      <c r="CT245" s="245"/>
      <c r="CU245" s="245"/>
      <c r="CV245" s="245"/>
      <c r="CW245" s="245"/>
      <c r="CX245" s="245"/>
      <c r="CY245" s="245"/>
      <c r="CZ245" s="245"/>
      <c r="DA245" s="245"/>
      <c r="DB245" s="245"/>
      <c r="DC245" s="245"/>
      <c r="DD245" s="245"/>
      <c r="DE245" s="245"/>
      <c r="DF245" s="245"/>
      <c r="DG245" s="245"/>
      <c r="DH245" s="245"/>
      <c r="DI245" s="245"/>
      <c r="DJ245" s="245"/>
      <c r="DK245" s="245"/>
      <c r="DL245" s="245"/>
      <c r="DM245" s="245"/>
      <c r="DN245" s="245"/>
      <c r="DO245" s="245"/>
      <c r="DP245" s="245"/>
      <c r="DQ245" s="245"/>
      <c r="DR245" s="245"/>
      <c r="DS245" s="245"/>
      <c r="DT245" s="245"/>
      <c r="DU245" s="245"/>
      <c r="DV245" s="245"/>
      <c r="DW245" s="245"/>
      <c r="DX245" s="245"/>
      <c r="DY245" s="245"/>
      <c r="DZ245" s="245"/>
      <c r="EA245" s="245"/>
      <c r="EB245" s="245"/>
      <c r="EC245" s="245"/>
      <c r="ED245" s="245"/>
      <c r="EE245" s="245"/>
      <c r="EF245" s="245"/>
      <c r="EG245" s="245"/>
      <c r="EH245" s="245"/>
      <c r="EI245" s="245"/>
      <c r="EJ245" s="245"/>
      <c r="EK245" s="245"/>
      <c r="EL245" s="245"/>
      <c r="EM245" s="245"/>
      <c r="EN245" s="245"/>
      <c r="EO245" s="245"/>
      <c r="EP245" s="245"/>
      <c r="EQ245" s="245"/>
      <c r="ER245" s="245"/>
      <c r="ES245" s="245"/>
      <c r="ET245" s="245"/>
    </row>
    <row r="246" spans="1:150" ht="12.75">
      <c r="A246" s="54"/>
      <c r="B246" s="55"/>
      <c r="C246" s="214" t="s">
        <v>1105</v>
      </c>
      <c r="D246" s="214" t="s">
        <v>783</v>
      </c>
      <c r="E246" s="215" t="s">
        <v>1106</v>
      </c>
      <c r="F246" s="216" t="s">
        <v>1107</v>
      </c>
      <c r="G246" s="217" t="s">
        <v>1029</v>
      </c>
      <c r="H246" s="218">
        <v>1.5</v>
      </c>
      <c r="I246" s="219"/>
      <c r="J246" s="219"/>
      <c r="K246" s="220">
        <f>ROUND(P246*H246,2)</f>
        <v>0</v>
      </c>
      <c r="L246" s="216" t="s">
        <v>787</v>
      </c>
      <c r="M246" s="59"/>
      <c r="N246" s="221" t="s">
        <v>56</v>
      </c>
      <c r="O246" s="222" t="s">
        <v>694</v>
      </c>
      <c r="P246" s="223">
        <f>I246+J246</f>
        <v>0</v>
      </c>
      <c r="Q246" s="223">
        <f>ROUND(I246*H246,2)</f>
        <v>0</v>
      </c>
      <c r="R246" s="223">
        <f>ROUND(J246*H246,2)</f>
        <v>0</v>
      </c>
      <c r="S246" s="87"/>
      <c r="T246" s="224">
        <f>S246*H246</f>
        <v>0</v>
      </c>
      <c r="U246" s="224">
        <v>0</v>
      </c>
      <c r="V246" s="224">
        <f>U246*H246</f>
        <v>0</v>
      </c>
      <c r="W246" s="224">
        <v>2.2</v>
      </c>
      <c r="X246" s="225">
        <f>W246*H246</f>
        <v>3.3000000000000003</v>
      </c>
      <c r="Y246" s="54"/>
      <c r="Z246" s="54"/>
      <c r="AA246" s="54"/>
      <c r="AB246" s="54"/>
      <c r="AC246" s="54"/>
      <c r="AD246" s="54"/>
      <c r="AE246" s="54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226" t="s">
        <v>941</v>
      </c>
      <c r="AS246" s="60"/>
      <c r="AT246" s="226" t="s">
        <v>783</v>
      </c>
      <c r="AU246" s="226" t="s">
        <v>29</v>
      </c>
      <c r="AV246" s="60"/>
      <c r="AW246" s="60"/>
      <c r="AX246" s="60"/>
      <c r="AY246" s="38" t="s">
        <v>781</v>
      </c>
      <c r="AZ246" s="60"/>
      <c r="BA246" s="60"/>
      <c r="BB246" s="60"/>
      <c r="BC246" s="60"/>
      <c r="BD246" s="60"/>
      <c r="BE246" s="227">
        <f>IF(O246="základní",K246,0)</f>
        <v>0</v>
      </c>
      <c r="BF246" s="227">
        <f>IF(O246="snížená",K246,0)</f>
        <v>0</v>
      </c>
      <c r="BG246" s="227">
        <f>IF(O246="zákl. přenesená",K246,0)</f>
        <v>0</v>
      </c>
      <c r="BH246" s="227">
        <f>IF(O246="sníž. přenesená",K246,0)</f>
        <v>0</v>
      </c>
      <c r="BI246" s="227">
        <f>IF(O246="nulová",K246,0)</f>
        <v>0</v>
      </c>
      <c r="BJ246" s="38" t="s">
        <v>34</v>
      </c>
      <c r="BK246" s="227">
        <f>ROUND(P246*H246,2)</f>
        <v>0</v>
      </c>
      <c r="BL246" s="38" t="s">
        <v>941</v>
      </c>
      <c r="BM246" s="226" t="s">
        <v>1108</v>
      </c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</row>
    <row r="247" spans="1:150" ht="12.75">
      <c r="A247" s="54"/>
      <c r="B247" s="55"/>
      <c r="C247" s="56"/>
      <c r="D247" s="228" t="s">
        <v>789</v>
      </c>
      <c r="E247" s="56"/>
      <c r="F247" s="229" t="s">
        <v>1109</v>
      </c>
      <c r="G247" s="56"/>
      <c r="H247" s="56"/>
      <c r="I247" s="230"/>
      <c r="J247" s="230"/>
      <c r="K247" s="56"/>
      <c r="L247" s="56"/>
      <c r="M247" s="59"/>
      <c r="N247" s="231"/>
      <c r="O247" s="232"/>
      <c r="P247" s="87"/>
      <c r="Q247" s="87"/>
      <c r="R247" s="87"/>
      <c r="S247" s="87"/>
      <c r="T247" s="87"/>
      <c r="U247" s="87"/>
      <c r="V247" s="87"/>
      <c r="W247" s="87"/>
      <c r="X247" s="88"/>
      <c r="Y247" s="54"/>
      <c r="Z247" s="54"/>
      <c r="AA247" s="54"/>
      <c r="AB247" s="54"/>
      <c r="AC247" s="54"/>
      <c r="AD247" s="54"/>
      <c r="AE247" s="54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38" t="s">
        <v>789</v>
      </c>
      <c r="AU247" s="38" t="s">
        <v>29</v>
      </c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</row>
    <row r="248" spans="1:150" ht="19.2">
      <c r="A248" s="54"/>
      <c r="B248" s="55"/>
      <c r="C248" s="56"/>
      <c r="D248" s="236" t="s">
        <v>54</v>
      </c>
      <c r="E248" s="56"/>
      <c r="F248" s="280" t="s">
        <v>1110</v>
      </c>
      <c r="G248" s="56"/>
      <c r="H248" s="56"/>
      <c r="I248" s="230"/>
      <c r="J248" s="230"/>
      <c r="K248" s="56"/>
      <c r="L248" s="56"/>
      <c r="M248" s="59"/>
      <c r="N248" s="231"/>
      <c r="O248" s="232"/>
      <c r="P248" s="87"/>
      <c r="Q248" s="87"/>
      <c r="R248" s="87"/>
      <c r="S248" s="87"/>
      <c r="T248" s="87"/>
      <c r="U248" s="87"/>
      <c r="V248" s="87"/>
      <c r="W248" s="87"/>
      <c r="X248" s="88"/>
      <c r="Y248" s="54"/>
      <c r="Z248" s="54"/>
      <c r="AA248" s="54"/>
      <c r="AB248" s="54"/>
      <c r="AC248" s="54"/>
      <c r="AD248" s="54"/>
      <c r="AE248" s="54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38" t="s">
        <v>54</v>
      </c>
      <c r="AU248" s="38" t="s">
        <v>29</v>
      </c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</row>
    <row r="249" spans="1:150" ht="12.75">
      <c r="A249" s="54"/>
      <c r="B249" s="55"/>
      <c r="C249" s="214" t="s">
        <v>1111</v>
      </c>
      <c r="D249" s="214" t="s">
        <v>783</v>
      </c>
      <c r="E249" s="215" t="s">
        <v>1112</v>
      </c>
      <c r="F249" s="216" t="s">
        <v>1113</v>
      </c>
      <c r="G249" s="217" t="s">
        <v>1114</v>
      </c>
      <c r="H249" s="218">
        <v>3.3</v>
      </c>
      <c r="I249" s="219"/>
      <c r="J249" s="219"/>
      <c r="K249" s="220">
        <f>ROUND(P249*H249,2)</f>
        <v>0</v>
      </c>
      <c r="L249" s="216" t="s">
        <v>787</v>
      </c>
      <c r="M249" s="59"/>
      <c r="N249" s="221" t="s">
        <v>56</v>
      </c>
      <c r="O249" s="222" t="s">
        <v>694</v>
      </c>
      <c r="P249" s="223">
        <f>I249+J249</f>
        <v>0</v>
      </c>
      <c r="Q249" s="223">
        <f>ROUND(I249*H249,2)</f>
        <v>0</v>
      </c>
      <c r="R249" s="223">
        <f>ROUND(J249*H249,2)</f>
        <v>0</v>
      </c>
      <c r="S249" s="87"/>
      <c r="T249" s="224">
        <f>S249*H249</f>
        <v>0</v>
      </c>
      <c r="U249" s="224">
        <v>0</v>
      </c>
      <c r="V249" s="224">
        <f>U249*H249</f>
        <v>0</v>
      </c>
      <c r="W249" s="224">
        <v>0</v>
      </c>
      <c r="X249" s="225">
        <f>W249*H249</f>
        <v>0</v>
      </c>
      <c r="Y249" s="54"/>
      <c r="Z249" s="54"/>
      <c r="AA249" s="54"/>
      <c r="AB249" s="54"/>
      <c r="AC249" s="54"/>
      <c r="AD249" s="54"/>
      <c r="AE249" s="54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226" t="s">
        <v>941</v>
      </c>
      <c r="AS249" s="60"/>
      <c r="AT249" s="226" t="s">
        <v>783</v>
      </c>
      <c r="AU249" s="226" t="s">
        <v>29</v>
      </c>
      <c r="AV249" s="60"/>
      <c r="AW249" s="60"/>
      <c r="AX249" s="60"/>
      <c r="AY249" s="38" t="s">
        <v>781</v>
      </c>
      <c r="AZ249" s="60"/>
      <c r="BA249" s="60"/>
      <c r="BB249" s="60"/>
      <c r="BC249" s="60"/>
      <c r="BD249" s="60"/>
      <c r="BE249" s="227">
        <f>IF(O249="základní",K249,0)</f>
        <v>0</v>
      </c>
      <c r="BF249" s="227">
        <f>IF(O249="snížená",K249,0)</f>
        <v>0</v>
      </c>
      <c r="BG249" s="227">
        <f>IF(O249="zákl. přenesená",K249,0)</f>
        <v>0</v>
      </c>
      <c r="BH249" s="227">
        <f>IF(O249="sníž. přenesená",K249,0)</f>
        <v>0</v>
      </c>
      <c r="BI249" s="227">
        <f>IF(O249="nulová",K249,0)</f>
        <v>0</v>
      </c>
      <c r="BJ249" s="38" t="s">
        <v>34</v>
      </c>
      <c r="BK249" s="227">
        <f>ROUND(P249*H249,2)</f>
        <v>0</v>
      </c>
      <c r="BL249" s="38" t="s">
        <v>941</v>
      </c>
      <c r="BM249" s="226" t="s">
        <v>1115</v>
      </c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</row>
    <row r="250" spans="1:150" ht="12.75">
      <c r="A250" s="54"/>
      <c r="B250" s="55"/>
      <c r="C250" s="56"/>
      <c r="D250" s="228" t="s">
        <v>789</v>
      </c>
      <c r="E250" s="56"/>
      <c r="F250" s="229" t="s">
        <v>1116</v>
      </c>
      <c r="G250" s="56"/>
      <c r="H250" s="56"/>
      <c r="I250" s="230"/>
      <c r="J250" s="230"/>
      <c r="K250" s="56"/>
      <c r="L250" s="56"/>
      <c r="M250" s="59"/>
      <c r="N250" s="231"/>
      <c r="O250" s="232"/>
      <c r="P250" s="87"/>
      <c r="Q250" s="87"/>
      <c r="R250" s="87"/>
      <c r="S250" s="87"/>
      <c r="T250" s="87"/>
      <c r="U250" s="87"/>
      <c r="V250" s="87"/>
      <c r="W250" s="87"/>
      <c r="X250" s="88"/>
      <c r="Y250" s="54"/>
      <c r="Z250" s="54"/>
      <c r="AA250" s="54"/>
      <c r="AB250" s="54"/>
      <c r="AC250" s="54"/>
      <c r="AD250" s="54"/>
      <c r="AE250" s="54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38" t="s">
        <v>789</v>
      </c>
      <c r="AU250" s="38" t="s">
        <v>29</v>
      </c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</row>
    <row r="251" spans="1:150" ht="12.75">
      <c r="A251" s="54"/>
      <c r="B251" s="55"/>
      <c r="C251" s="214" t="s">
        <v>1117</v>
      </c>
      <c r="D251" s="214" t="s">
        <v>783</v>
      </c>
      <c r="E251" s="215" t="s">
        <v>1118</v>
      </c>
      <c r="F251" s="216" t="s">
        <v>1119</v>
      </c>
      <c r="G251" s="217" t="s">
        <v>1114</v>
      </c>
      <c r="H251" s="218">
        <v>82.5</v>
      </c>
      <c r="I251" s="219"/>
      <c r="J251" s="219"/>
      <c r="K251" s="220">
        <f>ROUND(P251*H251,2)</f>
        <v>0</v>
      </c>
      <c r="L251" s="216" t="s">
        <v>787</v>
      </c>
      <c r="M251" s="59"/>
      <c r="N251" s="221" t="s">
        <v>56</v>
      </c>
      <c r="O251" s="222" t="s">
        <v>694</v>
      </c>
      <c r="P251" s="223">
        <f>I251+J251</f>
        <v>0</v>
      </c>
      <c r="Q251" s="223">
        <f>ROUND(I251*H251,2)</f>
        <v>0</v>
      </c>
      <c r="R251" s="223">
        <f>ROUND(J251*H251,2)</f>
        <v>0</v>
      </c>
      <c r="S251" s="87"/>
      <c r="T251" s="224">
        <f>S251*H251</f>
        <v>0</v>
      </c>
      <c r="U251" s="224">
        <v>0</v>
      </c>
      <c r="V251" s="224">
        <f>U251*H251</f>
        <v>0</v>
      </c>
      <c r="W251" s="224">
        <v>0</v>
      </c>
      <c r="X251" s="225">
        <f>W251*H251</f>
        <v>0</v>
      </c>
      <c r="Y251" s="54"/>
      <c r="Z251" s="54"/>
      <c r="AA251" s="54"/>
      <c r="AB251" s="54"/>
      <c r="AC251" s="54"/>
      <c r="AD251" s="54"/>
      <c r="AE251" s="54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226" t="s">
        <v>941</v>
      </c>
      <c r="AS251" s="60"/>
      <c r="AT251" s="226" t="s">
        <v>783</v>
      </c>
      <c r="AU251" s="226" t="s">
        <v>29</v>
      </c>
      <c r="AV251" s="60"/>
      <c r="AW251" s="60"/>
      <c r="AX251" s="60"/>
      <c r="AY251" s="38" t="s">
        <v>781</v>
      </c>
      <c r="AZ251" s="60"/>
      <c r="BA251" s="60"/>
      <c r="BB251" s="60"/>
      <c r="BC251" s="60"/>
      <c r="BD251" s="60"/>
      <c r="BE251" s="227">
        <f>IF(O251="základní",K251,0)</f>
        <v>0</v>
      </c>
      <c r="BF251" s="227">
        <f>IF(O251="snížená",K251,0)</f>
        <v>0</v>
      </c>
      <c r="BG251" s="227">
        <f>IF(O251="zákl. přenesená",K251,0)</f>
        <v>0</v>
      </c>
      <c r="BH251" s="227">
        <f>IF(O251="sníž. přenesená",K251,0)</f>
        <v>0</v>
      </c>
      <c r="BI251" s="227">
        <f>IF(O251="nulová",K251,0)</f>
        <v>0</v>
      </c>
      <c r="BJ251" s="38" t="s">
        <v>34</v>
      </c>
      <c r="BK251" s="227">
        <f>ROUND(P251*H251,2)</f>
        <v>0</v>
      </c>
      <c r="BL251" s="38" t="s">
        <v>941</v>
      </c>
      <c r="BM251" s="226" t="s">
        <v>1120</v>
      </c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</row>
    <row r="252" spans="1:150" ht="12.75">
      <c r="A252" s="54"/>
      <c r="B252" s="55"/>
      <c r="C252" s="56"/>
      <c r="D252" s="228" t="s">
        <v>789</v>
      </c>
      <c r="E252" s="56"/>
      <c r="F252" s="229" t="s">
        <v>1121</v>
      </c>
      <c r="G252" s="56"/>
      <c r="H252" s="56"/>
      <c r="I252" s="230"/>
      <c r="J252" s="230"/>
      <c r="K252" s="56"/>
      <c r="L252" s="56"/>
      <c r="M252" s="59"/>
      <c r="N252" s="231"/>
      <c r="O252" s="232"/>
      <c r="P252" s="87"/>
      <c r="Q252" s="87"/>
      <c r="R252" s="87"/>
      <c r="S252" s="87"/>
      <c r="T252" s="87"/>
      <c r="U252" s="87"/>
      <c r="V252" s="87"/>
      <c r="W252" s="87"/>
      <c r="X252" s="88"/>
      <c r="Y252" s="54"/>
      <c r="Z252" s="54"/>
      <c r="AA252" s="54"/>
      <c r="AB252" s="54"/>
      <c r="AC252" s="54"/>
      <c r="AD252" s="54"/>
      <c r="AE252" s="54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38" t="s">
        <v>789</v>
      </c>
      <c r="AU252" s="38" t="s">
        <v>29</v>
      </c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</row>
    <row r="253" spans="1:150" ht="12.75">
      <c r="A253" s="245"/>
      <c r="B253" s="246"/>
      <c r="C253" s="247"/>
      <c r="D253" s="236" t="s">
        <v>62</v>
      </c>
      <c r="E253" s="247"/>
      <c r="F253" s="249" t="s">
        <v>1122</v>
      </c>
      <c r="G253" s="247"/>
      <c r="H253" s="250">
        <v>82.5</v>
      </c>
      <c r="I253" s="251"/>
      <c r="J253" s="251"/>
      <c r="K253" s="247"/>
      <c r="L253" s="247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245"/>
      <c r="Z253" s="245"/>
      <c r="AA253" s="245"/>
      <c r="AB253" s="245"/>
      <c r="AC253" s="245"/>
      <c r="AD253" s="245"/>
      <c r="AE253" s="245"/>
      <c r="AF253" s="245"/>
      <c r="AG253" s="245"/>
      <c r="AH253" s="245"/>
      <c r="AI253" s="245"/>
      <c r="AJ253" s="245"/>
      <c r="AK253" s="245"/>
      <c r="AL253" s="245"/>
      <c r="AM253" s="245"/>
      <c r="AN253" s="245"/>
      <c r="AO253" s="245"/>
      <c r="AP253" s="245"/>
      <c r="AQ253" s="245"/>
      <c r="AR253" s="245"/>
      <c r="AS253" s="245"/>
      <c r="AT253" s="256" t="s">
        <v>62</v>
      </c>
      <c r="AU253" s="256" t="s">
        <v>29</v>
      </c>
      <c r="AV253" s="245" t="s">
        <v>29</v>
      </c>
      <c r="AW253" s="245" t="s">
        <v>658</v>
      </c>
      <c r="AX253" s="245" t="s">
        <v>34</v>
      </c>
      <c r="AY253" s="256" t="s">
        <v>781</v>
      </c>
      <c r="AZ253" s="245"/>
      <c r="BA253" s="245"/>
      <c r="BB253" s="245"/>
      <c r="BC253" s="245"/>
      <c r="BD253" s="245"/>
      <c r="BE253" s="245"/>
      <c r="BF253" s="245"/>
      <c r="BG253" s="245"/>
      <c r="BH253" s="245"/>
      <c r="BI253" s="245"/>
      <c r="BJ253" s="245"/>
      <c r="BK253" s="245"/>
      <c r="BL253" s="245"/>
      <c r="BM253" s="245"/>
      <c r="BN253" s="245"/>
      <c r="BO253" s="245"/>
      <c r="BP253" s="245"/>
      <c r="BQ253" s="245"/>
      <c r="BR253" s="245"/>
      <c r="BS253" s="245"/>
      <c r="BT253" s="245"/>
      <c r="BU253" s="245"/>
      <c r="BV253" s="245"/>
      <c r="BW253" s="245"/>
      <c r="BX253" s="245"/>
      <c r="BY253" s="245"/>
      <c r="BZ253" s="245"/>
      <c r="CA253" s="245"/>
      <c r="CB253" s="245"/>
      <c r="CC253" s="245"/>
      <c r="CD253" s="245"/>
      <c r="CE253" s="245"/>
      <c r="CF253" s="245"/>
      <c r="CG253" s="245"/>
      <c r="CH253" s="245"/>
      <c r="CI253" s="245"/>
      <c r="CJ253" s="245"/>
      <c r="CK253" s="245"/>
      <c r="CL253" s="245"/>
      <c r="CM253" s="245"/>
      <c r="CN253" s="245"/>
      <c r="CO253" s="245"/>
      <c r="CP253" s="245"/>
      <c r="CQ253" s="245"/>
      <c r="CR253" s="245"/>
      <c r="CS253" s="245"/>
      <c r="CT253" s="245"/>
      <c r="CU253" s="245"/>
      <c r="CV253" s="245"/>
      <c r="CW253" s="245"/>
      <c r="CX253" s="245"/>
      <c r="CY253" s="245"/>
      <c r="CZ253" s="245"/>
      <c r="DA253" s="245"/>
      <c r="DB253" s="245"/>
      <c r="DC253" s="245"/>
      <c r="DD253" s="245"/>
      <c r="DE253" s="245"/>
      <c r="DF253" s="245"/>
      <c r="DG253" s="245"/>
      <c r="DH253" s="245"/>
      <c r="DI253" s="245"/>
      <c r="DJ253" s="245"/>
      <c r="DK253" s="245"/>
      <c r="DL253" s="245"/>
      <c r="DM253" s="245"/>
      <c r="DN253" s="245"/>
      <c r="DO253" s="245"/>
      <c r="DP253" s="245"/>
      <c r="DQ253" s="245"/>
      <c r="DR253" s="245"/>
      <c r="DS253" s="245"/>
      <c r="DT253" s="245"/>
      <c r="DU253" s="245"/>
      <c r="DV253" s="245"/>
      <c r="DW253" s="245"/>
      <c r="DX253" s="245"/>
      <c r="DY253" s="245"/>
      <c r="DZ253" s="245"/>
      <c r="EA253" s="245"/>
      <c r="EB253" s="245"/>
      <c r="EC253" s="245"/>
      <c r="ED253" s="245"/>
      <c r="EE253" s="245"/>
      <c r="EF253" s="245"/>
      <c r="EG253" s="245"/>
      <c r="EH253" s="245"/>
      <c r="EI253" s="245"/>
      <c r="EJ253" s="245"/>
      <c r="EK253" s="245"/>
      <c r="EL253" s="245"/>
      <c r="EM253" s="245"/>
      <c r="EN253" s="245"/>
      <c r="EO253" s="245"/>
      <c r="EP253" s="245"/>
      <c r="EQ253" s="245"/>
      <c r="ER253" s="245"/>
      <c r="ES253" s="245"/>
      <c r="ET253" s="245"/>
    </row>
    <row r="254" spans="1:150" ht="22.8">
      <c r="A254" s="54"/>
      <c r="B254" s="55"/>
      <c r="C254" s="214" t="s">
        <v>1123</v>
      </c>
      <c r="D254" s="214" t="s">
        <v>783</v>
      </c>
      <c r="E254" s="215" t="s">
        <v>1124</v>
      </c>
      <c r="F254" s="216" t="s">
        <v>1125</v>
      </c>
      <c r="G254" s="217" t="s">
        <v>1114</v>
      </c>
      <c r="H254" s="218">
        <v>3.3</v>
      </c>
      <c r="I254" s="219"/>
      <c r="J254" s="219"/>
      <c r="K254" s="220">
        <f>ROUND(P254*H254,2)</f>
        <v>0</v>
      </c>
      <c r="L254" s="216" t="s">
        <v>787</v>
      </c>
      <c r="M254" s="59"/>
      <c r="N254" s="221" t="s">
        <v>56</v>
      </c>
      <c r="O254" s="222" t="s">
        <v>694</v>
      </c>
      <c r="P254" s="223">
        <f>I254+J254</f>
        <v>0</v>
      </c>
      <c r="Q254" s="223">
        <f>ROUND(I254*H254,2)</f>
        <v>0</v>
      </c>
      <c r="R254" s="223">
        <f>ROUND(J254*H254,2)</f>
        <v>0</v>
      </c>
      <c r="S254" s="87"/>
      <c r="T254" s="224">
        <f>S254*H254</f>
        <v>0</v>
      </c>
      <c r="U254" s="224">
        <v>0</v>
      </c>
      <c r="V254" s="224">
        <f>U254*H254</f>
        <v>0</v>
      </c>
      <c r="W254" s="224">
        <v>0</v>
      </c>
      <c r="X254" s="225">
        <f>W254*H254</f>
        <v>0</v>
      </c>
      <c r="Y254" s="54"/>
      <c r="Z254" s="54"/>
      <c r="AA254" s="54"/>
      <c r="AB254" s="54"/>
      <c r="AC254" s="54"/>
      <c r="AD254" s="54"/>
      <c r="AE254" s="54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226" t="s">
        <v>941</v>
      </c>
      <c r="AS254" s="60"/>
      <c r="AT254" s="226" t="s">
        <v>783</v>
      </c>
      <c r="AU254" s="226" t="s">
        <v>29</v>
      </c>
      <c r="AV254" s="60"/>
      <c r="AW254" s="60"/>
      <c r="AX254" s="60"/>
      <c r="AY254" s="38" t="s">
        <v>781</v>
      </c>
      <c r="AZ254" s="60"/>
      <c r="BA254" s="60"/>
      <c r="BB254" s="60"/>
      <c r="BC254" s="60"/>
      <c r="BD254" s="60"/>
      <c r="BE254" s="227">
        <f>IF(O254="základní",K254,0)</f>
        <v>0</v>
      </c>
      <c r="BF254" s="227">
        <f>IF(O254="snížená",K254,0)</f>
        <v>0</v>
      </c>
      <c r="BG254" s="227">
        <f>IF(O254="zákl. přenesená",K254,0)</f>
        <v>0</v>
      </c>
      <c r="BH254" s="227">
        <f>IF(O254="sníž. přenesená",K254,0)</f>
        <v>0</v>
      </c>
      <c r="BI254" s="227">
        <f>IF(O254="nulová",K254,0)</f>
        <v>0</v>
      </c>
      <c r="BJ254" s="38" t="s">
        <v>34</v>
      </c>
      <c r="BK254" s="227">
        <f>ROUND(P254*H254,2)</f>
        <v>0</v>
      </c>
      <c r="BL254" s="38" t="s">
        <v>941</v>
      </c>
      <c r="BM254" s="226" t="s">
        <v>1126</v>
      </c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</row>
    <row r="255" spans="1:150" ht="12.75">
      <c r="A255" s="54"/>
      <c r="B255" s="55"/>
      <c r="C255" s="56"/>
      <c r="D255" s="228" t="s">
        <v>789</v>
      </c>
      <c r="E255" s="56"/>
      <c r="F255" s="229" t="s">
        <v>1127</v>
      </c>
      <c r="G255" s="56"/>
      <c r="H255" s="56"/>
      <c r="I255" s="230"/>
      <c r="J255" s="230"/>
      <c r="K255" s="56"/>
      <c r="L255" s="56"/>
      <c r="M255" s="59"/>
      <c r="N255" s="231"/>
      <c r="O255" s="232"/>
      <c r="P255" s="87"/>
      <c r="Q255" s="87"/>
      <c r="R255" s="87"/>
      <c r="S255" s="87"/>
      <c r="T255" s="87"/>
      <c r="U255" s="87"/>
      <c r="V255" s="87"/>
      <c r="W255" s="87"/>
      <c r="X255" s="88"/>
      <c r="Y255" s="54"/>
      <c r="Z255" s="54"/>
      <c r="AA255" s="54"/>
      <c r="AB255" s="54"/>
      <c r="AC255" s="54"/>
      <c r="AD255" s="54"/>
      <c r="AE255" s="54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38" t="s">
        <v>789</v>
      </c>
      <c r="AU255" s="38" t="s">
        <v>29</v>
      </c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</row>
    <row r="256" spans="1:150" ht="12.75">
      <c r="A256" s="54"/>
      <c r="B256" s="55"/>
      <c r="C256" s="214" t="s">
        <v>1128</v>
      </c>
      <c r="D256" s="214" t="s">
        <v>783</v>
      </c>
      <c r="E256" s="215" t="s">
        <v>1129</v>
      </c>
      <c r="F256" s="216" t="s">
        <v>1130</v>
      </c>
      <c r="G256" s="217" t="s">
        <v>1114</v>
      </c>
      <c r="H256" s="218">
        <v>0.612</v>
      </c>
      <c r="I256" s="219"/>
      <c r="J256" s="219"/>
      <c r="K256" s="220">
        <f>ROUND(P256*H256,2)</f>
        <v>0</v>
      </c>
      <c r="L256" s="216" t="s">
        <v>787</v>
      </c>
      <c r="M256" s="59"/>
      <c r="N256" s="221" t="s">
        <v>56</v>
      </c>
      <c r="O256" s="222" t="s">
        <v>694</v>
      </c>
      <c r="P256" s="223">
        <f>I256+J256</f>
        <v>0</v>
      </c>
      <c r="Q256" s="223">
        <f>ROUND(I256*H256,2)</f>
        <v>0</v>
      </c>
      <c r="R256" s="223">
        <f>ROUND(J256*H256,2)</f>
        <v>0</v>
      </c>
      <c r="S256" s="87"/>
      <c r="T256" s="224">
        <f>S256*H256</f>
        <v>0</v>
      </c>
      <c r="U256" s="224">
        <v>0</v>
      </c>
      <c r="V256" s="224">
        <f>U256*H256</f>
        <v>0</v>
      </c>
      <c r="W256" s="224">
        <v>0</v>
      </c>
      <c r="X256" s="225">
        <f>W256*H256</f>
        <v>0</v>
      </c>
      <c r="Y256" s="54"/>
      <c r="Z256" s="54"/>
      <c r="AA256" s="54"/>
      <c r="AB256" s="54"/>
      <c r="AC256" s="54"/>
      <c r="AD256" s="54"/>
      <c r="AE256" s="54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226" t="s">
        <v>941</v>
      </c>
      <c r="AS256" s="60"/>
      <c r="AT256" s="226" t="s">
        <v>783</v>
      </c>
      <c r="AU256" s="226" t="s">
        <v>29</v>
      </c>
      <c r="AV256" s="60"/>
      <c r="AW256" s="60"/>
      <c r="AX256" s="60"/>
      <c r="AY256" s="38" t="s">
        <v>781</v>
      </c>
      <c r="AZ256" s="60"/>
      <c r="BA256" s="60"/>
      <c r="BB256" s="60"/>
      <c r="BC256" s="60"/>
      <c r="BD256" s="60"/>
      <c r="BE256" s="227">
        <f>IF(O256="základní",K256,0)</f>
        <v>0</v>
      </c>
      <c r="BF256" s="227">
        <f>IF(O256="snížená",K256,0)</f>
        <v>0</v>
      </c>
      <c r="BG256" s="227">
        <f>IF(O256="zákl. přenesená",K256,0)</f>
        <v>0</v>
      </c>
      <c r="BH256" s="227">
        <f>IF(O256="sníž. přenesená",K256,0)</f>
        <v>0</v>
      </c>
      <c r="BI256" s="227">
        <f>IF(O256="nulová",K256,0)</f>
        <v>0</v>
      </c>
      <c r="BJ256" s="38" t="s">
        <v>34</v>
      </c>
      <c r="BK256" s="227">
        <f>ROUND(P256*H256,2)</f>
        <v>0</v>
      </c>
      <c r="BL256" s="38" t="s">
        <v>941</v>
      </c>
      <c r="BM256" s="226" t="s">
        <v>1131</v>
      </c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</row>
    <row r="257" spans="1:150" ht="12.75">
      <c r="A257" s="54"/>
      <c r="B257" s="55"/>
      <c r="C257" s="56"/>
      <c r="D257" s="228" t="s">
        <v>789</v>
      </c>
      <c r="E257" s="56"/>
      <c r="F257" s="229" t="s">
        <v>1132</v>
      </c>
      <c r="G257" s="56"/>
      <c r="H257" s="56"/>
      <c r="I257" s="230"/>
      <c r="J257" s="230"/>
      <c r="K257" s="56"/>
      <c r="L257" s="56"/>
      <c r="M257" s="59"/>
      <c r="N257" s="231"/>
      <c r="O257" s="232"/>
      <c r="P257" s="87"/>
      <c r="Q257" s="87"/>
      <c r="R257" s="87"/>
      <c r="S257" s="87"/>
      <c r="T257" s="87"/>
      <c r="U257" s="87"/>
      <c r="V257" s="87"/>
      <c r="W257" s="87"/>
      <c r="X257" s="88"/>
      <c r="Y257" s="54"/>
      <c r="Z257" s="54"/>
      <c r="AA257" s="54"/>
      <c r="AB257" s="54"/>
      <c r="AC257" s="54"/>
      <c r="AD257" s="54"/>
      <c r="AE257" s="54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38" t="s">
        <v>789</v>
      </c>
      <c r="AU257" s="38" t="s">
        <v>29</v>
      </c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</row>
    <row r="258" spans="1:150" ht="12.75">
      <c r="A258" s="54"/>
      <c r="B258" s="55"/>
      <c r="C258" s="214" t="s">
        <v>1133</v>
      </c>
      <c r="D258" s="214" t="s">
        <v>783</v>
      </c>
      <c r="E258" s="215" t="s">
        <v>992</v>
      </c>
      <c r="F258" s="216" t="s">
        <v>993</v>
      </c>
      <c r="G258" s="217" t="s">
        <v>924</v>
      </c>
      <c r="H258" s="279"/>
      <c r="I258" s="219"/>
      <c r="J258" s="219"/>
      <c r="K258" s="220">
        <f>ROUND(P258*H258,2)</f>
        <v>0</v>
      </c>
      <c r="L258" s="216" t="s">
        <v>56</v>
      </c>
      <c r="M258" s="59"/>
      <c r="N258" s="221" t="s">
        <v>56</v>
      </c>
      <c r="O258" s="222" t="s">
        <v>694</v>
      </c>
      <c r="P258" s="223">
        <f>I258+J258</f>
        <v>0</v>
      </c>
      <c r="Q258" s="223">
        <f>ROUND(I258*H258,2)</f>
        <v>0</v>
      </c>
      <c r="R258" s="223">
        <f>ROUND(J258*H258,2)</f>
        <v>0</v>
      </c>
      <c r="S258" s="87"/>
      <c r="T258" s="224">
        <f>S258*H258</f>
        <v>0</v>
      </c>
      <c r="U258" s="224">
        <v>0</v>
      </c>
      <c r="V258" s="224">
        <f>U258*H258</f>
        <v>0</v>
      </c>
      <c r="W258" s="224">
        <v>0</v>
      </c>
      <c r="X258" s="225">
        <f>W258*H258</f>
        <v>0</v>
      </c>
      <c r="Y258" s="54"/>
      <c r="Z258" s="54"/>
      <c r="AA258" s="54"/>
      <c r="AB258" s="54"/>
      <c r="AC258" s="54"/>
      <c r="AD258" s="54"/>
      <c r="AE258" s="54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226" t="s">
        <v>951</v>
      </c>
      <c r="AS258" s="60"/>
      <c r="AT258" s="226" t="s">
        <v>783</v>
      </c>
      <c r="AU258" s="226" t="s">
        <v>29</v>
      </c>
      <c r="AV258" s="60"/>
      <c r="AW258" s="60"/>
      <c r="AX258" s="60"/>
      <c r="AY258" s="38" t="s">
        <v>781</v>
      </c>
      <c r="AZ258" s="60"/>
      <c r="BA258" s="60"/>
      <c r="BB258" s="60"/>
      <c r="BC258" s="60"/>
      <c r="BD258" s="60"/>
      <c r="BE258" s="227">
        <f>IF(O258="základní",K258,0)</f>
        <v>0</v>
      </c>
      <c r="BF258" s="227">
        <f>IF(O258="snížená",K258,0)</f>
        <v>0</v>
      </c>
      <c r="BG258" s="227">
        <f>IF(O258="zákl. přenesená",K258,0)</f>
        <v>0</v>
      </c>
      <c r="BH258" s="227">
        <f>IF(O258="sníž. přenesená",K258,0)</f>
        <v>0</v>
      </c>
      <c r="BI258" s="227">
        <f>IF(O258="nulová",K258,0)</f>
        <v>0</v>
      </c>
      <c r="BJ258" s="38" t="s">
        <v>34</v>
      </c>
      <c r="BK258" s="227">
        <f>ROUND(P258*H258,2)</f>
        <v>0</v>
      </c>
      <c r="BL258" s="38" t="s">
        <v>951</v>
      </c>
      <c r="BM258" s="226" t="s">
        <v>1134</v>
      </c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</row>
    <row r="259" spans="1:150" ht="12.75">
      <c r="A259" s="54"/>
      <c r="B259" s="55"/>
      <c r="C259" s="214" t="s">
        <v>1135</v>
      </c>
      <c r="D259" s="214" t="s">
        <v>783</v>
      </c>
      <c r="E259" s="215" t="s">
        <v>996</v>
      </c>
      <c r="F259" s="216" t="s">
        <v>997</v>
      </c>
      <c r="G259" s="217" t="s">
        <v>924</v>
      </c>
      <c r="H259" s="279"/>
      <c r="I259" s="219"/>
      <c r="J259" s="219"/>
      <c r="K259" s="220">
        <f>ROUND(P259*H259,2)</f>
        <v>0</v>
      </c>
      <c r="L259" s="216" t="s">
        <v>56</v>
      </c>
      <c r="M259" s="59"/>
      <c r="N259" s="221" t="s">
        <v>56</v>
      </c>
      <c r="O259" s="222" t="s">
        <v>694</v>
      </c>
      <c r="P259" s="223">
        <f>I259+J259</f>
        <v>0</v>
      </c>
      <c r="Q259" s="223">
        <f>ROUND(I259*H259,2)</f>
        <v>0</v>
      </c>
      <c r="R259" s="223">
        <f>ROUND(J259*H259,2)</f>
        <v>0</v>
      </c>
      <c r="S259" s="87"/>
      <c r="T259" s="224">
        <f>S259*H259</f>
        <v>0</v>
      </c>
      <c r="U259" s="224">
        <v>0</v>
      </c>
      <c r="V259" s="224">
        <f>U259*H259</f>
        <v>0</v>
      </c>
      <c r="W259" s="224">
        <v>0</v>
      </c>
      <c r="X259" s="225">
        <f>W259*H259</f>
        <v>0</v>
      </c>
      <c r="Y259" s="54"/>
      <c r="Z259" s="54"/>
      <c r="AA259" s="54"/>
      <c r="AB259" s="54"/>
      <c r="AC259" s="54"/>
      <c r="AD259" s="54"/>
      <c r="AE259" s="54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226" t="s">
        <v>941</v>
      </c>
      <c r="AS259" s="60"/>
      <c r="AT259" s="226" t="s">
        <v>783</v>
      </c>
      <c r="AU259" s="226" t="s">
        <v>29</v>
      </c>
      <c r="AV259" s="60"/>
      <c r="AW259" s="60"/>
      <c r="AX259" s="60"/>
      <c r="AY259" s="38" t="s">
        <v>781</v>
      </c>
      <c r="AZ259" s="60"/>
      <c r="BA259" s="60"/>
      <c r="BB259" s="60"/>
      <c r="BC259" s="60"/>
      <c r="BD259" s="60"/>
      <c r="BE259" s="227">
        <f>IF(O259="základní",K259,0)</f>
        <v>0</v>
      </c>
      <c r="BF259" s="227">
        <f>IF(O259="snížená",K259,0)</f>
        <v>0</v>
      </c>
      <c r="BG259" s="227">
        <f>IF(O259="zákl. přenesená",K259,0)</f>
        <v>0</v>
      </c>
      <c r="BH259" s="227">
        <f>IF(O259="sníž. přenesená",K259,0)</f>
        <v>0</v>
      </c>
      <c r="BI259" s="227">
        <f>IF(O259="nulová",K259,0)</f>
        <v>0</v>
      </c>
      <c r="BJ259" s="38" t="s">
        <v>34</v>
      </c>
      <c r="BK259" s="227">
        <f>ROUND(P259*H259,2)</f>
        <v>0</v>
      </c>
      <c r="BL259" s="38" t="s">
        <v>941</v>
      </c>
      <c r="BM259" s="226" t="s">
        <v>1136</v>
      </c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</row>
    <row r="260" spans="1:150" ht="12.75">
      <c r="A260" s="54"/>
      <c r="B260" s="55"/>
      <c r="C260" s="214" t="s">
        <v>1137</v>
      </c>
      <c r="D260" s="214" t="s">
        <v>783</v>
      </c>
      <c r="E260" s="215" t="s">
        <v>1000</v>
      </c>
      <c r="F260" s="216" t="s">
        <v>1001</v>
      </c>
      <c r="G260" s="217" t="s">
        <v>924</v>
      </c>
      <c r="H260" s="279"/>
      <c r="I260" s="219"/>
      <c r="J260" s="219"/>
      <c r="K260" s="220">
        <f>ROUND(P260*H260,2)</f>
        <v>0</v>
      </c>
      <c r="L260" s="216" t="s">
        <v>56</v>
      </c>
      <c r="M260" s="59"/>
      <c r="N260" s="221" t="s">
        <v>56</v>
      </c>
      <c r="O260" s="222" t="s">
        <v>694</v>
      </c>
      <c r="P260" s="223">
        <f>I260+J260</f>
        <v>0</v>
      </c>
      <c r="Q260" s="223">
        <f>ROUND(I260*H260,2)</f>
        <v>0</v>
      </c>
      <c r="R260" s="223">
        <f>ROUND(J260*H260,2)</f>
        <v>0</v>
      </c>
      <c r="S260" s="87"/>
      <c r="T260" s="224">
        <f>S260*H260</f>
        <v>0</v>
      </c>
      <c r="U260" s="224">
        <v>0</v>
      </c>
      <c r="V260" s="224">
        <f>U260*H260</f>
        <v>0</v>
      </c>
      <c r="W260" s="224">
        <v>0</v>
      </c>
      <c r="X260" s="225">
        <f>W260*H260</f>
        <v>0</v>
      </c>
      <c r="Y260" s="54"/>
      <c r="Z260" s="54"/>
      <c r="AA260" s="54"/>
      <c r="AB260" s="54"/>
      <c r="AC260" s="54"/>
      <c r="AD260" s="54"/>
      <c r="AE260" s="54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226" t="s">
        <v>941</v>
      </c>
      <c r="AS260" s="60"/>
      <c r="AT260" s="226" t="s">
        <v>783</v>
      </c>
      <c r="AU260" s="226" t="s">
        <v>29</v>
      </c>
      <c r="AV260" s="60"/>
      <c r="AW260" s="60"/>
      <c r="AX260" s="60"/>
      <c r="AY260" s="38" t="s">
        <v>781</v>
      </c>
      <c r="AZ260" s="60"/>
      <c r="BA260" s="60"/>
      <c r="BB260" s="60"/>
      <c r="BC260" s="60"/>
      <c r="BD260" s="60"/>
      <c r="BE260" s="227">
        <f>IF(O260="základní",K260,0)</f>
        <v>0</v>
      </c>
      <c r="BF260" s="227">
        <f>IF(O260="snížená",K260,0)</f>
        <v>0</v>
      </c>
      <c r="BG260" s="227">
        <f>IF(O260="zákl. přenesená",K260,0)</f>
        <v>0</v>
      </c>
      <c r="BH260" s="227">
        <f>IF(O260="sníž. přenesená",K260,0)</f>
        <v>0</v>
      </c>
      <c r="BI260" s="227">
        <f>IF(O260="nulová",K260,0)</f>
        <v>0</v>
      </c>
      <c r="BJ260" s="38" t="s">
        <v>34</v>
      </c>
      <c r="BK260" s="227">
        <f>ROUND(P260*H260,2)</f>
        <v>0</v>
      </c>
      <c r="BL260" s="38" t="s">
        <v>941</v>
      </c>
      <c r="BM260" s="226" t="s">
        <v>1138</v>
      </c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</row>
    <row r="261" spans="1:150" ht="15">
      <c r="A261" s="196"/>
      <c r="B261" s="197"/>
      <c r="C261" s="198"/>
      <c r="D261" s="199" t="s">
        <v>721</v>
      </c>
      <c r="E261" s="200" t="s">
        <v>1139</v>
      </c>
      <c r="F261" s="200" t="s">
        <v>1140</v>
      </c>
      <c r="G261" s="198"/>
      <c r="H261" s="198"/>
      <c r="I261" s="201"/>
      <c r="J261" s="201"/>
      <c r="K261" s="202">
        <f>BK261</f>
        <v>0</v>
      </c>
      <c r="L261" s="198"/>
      <c r="M261" s="203"/>
      <c r="N261" s="204"/>
      <c r="O261" s="205"/>
      <c r="P261" s="205"/>
      <c r="Q261" s="206">
        <f>SUM(Q262:Q288)</f>
        <v>0</v>
      </c>
      <c r="R261" s="206">
        <f>SUM(R262:R288)</f>
        <v>0</v>
      </c>
      <c r="S261" s="205"/>
      <c r="T261" s="207">
        <f>SUM(T262:T288)</f>
        <v>0</v>
      </c>
      <c r="U261" s="205"/>
      <c r="V261" s="207">
        <f>SUM(V262:V288)</f>
        <v>0</v>
      </c>
      <c r="W261" s="205"/>
      <c r="X261" s="208">
        <f>SUM(X262:X288)</f>
        <v>0</v>
      </c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209" t="s">
        <v>38</v>
      </c>
      <c r="AS261" s="196"/>
      <c r="AT261" s="210" t="s">
        <v>721</v>
      </c>
      <c r="AU261" s="210" t="s">
        <v>32</v>
      </c>
      <c r="AV261" s="196"/>
      <c r="AW261" s="196"/>
      <c r="AX261" s="196"/>
      <c r="AY261" s="209" t="s">
        <v>781</v>
      </c>
      <c r="AZ261" s="196"/>
      <c r="BA261" s="196"/>
      <c r="BB261" s="196"/>
      <c r="BC261" s="196"/>
      <c r="BD261" s="196"/>
      <c r="BE261" s="196"/>
      <c r="BF261" s="196"/>
      <c r="BG261" s="196"/>
      <c r="BH261" s="196"/>
      <c r="BI261" s="196"/>
      <c r="BJ261" s="196"/>
      <c r="BK261" s="211">
        <f>SUM(BK262:BK288)</f>
        <v>0</v>
      </c>
      <c r="BL261" s="196"/>
      <c r="BM261" s="196"/>
      <c r="BN261" s="196"/>
      <c r="BO261" s="196"/>
      <c r="BP261" s="196"/>
      <c r="BQ261" s="196"/>
      <c r="BR261" s="196"/>
      <c r="BS261" s="196"/>
      <c r="BT261" s="196"/>
      <c r="BU261" s="196"/>
      <c r="BV261" s="196"/>
      <c r="BW261" s="196"/>
      <c r="BX261" s="196"/>
      <c r="BY261" s="196"/>
      <c r="BZ261" s="196"/>
      <c r="CA261" s="196"/>
      <c r="CB261" s="196"/>
      <c r="CC261" s="196"/>
      <c r="CD261" s="196"/>
      <c r="CE261" s="196"/>
      <c r="CF261" s="196"/>
      <c r="CG261" s="196"/>
      <c r="CH261" s="196"/>
      <c r="CI261" s="196"/>
      <c r="CJ261" s="196"/>
      <c r="CK261" s="196"/>
      <c r="CL261" s="196"/>
      <c r="CM261" s="196"/>
      <c r="CN261" s="196"/>
      <c r="CO261" s="196"/>
      <c r="CP261" s="196"/>
      <c r="CQ261" s="196"/>
      <c r="CR261" s="196"/>
      <c r="CS261" s="196"/>
      <c r="CT261" s="196"/>
      <c r="CU261" s="196"/>
      <c r="CV261" s="196"/>
      <c r="CW261" s="196"/>
      <c r="CX261" s="196"/>
      <c r="CY261" s="196"/>
      <c r="CZ261" s="196"/>
      <c r="DA261" s="196"/>
      <c r="DB261" s="196"/>
      <c r="DC261" s="196"/>
      <c r="DD261" s="196"/>
      <c r="DE261" s="196"/>
      <c r="DF261" s="196"/>
      <c r="DG261" s="196"/>
      <c r="DH261" s="196"/>
      <c r="DI261" s="196"/>
      <c r="DJ261" s="196"/>
      <c r="DK261" s="196"/>
      <c r="DL261" s="196"/>
      <c r="DM261" s="196"/>
      <c r="DN261" s="196"/>
      <c r="DO261" s="196"/>
      <c r="DP261" s="196"/>
      <c r="DQ261" s="196"/>
      <c r="DR261" s="196"/>
      <c r="DS261" s="196"/>
      <c r="DT261" s="196"/>
      <c r="DU261" s="196"/>
      <c r="DV261" s="196"/>
      <c r="DW261" s="196"/>
      <c r="DX261" s="196"/>
      <c r="DY261" s="196"/>
      <c r="DZ261" s="196"/>
      <c r="EA261" s="196"/>
      <c r="EB261" s="196"/>
      <c r="EC261" s="196"/>
      <c r="ED261" s="196"/>
      <c r="EE261" s="196"/>
      <c r="EF261" s="196"/>
      <c r="EG261" s="196"/>
      <c r="EH261" s="196"/>
      <c r="EI261" s="196"/>
      <c r="EJ261" s="196"/>
      <c r="EK261" s="196"/>
      <c r="EL261" s="196"/>
      <c r="EM261" s="196"/>
      <c r="EN261" s="196"/>
      <c r="EO261" s="196"/>
      <c r="EP261" s="196"/>
      <c r="EQ261" s="196"/>
      <c r="ER261" s="196"/>
      <c r="ES261" s="196"/>
      <c r="ET261" s="196"/>
    </row>
    <row r="262" spans="1:150" ht="12.75">
      <c r="A262" s="54"/>
      <c r="B262" s="55"/>
      <c r="C262" s="214" t="s">
        <v>1141</v>
      </c>
      <c r="D262" s="214" t="s">
        <v>783</v>
      </c>
      <c r="E262" s="215" t="s">
        <v>1142</v>
      </c>
      <c r="F262" s="216" t="s">
        <v>1143</v>
      </c>
      <c r="G262" s="217" t="s">
        <v>786</v>
      </c>
      <c r="H262" s="218">
        <v>20</v>
      </c>
      <c r="I262" s="219"/>
      <c r="J262" s="219"/>
      <c r="K262" s="220">
        <f>ROUND(P262*H262,2)</f>
        <v>0</v>
      </c>
      <c r="L262" s="216" t="s">
        <v>787</v>
      </c>
      <c r="M262" s="59"/>
      <c r="N262" s="221" t="s">
        <v>56</v>
      </c>
      <c r="O262" s="222" t="s">
        <v>694</v>
      </c>
      <c r="P262" s="223">
        <f>I262+J262</f>
        <v>0</v>
      </c>
      <c r="Q262" s="223">
        <f>ROUND(I262*H262,2)</f>
        <v>0</v>
      </c>
      <c r="R262" s="223">
        <f>ROUND(J262*H262,2)</f>
        <v>0</v>
      </c>
      <c r="S262" s="87"/>
      <c r="T262" s="224">
        <f>S262*H262</f>
        <v>0</v>
      </c>
      <c r="U262" s="224">
        <v>0</v>
      </c>
      <c r="V262" s="224">
        <f>U262*H262</f>
        <v>0</v>
      </c>
      <c r="W262" s="224">
        <v>0</v>
      </c>
      <c r="X262" s="225">
        <f>W262*H262</f>
        <v>0</v>
      </c>
      <c r="Y262" s="54"/>
      <c r="Z262" s="54"/>
      <c r="AA262" s="54"/>
      <c r="AB262" s="54"/>
      <c r="AC262" s="54"/>
      <c r="AD262" s="54"/>
      <c r="AE262" s="54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226" t="s">
        <v>1144</v>
      </c>
      <c r="AS262" s="60"/>
      <c r="AT262" s="226" t="s">
        <v>783</v>
      </c>
      <c r="AU262" s="226" t="s">
        <v>34</v>
      </c>
      <c r="AV262" s="60"/>
      <c r="AW262" s="60"/>
      <c r="AX262" s="60"/>
      <c r="AY262" s="38" t="s">
        <v>781</v>
      </c>
      <c r="AZ262" s="60"/>
      <c r="BA262" s="60"/>
      <c r="BB262" s="60"/>
      <c r="BC262" s="60"/>
      <c r="BD262" s="60"/>
      <c r="BE262" s="227">
        <f>IF(O262="základní",K262,0)</f>
        <v>0</v>
      </c>
      <c r="BF262" s="227">
        <f>IF(O262="snížená",K262,0)</f>
        <v>0</v>
      </c>
      <c r="BG262" s="227">
        <f>IF(O262="zákl. přenesená",K262,0)</f>
        <v>0</v>
      </c>
      <c r="BH262" s="227">
        <f>IF(O262="sníž. přenesená",K262,0)</f>
        <v>0</v>
      </c>
      <c r="BI262" s="227">
        <f>IF(O262="nulová",K262,0)</f>
        <v>0</v>
      </c>
      <c r="BJ262" s="38" t="s">
        <v>34</v>
      </c>
      <c r="BK262" s="227">
        <f>ROUND(P262*H262,2)</f>
        <v>0</v>
      </c>
      <c r="BL262" s="38" t="s">
        <v>1144</v>
      </c>
      <c r="BM262" s="226" t="s">
        <v>1145</v>
      </c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</row>
    <row r="263" spans="1:150" ht="12.75">
      <c r="A263" s="54"/>
      <c r="B263" s="55"/>
      <c r="C263" s="56"/>
      <c r="D263" s="228" t="s">
        <v>789</v>
      </c>
      <c r="E263" s="56"/>
      <c r="F263" s="229" t="s">
        <v>1146</v>
      </c>
      <c r="G263" s="56"/>
      <c r="H263" s="56"/>
      <c r="I263" s="230"/>
      <c r="J263" s="230"/>
      <c r="K263" s="56"/>
      <c r="L263" s="56"/>
      <c r="M263" s="59"/>
      <c r="N263" s="231"/>
      <c r="O263" s="232"/>
      <c r="P263" s="87"/>
      <c r="Q263" s="87"/>
      <c r="R263" s="87"/>
      <c r="S263" s="87"/>
      <c r="T263" s="87"/>
      <c r="U263" s="87"/>
      <c r="V263" s="87"/>
      <c r="W263" s="87"/>
      <c r="X263" s="88"/>
      <c r="Y263" s="54"/>
      <c r="Z263" s="54"/>
      <c r="AA263" s="54"/>
      <c r="AB263" s="54"/>
      <c r="AC263" s="54"/>
      <c r="AD263" s="54"/>
      <c r="AE263" s="54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38" t="s">
        <v>789</v>
      </c>
      <c r="AU263" s="38" t="s">
        <v>34</v>
      </c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</row>
    <row r="264" spans="1:150" ht="19.2">
      <c r="A264" s="54"/>
      <c r="B264" s="55"/>
      <c r="C264" s="56"/>
      <c r="D264" s="236" t="s">
        <v>54</v>
      </c>
      <c r="E264" s="56"/>
      <c r="F264" s="280" t="s">
        <v>1147</v>
      </c>
      <c r="G264" s="56"/>
      <c r="H264" s="56"/>
      <c r="I264" s="230"/>
      <c r="J264" s="230"/>
      <c r="K264" s="56"/>
      <c r="L264" s="56"/>
      <c r="M264" s="59"/>
      <c r="N264" s="231"/>
      <c r="O264" s="232"/>
      <c r="P264" s="87"/>
      <c r="Q264" s="87"/>
      <c r="R264" s="87"/>
      <c r="S264" s="87"/>
      <c r="T264" s="87"/>
      <c r="U264" s="87"/>
      <c r="V264" s="87"/>
      <c r="W264" s="87"/>
      <c r="X264" s="88"/>
      <c r="Y264" s="54"/>
      <c r="Z264" s="54"/>
      <c r="AA264" s="54"/>
      <c r="AB264" s="54"/>
      <c r="AC264" s="54"/>
      <c r="AD264" s="54"/>
      <c r="AE264" s="54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38" t="s">
        <v>54</v>
      </c>
      <c r="AU264" s="38" t="s">
        <v>34</v>
      </c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</row>
    <row r="265" spans="1:150" ht="12.75">
      <c r="A265" s="54"/>
      <c r="B265" s="55"/>
      <c r="C265" s="214" t="s">
        <v>1148</v>
      </c>
      <c r="D265" s="214" t="s">
        <v>783</v>
      </c>
      <c r="E265" s="215" t="s">
        <v>1149</v>
      </c>
      <c r="F265" s="216" t="s">
        <v>1150</v>
      </c>
      <c r="G265" s="217" t="s">
        <v>786</v>
      </c>
      <c r="H265" s="218">
        <v>50</v>
      </c>
      <c r="I265" s="219"/>
      <c r="J265" s="219"/>
      <c r="K265" s="220">
        <f>ROUND(P265*H265,2)</f>
        <v>0</v>
      </c>
      <c r="L265" s="216" t="s">
        <v>787</v>
      </c>
      <c r="M265" s="59"/>
      <c r="N265" s="221" t="s">
        <v>56</v>
      </c>
      <c r="O265" s="222" t="s">
        <v>694</v>
      </c>
      <c r="P265" s="223">
        <f>I265+J265</f>
        <v>0</v>
      </c>
      <c r="Q265" s="223">
        <f>ROUND(I265*H265,2)</f>
        <v>0</v>
      </c>
      <c r="R265" s="223">
        <f>ROUND(J265*H265,2)</f>
        <v>0</v>
      </c>
      <c r="S265" s="87"/>
      <c r="T265" s="224">
        <f>S265*H265</f>
        <v>0</v>
      </c>
      <c r="U265" s="224">
        <v>0</v>
      </c>
      <c r="V265" s="224">
        <f>U265*H265</f>
        <v>0</v>
      </c>
      <c r="W265" s="224">
        <v>0</v>
      </c>
      <c r="X265" s="225">
        <f>W265*H265</f>
        <v>0</v>
      </c>
      <c r="Y265" s="54"/>
      <c r="Z265" s="54"/>
      <c r="AA265" s="54"/>
      <c r="AB265" s="54"/>
      <c r="AC265" s="54"/>
      <c r="AD265" s="54"/>
      <c r="AE265" s="54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226" t="s">
        <v>1144</v>
      </c>
      <c r="AS265" s="60"/>
      <c r="AT265" s="226" t="s">
        <v>783</v>
      </c>
      <c r="AU265" s="226" t="s">
        <v>34</v>
      </c>
      <c r="AV265" s="60"/>
      <c r="AW265" s="60"/>
      <c r="AX265" s="60"/>
      <c r="AY265" s="38" t="s">
        <v>781</v>
      </c>
      <c r="AZ265" s="60"/>
      <c r="BA265" s="60"/>
      <c r="BB265" s="60"/>
      <c r="BC265" s="60"/>
      <c r="BD265" s="60"/>
      <c r="BE265" s="227">
        <f>IF(O265="základní",K265,0)</f>
        <v>0</v>
      </c>
      <c r="BF265" s="227">
        <f>IF(O265="snížená",K265,0)</f>
        <v>0</v>
      </c>
      <c r="BG265" s="227">
        <f>IF(O265="zákl. přenesená",K265,0)</f>
        <v>0</v>
      </c>
      <c r="BH265" s="227">
        <f>IF(O265="sníž. přenesená",K265,0)</f>
        <v>0</v>
      </c>
      <c r="BI265" s="227">
        <f>IF(O265="nulová",K265,0)</f>
        <v>0</v>
      </c>
      <c r="BJ265" s="38" t="s">
        <v>34</v>
      </c>
      <c r="BK265" s="227">
        <f>ROUND(P265*H265,2)</f>
        <v>0</v>
      </c>
      <c r="BL265" s="38" t="s">
        <v>1144</v>
      </c>
      <c r="BM265" s="226" t="s">
        <v>1151</v>
      </c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</row>
    <row r="266" spans="1:150" ht="12.75">
      <c r="A266" s="54"/>
      <c r="B266" s="55"/>
      <c r="C266" s="56"/>
      <c r="D266" s="228" t="s">
        <v>789</v>
      </c>
      <c r="E266" s="56"/>
      <c r="F266" s="229" t="s">
        <v>1152</v>
      </c>
      <c r="G266" s="56"/>
      <c r="H266" s="56"/>
      <c r="I266" s="230"/>
      <c r="J266" s="230"/>
      <c r="K266" s="56"/>
      <c r="L266" s="56"/>
      <c r="M266" s="59"/>
      <c r="N266" s="231"/>
      <c r="O266" s="232"/>
      <c r="P266" s="87"/>
      <c r="Q266" s="87"/>
      <c r="R266" s="87"/>
      <c r="S266" s="87"/>
      <c r="T266" s="87"/>
      <c r="U266" s="87"/>
      <c r="V266" s="87"/>
      <c r="W266" s="87"/>
      <c r="X266" s="88"/>
      <c r="Y266" s="54"/>
      <c r="Z266" s="54"/>
      <c r="AA266" s="54"/>
      <c r="AB266" s="54"/>
      <c r="AC266" s="54"/>
      <c r="AD266" s="54"/>
      <c r="AE266" s="54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38" t="s">
        <v>789</v>
      </c>
      <c r="AU266" s="38" t="s">
        <v>34</v>
      </c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</row>
    <row r="267" spans="1:150" ht="19.2">
      <c r="A267" s="54"/>
      <c r="B267" s="55"/>
      <c r="C267" s="56"/>
      <c r="D267" s="236" t="s">
        <v>54</v>
      </c>
      <c r="E267" s="56"/>
      <c r="F267" s="280" t="s">
        <v>1153</v>
      </c>
      <c r="G267" s="56"/>
      <c r="H267" s="56"/>
      <c r="I267" s="230"/>
      <c r="J267" s="230"/>
      <c r="K267" s="56"/>
      <c r="L267" s="56"/>
      <c r="M267" s="59"/>
      <c r="N267" s="231"/>
      <c r="O267" s="232"/>
      <c r="P267" s="87"/>
      <c r="Q267" s="87"/>
      <c r="R267" s="87"/>
      <c r="S267" s="87"/>
      <c r="T267" s="87"/>
      <c r="U267" s="87"/>
      <c r="V267" s="87"/>
      <c r="W267" s="87"/>
      <c r="X267" s="88"/>
      <c r="Y267" s="54"/>
      <c r="Z267" s="54"/>
      <c r="AA267" s="54"/>
      <c r="AB267" s="54"/>
      <c r="AC267" s="54"/>
      <c r="AD267" s="54"/>
      <c r="AE267" s="54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38" t="s">
        <v>54</v>
      </c>
      <c r="AU267" s="38" t="s">
        <v>34</v>
      </c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</row>
    <row r="268" spans="1:150" ht="12.75">
      <c r="A268" s="54"/>
      <c r="B268" s="55"/>
      <c r="C268" s="214" t="s">
        <v>1154</v>
      </c>
      <c r="D268" s="214" t="s">
        <v>783</v>
      </c>
      <c r="E268" s="215" t="s">
        <v>1149</v>
      </c>
      <c r="F268" s="216" t="s">
        <v>1150</v>
      </c>
      <c r="G268" s="217" t="s">
        <v>786</v>
      </c>
      <c r="H268" s="218">
        <v>20</v>
      </c>
      <c r="I268" s="219"/>
      <c r="J268" s="219"/>
      <c r="K268" s="220">
        <f>ROUND(P268*H268,2)</f>
        <v>0</v>
      </c>
      <c r="L268" s="216" t="s">
        <v>787</v>
      </c>
      <c r="M268" s="59"/>
      <c r="N268" s="221" t="s">
        <v>56</v>
      </c>
      <c r="O268" s="222" t="s">
        <v>694</v>
      </c>
      <c r="P268" s="223">
        <f>I268+J268</f>
        <v>0</v>
      </c>
      <c r="Q268" s="223">
        <f>ROUND(I268*H268,2)</f>
        <v>0</v>
      </c>
      <c r="R268" s="223">
        <f>ROUND(J268*H268,2)</f>
        <v>0</v>
      </c>
      <c r="S268" s="87"/>
      <c r="T268" s="224">
        <f>S268*H268</f>
        <v>0</v>
      </c>
      <c r="U268" s="224">
        <v>0</v>
      </c>
      <c r="V268" s="224">
        <f>U268*H268</f>
        <v>0</v>
      </c>
      <c r="W268" s="224">
        <v>0</v>
      </c>
      <c r="X268" s="225">
        <f>W268*H268</f>
        <v>0</v>
      </c>
      <c r="Y268" s="54"/>
      <c r="Z268" s="54"/>
      <c r="AA268" s="54"/>
      <c r="AB268" s="54"/>
      <c r="AC268" s="54"/>
      <c r="AD268" s="54"/>
      <c r="AE268" s="54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226" t="s">
        <v>1144</v>
      </c>
      <c r="AS268" s="60"/>
      <c r="AT268" s="226" t="s">
        <v>783</v>
      </c>
      <c r="AU268" s="226" t="s">
        <v>34</v>
      </c>
      <c r="AV268" s="60"/>
      <c r="AW268" s="60"/>
      <c r="AX268" s="60"/>
      <c r="AY268" s="38" t="s">
        <v>781</v>
      </c>
      <c r="AZ268" s="60"/>
      <c r="BA268" s="60"/>
      <c r="BB268" s="60"/>
      <c r="BC268" s="60"/>
      <c r="BD268" s="60"/>
      <c r="BE268" s="227">
        <f>IF(O268="základní",K268,0)</f>
        <v>0</v>
      </c>
      <c r="BF268" s="227">
        <f>IF(O268="snížená",K268,0)</f>
        <v>0</v>
      </c>
      <c r="BG268" s="227">
        <f>IF(O268="zákl. přenesená",K268,0)</f>
        <v>0</v>
      </c>
      <c r="BH268" s="227">
        <f>IF(O268="sníž. přenesená",K268,0)</f>
        <v>0</v>
      </c>
      <c r="BI268" s="227">
        <f>IF(O268="nulová",K268,0)</f>
        <v>0</v>
      </c>
      <c r="BJ268" s="38" t="s">
        <v>34</v>
      </c>
      <c r="BK268" s="227">
        <f>ROUND(P268*H268,2)</f>
        <v>0</v>
      </c>
      <c r="BL268" s="38" t="s">
        <v>1144</v>
      </c>
      <c r="BM268" s="226" t="s">
        <v>1155</v>
      </c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</row>
    <row r="269" spans="1:150" ht="12.75">
      <c r="A269" s="54"/>
      <c r="B269" s="55"/>
      <c r="C269" s="56"/>
      <c r="D269" s="228" t="s">
        <v>789</v>
      </c>
      <c r="E269" s="56"/>
      <c r="F269" s="229" t="s">
        <v>1152</v>
      </c>
      <c r="G269" s="56"/>
      <c r="H269" s="56"/>
      <c r="I269" s="230"/>
      <c r="J269" s="230"/>
      <c r="K269" s="56"/>
      <c r="L269" s="56"/>
      <c r="M269" s="59"/>
      <c r="N269" s="231"/>
      <c r="O269" s="232"/>
      <c r="P269" s="87"/>
      <c r="Q269" s="87"/>
      <c r="R269" s="87"/>
      <c r="S269" s="87"/>
      <c r="T269" s="87"/>
      <c r="U269" s="87"/>
      <c r="V269" s="87"/>
      <c r="W269" s="87"/>
      <c r="X269" s="88"/>
      <c r="Y269" s="54"/>
      <c r="Z269" s="54"/>
      <c r="AA269" s="54"/>
      <c r="AB269" s="54"/>
      <c r="AC269" s="54"/>
      <c r="AD269" s="54"/>
      <c r="AE269" s="54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38" t="s">
        <v>789</v>
      </c>
      <c r="AU269" s="38" t="s">
        <v>34</v>
      </c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</row>
    <row r="270" spans="1:150" ht="19.2">
      <c r="A270" s="54"/>
      <c r="B270" s="55"/>
      <c r="C270" s="56"/>
      <c r="D270" s="236" t="s">
        <v>54</v>
      </c>
      <c r="E270" s="56"/>
      <c r="F270" s="280" t="s">
        <v>1156</v>
      </c>
      <c r="G270" s="56"/>
      <c r="H270" s="56"/>
      <c r="I270" s="230"/>
      <c r="J270" s="230"/>
      <c r="K270" s="56"/>
      <c r="L270" s="56"/>
      <c r="M270" s="59"/>
      <c r="N270" s="231"/>
      <c r="O270" s="232"/>
      <c r="P270" s="87"/>
      <c r="Q270" s="87"/>
      <c r="R270" s="87"/>
      <c r="S270" s="87"/>
      <c r="T270" s="87"/>
      <c r="U270" s="87"/>
      <c r="V270" s="87"/>
      <c r="W270" s="87"/>
      <c r="X270" s="88"/>
      <c r="Y270" s="54"/>
      <c r="Z270" s="54"/>
      <c r="AA270" s="54"/>
      <c r="AB270" s="54"/>
      <c r="AC270" s="54"/>
      <c r="AD270" s="54"/>
      <c r="AE270" s="54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38" t="s">
        <v>54</v>
      </c>
      <c r="AU270" s="38" t="s">
        <v>34</v>
      </c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</row>
    <row r="271" spans="1:150" ht="12.75">
      <c r="A271" s="54"/>
      <c r="B271" s="55"/>
      <c r="C271" s="214" t="s">
        <v>1157</v>
      </c>
      <c r="D271" s="214" t="s">
        <v>783</v>
      </c>
      <c r="E271" s="215" t="s">
        <v>1149</v>
      </c>
      <c r="F271" s="216" t="s">
        <v>1150</v>
      </c>
      <c r="G271" s="217" t="s">
        <v>786</v>
      </c>
      <c r="H271" s="218">
        <v>20</v>
      </c>
      <c r="I271" s="219"/>
      <c r="J271" s="219"/>
      <c r="K271" s="220">
        <f>ROUND(P271*H271,2)</f>
        <v>0</v>
      </c>
      <c r="L271" s="216" t="s">
        <v>787</v>
      </c>
      <c r="M271" s="59"/>
      <c r="N271" s="221" t="s">
        <v>56</v>
      </c>
      <c r="O271" s="222" t="s">
        <v>694</v>
      </c>
      <c r="P271" s="223">
        <f>I271+J271</f>
        <v>0</v>
      </c>
      <c r="Q271" s="223">
        <f>ROUND(I271*H271,2)</f>
        <v>0</v>
      </c>
      <c r="R271" s="223">
        <f>ROUND(J271*H271,2)</f>
        <v>0</v>
      </c>
      <c r="S271" s="87"/>
      <c r="T271" s="224">
        <f>S271*H271</f>
        <v>0</v>
      </c>
      <c r="U271" s="224">
        <v>0</v>
      </c>
      <c r="V271" s="224">
        <f>U271*H271</f>
        <v>0</v>
      </c>
      <c r="W271" s="224">
        <v>0</v>
      </c>
      <c r="X271" s="225">
        <f>W271*H271</f>
        <v>0</v>
      </c>
      <c r="Y271" s="54"/>
      <c r="Z271" s="54"/>
      <c r="AA271" s="54"/>
      <c r="AB271" s="54"/>
      <c r="AC271" s="54"/>
      <c r="AD271" s="54"/>
      <c r="AE271" s="54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226" t="s">
        <v>1144</v>
      </c>
      <c r="AS271" s="60"/>
      <c r="AT271" s="226" t="s">
        <v>783</v>
      </c>
      <c r="AU271" s="226" t="s">
        <v>34</v>
      </c>
      <c r="AV271" s="60"/>
      <c r="AW271" s="60"/>
      <c r="AX271" s="60"/>
      <c r="AY271" s="38" t="s">
        <v>781</v>
      </c>
      <c r="AZ271" s="60"/>
      <c r="BA271" s="60"/>
      <c r="BB271" s="60"/>
      <c r="BC271" s="60"/>
      <c r="BD271" s="60"/>
      <c r="BE271" s="227">
        <f>IF(O271="základní",K271,0)</f>
        <v>0</v>
      </c>
      <c r="BF271" s="227">
        <f>IF(O271="snížená",K271,0)</f>
        <v>0</v>
      </c>
      <c r="BG271" s="227">
        <f>IF(O271="zákl. přenesená",K271,0)</f>
        <v>0</v>
      </c>
      <c r="BH271" s="227">
        <f>IF(O271="sníž. přenesená",K271,0)</f>
        <v>0</v>
      </c>
      <c r="BI271" s="227">
        <f>IF(O271="nulová",K271,0)</f>
        <v>0</v>
      </c>
      <c r="BJ271" s="38" t="s">
        <v>34</v>
      </c>
      <c r="BK271" s="227">
        <f>ROUND(P271*H271,2)</f>
        <v>0</v>
      </c>
      <c r="BL271" s="38" t="s">
        <v>1144</v>
      </c>
      <c r="BM271" s="226" t="s">
        <v>1158</v>
      </c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</row>
    <row r="272" spans="1:150" ht="12.75">
      <c r="A272" s="54"/>
      <c r="B272" s="55"/>
      <c r="C272" s="56"/>
      <c r="D272" s="228" t="s">
        <v>789</v>
      </c>
      <c r="E272" s="56"/>
      <c r="F272" s="229" t="s">
        <v>1152</v>
      </c>
      <c r="G272" s="56"/>
      <c r="H272" s="56"/>
      <c r="I272" s="230"/>
      <c r="J272" s="230"/>
      <c r="K272" s="56"/>
      <c r="L272" s="56"/>
      <c r="M272" s="59"/>
      <c r="N272" s="231"/>
      <c r="O272" s="232"/>
      <c r="P272" s="87"/>
      <c r="Q272" s="87"/>
      <c r="R272" s="87"/>
      <c r="S272" s="87"/>
      <c r="T272" s="87"/>
      <c r="U272" s="87"/>
      <c r="V272" s="87"/>
      <c r="W272" s="87"/>
      <c r="X272" s="88"/>
      <c r="Y272" s="54"/>
      <c r="Z272" s="54"/>
      <c r="AA272" s="54"/>
      <c r="AB272" s="54"/>
      <c r="AC272" s="54"/>
      <c r="AD272" s="54"/>
      <c r="AE272" s="54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38" t="s">
        <v>789</v>
      </c>
      <c r="AU272" s="38" t="s">
        <v>34</v>
      </c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</row>
    <row r="273" spans="1:150" ht="19.2">
      <c r="A273" s="54"/>
      <c r="B273" s="55"/>
      <c r="C273" s="56"/>
      <c r="D273" s="236" t="s">
        <v>54</v>
      </c>
      <c r="E273" s="56"/>
      <c r="F273" s="280" t="s">
        <v>1159</v>
      </c>
      <c r="G273" s="56"/>
      <c r="H273" s="56"/>
      <c r="I273" s="230"/>
      <c r="J273" s="230"/>
      <c r="K273" s="56"/>
      <c r="L273" s="56"/>
      <c r="M273" s="59"/>
      <c r="N273" s="231"/>
      <c r="O273" s="232"/>
      <c r="P273" s="87"/>
      <c r="Q273" s="87"/>
      <c r="R273" s="87"/>
      <c r="S273" s="87"/>
      <c r="T273" s="87"/>
      <c r="U273" s="87"/>
      <c r="V273" s="87"/>
      <c r="W273" s="87"/>
      <c r="X273" s="88"/>
      <c r="Y273" s="54"/>
      <c r="Z273" s="54"/>
      <c r="AA273" s="54"/>
      <c r="AB273" s="54"/>
      <c r="AC273" s="54"/>
      <c r="AD273" s="54"/>
      <c r="AE273" s="54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38" t="s">
        <v>54</v>
      </c>
      <c r="AU273" s="38" t="s">
        <v>34</v>
      </c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</row>
    <row r="274" spans="1:150" ht="12.75">
      <c r="A274" s="54"/>
      <c r="B274" s="55"/>
      <c r="C274" s="214" t="s">
        <v>1160</v>
      </c>
      <c r="D274" s="214" t="s">
        <v>783</v>
      </c>
      <c r="E274" s="215" t="s">
        <v>1161</v>
      </c>
      <c r="F274" s="216" t="s">
        <v>1162</v>
      </c>
      <c r="G274" s="217" t="s">
        <v>786</v>
      </c>
      <c r="H274" s="218">
        <v>20</v>
      </c>
      <c r="I274" s="219"/>
      <c r="J274" s="219"/>
      <c r="K274" s="220">
        <f>ROUND(P274*H274,2)</f>
        <v>0</v>
      </c>
      <c r="L274" s="216" t="s">
        <v>787</v>
      </c>
      <c r="M274" s="59"/>
      <c r="N274" s="221" t="s">
        <v>56</v>
      </c>
      <c r="O274" s="222" t="s">
        <v>694</v>
      </c>
      <c r="P274" s="223">
        <f>I274+J274</f>
        <v>0</v>
      </c>
      <c r="Q274" s="223">
        <f>ROUND(I274*H274,2)</f>
        <v>0</v>
      </c>
      <c r="R274" s="223">
        <f>ROUND(J274*H274,2)</f>
        <v>0</v>
      </c>
      <c r="S274" s="87"/>
      <c r="T274" s="224">
        <f>S274*H274</f>
        <v>0</v>
      </c>
      <c r="U274" s="224">
        <v>0</v>
      </c>
      <c r="V274" s="224">
        <f>U274*H274</f>
        <v>0</v>
      </c>
      <c r="W274" s="224">
        <v>0</v>
      </c>
      <c r="X274" s="225">
        <f>W274*H274</f>
        <v>0</v>
      </c>
      <c r="Y274" s="54"/>
      <c r="Z274" s="54"/>
      <c r="AA274" s="54"/>
      <c r="AB274" s="54"/>
      <c r="AC274" s="54"/>
      <c r="AD274" s="54"/>
      <c r="AE274" s="54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226" t="s">
        <v>1144</v>
      </c>
      <c r="AS274" s="60"/>
      <c r="AT274" s="226" t="s">
        <v>783</v>
      </c>
      <c r="AU274" s="226" t="s">
        <v>34</v>
      </c>
      <c r="AV274" s="60"/>
      <c r="AW274" s="60"/>
      <c r="AX274" s="60"/>
      <c r="AY274" s="38" t="s">
        <v>781</v>
      </c>
      <c r="AZ274" s="60"/>
      <c r="BA274" s="60"/>
      <c r="BB274" s="60"/>
      <c r="BC274" s="60"/>
      <c r="BD274" s="60"/>
      <c r="BE274" s="227">
        <f>IF(O274="základní",K274,0)</f>
        <v>0</v>
      </c>
      <c r="BF274" s="227">
        <f>IF(O274="snížená",K274,0)</f>
        <v>0</v>
      </c>
      <c r="BG274" s="227">
        <f>IF(O274="zákl. přenesená",K274,0)</f>
        <v>0</v>
      </c>
      <c r="BH274" s="227">
        <f>IF(O274="sníž. přenesená",K274,0)</f>
        <v>0</v>
      </c>
      <c r="BI274" s="227">
        <f>IF(O274="nulová",K274,0)</f>
        <v>0</v>
      </c>
      <c r="BJ274" s="38" t="s">
        <v>34</v>
      </c>
      <c r="BK274" s="227">
        <f>ROUND(P274*H274,2)</f>
        <v>0</v>
      </c>
      <c r="BL274" s="38" t="s">
        <v>1144</v>
      </c>
      <c r="BM274" s="226" t="s">
        <v>1163</v>
      </c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</row>
    <row r="275" spans="1:150" ht="12.75">
      <c r="A275" s="54"/>
      <c r="B275" s="55"/>
      <c r="C275" s="56"/>
      <c r="D275" s="228" t="s">
        <v>789</v>
      </c>
      <c r="E275" s="56"/>
      <c r="F275" s="229" t="s">
        <v>1164</v>
      </c>
      <c r="G275" s="56"/>
      <c r="H275" s="56"/>
      <c r="I275" s="230"/>
      <c r="J275" s="230"/>
      <c r="K275" s="56"/>
      <c r="L275" s="56"/>
      <c r="M275" s="59"/>
      <c r="N275" s="231"/>
      <c r="O275" s="232"/>
      <c r="P275" s="87"/>
      <c r="Q275" s="87"/>
      <c r="R275" s="87"/>
      <c r="S275" s="87"/>
      <c r="T275" s="87"/>
      <c r="U275" s="87"/>
      <c r="V275" s="87"/>
      <c r="W275" s="87"/>
      <c r="X275" s="88"/>
      <c r="Y275" s="54"/>
      <c r="Z275" s="54"/>
      <c r="AA275" s="54"/>
      <c r="AB275" s="54"/>
      <c r="AC275" s="54"/>
      <c r="AD275" s="54"/>
      <c r="AE275" s="54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38" t="s">
        <v>789</v>
      </c>
      <c r="AU275" s="38" t="s">
        <v>34</v>
      </c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</row>
    <row r="276" spans="1:150" ht="19.2">
      <c r="A276" s="54"/>
      <c r="B276" s="55"/>
      <c r="C276" s="56"/>
      <c r="D276" s="236" t="s">
        <v>54</v>
      </c>
      <c r="E276" s="56"/>
      <c r="F276" s="280" t="s">
        <v>1165</v>
      </c>
      <c r="G276" s="56"/>
      <c r="H276" s="56"/>
      <c r="I276" s="230"/>
      <c r="J276" s="230"/>
      <c r="K276" s="56"/>
      <c r="L276" s="56"/>
      <c r="M276" s="59"/>
      <c r="N276" s="231"/>
      <c r="O276" s="232"/>
      <c r="P276" s="87"/>
      <c r="Q276" s="87"/>
      <c r="R276" s="87"/>
      <c r="S276" s="87"/>
      <c r="T276" s="87"/>
      <c r="U276" s="87"/>
      <c r="V276" s="87"/>
      <c r="W276" s="87"/>
      <c r="X276" s="88"/>
      <c r="Y276" s="54"/>
      <c r="Z276" s="54"/>
      <c r="AA276" s="54"/>
      <c r="AB276" s="54"/>
      <c r="AC276" s="54"/>
      <c r="AD276" s="54"/>
      <c r="AE276" s="54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38" t="s">
        <v>54</v>
      </c>
      <c r="AU276" s="38" t="s">
        <v>34</v>
      </c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</row>
    <row r="277" spans="1:150" ht="12.75">
      <c r="A277" s="54"/>
      <c r="B277" s="55"/>
      <c r="C277" s="214" t="s">
        <v>1166</v>
      </c>
      <c r="D277" s="214" t="s">
        <v>783</v>
      </c>
      <c r="E277" s="215" t="s">
        <v>1161</v>
      </c>
      <c r="F277" s="216" t="s">
        <v>1162</v>
      </c>
      <c r="G277" s="217" t="s">
        <v>786</v>
      </c>
      <c r="H277" s="218">
        <v>5</v>
      </c>
      <c r="I277" s="219"/>
      <c r="J277" s="219"/>
      <c r="K277" s="220">
        <f>ROUND(P277*H277,2)</f>
        <v>0</v>
      </c>
      <c r="L277" s="216" t="s">
        <v>787</v>
      </c>
      <c r="M277" s="59"/>
      <c r="N277" s="221" t="s">
        <v>56</v>
      </c>
      <c r="O277" s="222" t="s">
        <v>694</v>
      </c>
      <c r="P277" s="223">
        <f>I277+J277</f>
        <v>0</v>
      </c>
      <c r="Q277" s="223">
        <f>ROUND(I277*H277,2)</f>
        <v>0</v>
      </c>
      <c r="R277" s="223">
        <f>ROUND(J277*H277,2)</f>
        <v>0</v>
      </c>
      <c r="S277" s="87"/>
      <c r="T277" s="224">
        <f>S277*H277</f>
        <v>0</v>
      </c>
      <c r="U277" s="224">
        <v>0</v>
      </c>
      <c r="V277" s="224">
        <f>U277*H277</f>
        <v>0</v>
      </c>
      <c r="W277" s="224">
        <v>0</v>
      </c>
      <c r="X277" s="225">
        <f>W277*H277</f>
        <v>0</v>
      </c>
      <c r="Y277" s="54"/>
      <c r="Z277" s="54"/>
      <c r="AA277" s="54"/>
      <c r="AB277" s="54"/>
      <c r="AC277" s="54"/>
      <c r="AD277" s="54"/>
      <c r="AE277" s="54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226" t="s">
        <v>1144</v>
      </c>
      <c r="AS277" s="60"/>
      <c r="AT277" s="226" t="s">
        <v>783</v>
      </c>
      <c r="AU277" s="226" t="s">
        <v>34</v>
      </c>
      <c r="AV277" s="60"/>
      <c r="AW277" s="60"/>
      <c r="AX277" s="60"/>
      <c r="AY277" s="38" t="s">
        <v>781</v>
      </c>
      <c r="AZ277" s="60"/>
      <c r="BA277" s="60"/>
      <c r="BB277" s="60"/>
      <c r="BC277" s="60"/>
      <c r="BD277" s="60"/>
      <c r="BE277" s="227">
        <f>IF(O277="základní",K277,0)</f>
        <v>0</v>
      </c>
      <c r="BF277" s="227">
        <f>IF(O277="snížená",K277,0)</f>
        <v>0</v>
      </c>
      <c r="BG277" s="227">
        <f>IF(O277="zákl. přenesená",K277,0)</f>
        <v>0</v>
      </c>
      <c r="BH277" s="227">
        <f>IF(O277="sníž. přenesená",K277,0)</f>
        <v>0</v>
      </c>
      <c r="BI277" s="227">
        <f>IF(O277="nulová",K277,0)</f>
        <v>0</v>
      </c>
      <c r="BJ277" s="38" t="s">
        <v>34</v>
      </c>
      <c r="BK277" s="227">
        <f>ROUND(P277*H277,2)</f>
        <v>0</v>
      </c>
      <c r="BL277" s="38" t="s">
        <v>1144</v>
      </c>
      <c r="BM277" s="226" t="s">
        <v>1167</v>
      </c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</row>
    <row r="278" spans="1:150" ht="12.75">
      <c r="A278" s="54"/>
      <c r="B278" s="55"/>
      <c r="C278" s="56"/>
      <c r="D278" s="228" t="s">
        <v>789</v>
      </c>
      <c r="E278" s="56"/>
      <c r="F278" s="229" t="s">
        <v>1164</v>
      </c>
      <c r="G278" s="56"/>
      <c r="H278" s="56"/>
      <c r="I278" s="230"/>
      <c r="J278" s="230"/>
      <c r="K278" s="56"/>
      <c r="L278" s="56"/>
      <c r="M278" s="59"/>
      <c r="N278" s="231"/>
      <c r="O278" s="232"/>
      <c r="P278" s="87"/>
      <c r="Q278" s="87"/>
      <c r="R278" s="87"/>
      <c r="S278" s="87"/>
      <c r="T278" s="87"/>
      <c r="U278" s="87"/>
      <c r="V278" s="87"/>
      <c r="W278" s="87"/>
      <c r="X278" s="88"/>
      <c r="Y278" s="54"/>
      <c r="Z278" s="54"/>
      <c r="AA278" s="54"/>
      <c r="AB278" s="54"/>
      <c r="AC278" s="54"/>
      <c r="AD278" s="54"/>
      <c r="AE278" s="54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38" t="s">
        <v>789</v>
      </c>
      <c r="AU278" s="38" t="s">
        <v>34</v>
      </c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</row>
    <row r="279" spans="1:150" ht="19.2">
      <c r="A279" s="54"/>
      <c r="B279" s="55"/>
      <c r="C279" s="56"/>
      <c r="D279" s="236" t="s">
        <v>54</v>
      </c>
      <c r="E279" s="56"/>
      <c r="F279" s="280" t="s">
        <v>1168</v>
      </c>
      <c r="G279" s="56"/>
      <c r="H279" s="56"/>
      <c r="I279" s="230"/>
      <c r="J279" s="230"/>
      <c r="K279" s="56"/>
      <c r="L279" s="56"/>
      <c r="M279" s="59"/>
      <c r="N279" s="231"/>
      <c r="O279" s="232"/>
      <c r="P279" s="87"/>
      <c r="Q279" s="87"/>
      <c r="R279" s="87"/>
      <c r="S279" s="87"/>
      <c r="T279" s="87"/>
      <c r="U279" s="87"/>
      <c r="V279" s="87"/>
      <c r="W279" s="87"/>
      <c r="X279" s="88"/>
      <c r="Y279" s="54"/>
      <c r="Z279" s="54"/>
      <c r="AA279" s="54"/>
      <c r="AB279" s="54"/>
      <c r="AC279" s="54"/>
      <c r="AD279" s="54"/>
      <c r="AE279" s="54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38" t="s">
        <v>54</v>
      </c>
      <c r="AU279" s="38" t="s">
        <v>34</v>
      </c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</row>
    <row r="280" spans="1:150" ht="12.75">
      <c r="A280" s="54"/>
      <c r="B280" s="55"/>
      <c r="C280" s="214" t="s">
        <v>1169</v>
      </c>
      <c r="D280" s="214" t="s">
        <v>783</v>
      </c>
      <c r="E280" s="215" t="s">
        <v>1161</v>
      </c>
      <c r="F280" s="216" t="s">
        <v>1162</v>
      </c>
      <c r="G280" s="217" t="s">
        <v>786</v>
      </c>
      <c r="H280" s="218">
        <v>30</v>
      </c>
      <c r="I280" s="219"/>
      <c r="J280" s="219"/>
      <c r="K280" s="220">
        <f>ROUND(P280*H280,2)</f>
        <v>0</v>
      </c>
      <c r="L280" s="216" t="s">
        <v>787</v>
      </c>
      <c r="M280" s="59"/>
      <c r="N280" s="221" t="s">
        <v>56</v>
      </c>
      <c r="O280" s="222" t="s">
        <v>694</v>
      </c>
      <c r="P280" s="223">
        <f>I280+J280</f>
        <v>0</v>
      </c>
      <c r="Q280" s="223">
        <f>ROUND(I280*H280,2)</f>
        <v>0</v>
      </c>
      <c r="R280" s="223">
        <f>ROUND(J280*H280,2)</f>
        <v>0</v>
      </c>
      <c r="S280" s="87"/>
      <c r="T280" s="224">
        <f>S280*H280</f>
        <v>0</v>
      </c>
      <c r="U280" s="224">
        <v>0</v>
      </c>
      <c r="V280" s="224">
        <f>U280*H280</f>
        <v>0</v>
      </c>
      <c r="W280" s="224">
        <v>0</v>
      </c>
      <c r="X280" s="225">
        <f>W280*H280</f>
        <v>0</v>
      </c>
      <c r="Y280" s="54"/>
      <c r="Z280" s="54"/>
      <c r="AA280" s="54"/>
      <c r="AB280" s="54"/>
      <c r="AC280" s="54"/>
      <c r="AD280" s="54"/>
      <c r="AE280" s="54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226" t="s">
        <v>1144</v>
      </c>
      <c r="AS280" s="60"/>
      <c r="AT280" s="226" t="s">
        <v>783</v>
      </c>
      <c r="AU280" s="226" t="s">
        <v>34</v>
      </c>
      <c r="AV280" s="60"/>
      <c r="AW280" s="60"/>
      <c r="AX280" s="60"/>
      <c r="AY280" s="38" t="s">
        <v>781</v>
      </c>
      <c r="AZ280" s="60"/>
      <c r="BA280" s="60"/>
      <c r="BB280" s="60"/>
      <c r="BC280" s="60"/>
      <c r="BD280" s="60"/>
      <c r="BE280" s="227">
        <f>IF(O280="základní",K280,0)</f>
        <v>0</v>
      </c>
      <c r="BF280" s="227">
        <f>IF(O280="snížená",K280,0)</f>
        <v>0</v>
      </c>
      <c r="BG280" s="227">
        <f>IF(O280="zákl. přenesená",K280,0)</f>
        <v>0</v>
      </c>
      <c r="BH280" s="227">
        <f>IF(O280="sníž. přenesená",K280,0)</f>
        <v>0</v>
      </c>
      <c r="BI280" s="227">
        <f>IF(O280="nulová",K280,0)</f>
        <v>0</v>
      </c>
      <c r="BJ280" s="38" t="s">
        <v>34</v>
      </c>
      <c r="BK280" s="227">
        <f>ROUND(P280*H280,2)</f>
        <v>0</v>
      </c>
      <c r="BL280" s="38" t="s">
        <v>1144</v>
      </c>
      <c r="BM280" s="226" t="s">
        <v>1170</v>
      </c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</row>
    <row r="281" spans="1:150" ht="12.75">
      <c r="A281" s="54"/>
      <c r="B281" s="55"/>
      <c r="C281" s="56"/>
      <c r="D281" s="228" t="s">
        <v>789</v>
      </c>
      <c r="E281" s="56"/>
      <c r="F281" s="229" t="s">
        <v>1164</v>
      </c>
      <c r="G281" s="56"/>
      <c r="H281" s="56"/>
      <c r="I281" s="230"/>
      <c r="J281" s="230"/>
      <c r="K281" s="56"/>
      <c r="L281" s="56"/>
      <c r="M281" s="59"/>
      <c r="N281" s="231"/>
      <c r="O281" s="232"/>
      <c r="P281" s="87"/>
      <c r="Q281" s="87"/>
      <c r="R281" s="87"/>
      <c r="S281" s="87"/>
      <c r="T281" s="87"/>
      <c r="U281" s="87"/>
      <c r="V281" s="87"/>
      <c r="W281" s="87"/>
      <c r="X281" s="88"/>
      <c r="Y281" s="54"/>
      <c r="Z281" s="54"/>
      <c r="AA281" s="54"/>
      <c r="AB281" s="54"/>
      <c r="AC281" s="54"/>
      <c r="AD281" s="54"/>
      <c r="AE281" s="54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38" t="s">
        <v>789</v>
      </c>
      <c r="AU281" s="38" t="s">
        <v>34</v>
      </c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</row>
    <row r="282" spans="1:150" ht="19.2">
      <c r="A282" s="54"/>
      <c r="B282" s="55"/>
      <c r="C282" s="56"/>
      <c r="D282" s="236" t="s">
        <v>54</v>
      </c>
      <c r="E282" s="56"/>
      <c r="F282" s="280" t="s">
        <v>1171</v>
      </c>
      <c r="G282" s="56"/>
      <c r="H282" s="56"/>
      <c r="I282" s="230"/>
      <c r="J282" s="230"/>
      <c r="K282" s="56"/>
      <c r="L282" s="56"/>
      <c r="M282" s="59"/>
      <c r="N282" s="231"/>
      <c r="O282" s="232"/>
      <c r="P282" s="87"/>
      <c r="Q282" s="87"/>
      <c r="R282" s="87"/>
      <c r="S282" s="87"/>
      <c r="T282" s="87"/>
      <c r="U282" s="87"/>
      <c r="V282" s="87"/>
      <c r="W282" s="87"/>
      <c r="X282" s="88"/>
      <c r="Y282" s="54"/>
      <c r="Z282" s="54"/>
      <c r="AA282" s="54"/>
      <c r="AB282" s="54"/>
      <c r="AC282" s="54"/>
      <c r="AD282" s="54"/>
      <c r="AE282" s="54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38" t="s">
        <v>54</v>
      </c>
      <c r="AU282" s="38" t="s">
        <v>34</v>
      </c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</row>
    <row r="283" spans="1:150" ht="12.75">
      <c r="A283" s="54"/>
      <c r="B283" s="55"/>
      <c r="C283" s="214" t="s">
        <v>1172</v>
      </c>
      <c r="D283" s="214" t="s">
        <v>783</v>
      </c>
      <c r="E283" s="215" t="s">
        <v>1161</v>
      </c>
      <c r="F283" s="216" t="s">
        <v>1162</v>
      </c>
      <c r="G283" s="217" t="s">
        <v>786</v>
      </c>
      <c r="H283" s="218">
        <v>30</v>
      </c>
      <c r="I283" s="219"/>
      <c r="J283" s="219"/>
      <c r="K283" s="220">
        <f>ROUND(P283*H283,2)</f>
        <v>0</v>
      </c>
      <c r="L283" s="216" t="s">
        <v>787</v>
      </c>
      <c r="M283" s="59"/>
      <c r="N283" s="221" t="s">
        <v>56</v>
      </c>
      <c r="O283" s="222" t="s">
        <v>694</v>
      </c>
      <c r="P283" s="223">
        <f>I283+J283</f>
        <v>0</v>
      </c>
      <c r="Q283" s="223">
        <f>ROUND(I283*H283,2)</f>
        <v>0</v>
      </c>
      <c r="R283" s="223">
        <f>ROUND(J283*H283,2)</f>
        <v>0</v>
      </c>
      <c r="S283" s="87"/>
      <c r="T283" s="224">
        <f>S283*H283</f>
        <v>0</v>
      </c>
      <c r="U283" s="224">
        <v>0</v>
      </c>
      <c r="V283" s="224">
        <f>U283*H283</f>
        <v>0</v>
      </c>
      <c r="W283" s="224">
        <v>0</v>
      </c>
      <c r="X283" s="225">
        <f>W283*H283</f>
        <v>0</v>
      </c>
      <c r="Y283" s="54"/>
      <c r="Z283" s="54"/>
      <c r="AA283" s="54"/>
      <c r="AB283" s="54"/>
      <c r="AC283" s="54"/>
      <c r="AD283" s="54"/>
      <c r="AE283" s="54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226" t="s">
        <v>1144</v>
      </c>
      <c r="AS283" s="60"/>
      <c r="AT283" s="226" t="s">
        <v>783</v>
      </c>
      <c r="AU283" s="226" t="s">
        <v>34</v>
      </c>
      <c r="AV283" s="60"/>
      <c r="AW283" s="60"/>
      <c r="AX283" s="60"/>
      <c r="AY283" s="38" t="s">
        <v>781</v>
      </c>
      <c r="AZ283" s="60"/>
      <c r="BA283" s="60"/>
      <c r="BB283" s="60"/>
      <c r="BC283" s="60"/>
      <c r="BD283" s="60"/>
      <c r="BE283" s="227">
        <f>IF(O283="základní",K283,0)</f>
        <v>0</v>
      </c>
      <c r="BF283" s="227">
        <f>IF(O283="snížená",K283,0)</f>
        <v>0</v>
      </c>
      <c r="BG283" s="227">
        <f>IF(O283="zákl. přenesená",K283,0)</f>
        <v>0</v>
      </c>
      <c r="BH283" s="227">
        <f>IF(O283="sníž. přenesená",K283,0)</f>
        <v>0</v>
      </c>
      <c r="BI283" s="227">
        <f>IF(O283="nulová",K283,0)</f>
        <v>0</v>
      </c>
      <c r="BJ283" s="38" t="s">
        <v>34</v>
      </c>
      <c r="BK283" s="227">
        <f>ROUND(P283*H283,2)</f>
        <v>0</v>
      </c>
      <c r="BL283" s="38" t="s">
        <v>1144</v>
      </c>
      <c r="BM283" s="226" t="s">
        <v>1173</v>
      </c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</row>
    <row r="284" spans="1:150" ht="12.75">
      <c r="A284" s="54"/>
      <c r="B284" s="55"/>
      <c r="C284" s="56"/>
      <c r="D284" s="228" t="s">
        <v>789</v>
      </c>
      <c r="E284" s="56"/>
      <c r="F284" s="229" t="s">
        <v>1164</v>
      </c>
      <c r="G284" s="56"/>
      <c r="H284" s="56"/>
      <c r="I284" s="230"/>
      <c r="J284" s="230"/>
      <c r="K284" s="56"/>
      <c r="L284" s="56"/>
      <c r="M284" s="59"/>
      <c r="N284" s="231"/>
      <c r="O284" s="232"/>
      <c r="P284" s="87"/>
      <c r="Q284" s="87"/>
      <c r="R284" s="87"/>
      <c r="S284" s="87"/>
      <c r="T284" s="87"/>
      <c r="U284" s="87"/>
      <c r="V284" s="87"/>
      <c r="W284" s="87"/>
      <c r="X284" s="88"/>
      <c r="Y284" s="54"/>
      <c r="Z284" s="54"/>
      <c r="AA284" s="54"/>
      <c r="AB284" s="54"/>
      <c r="AC284" s="54"/>
      <c r="AD284" s="54"/>
      <c r="AE284" s="54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38" t="s">
        <v>789</v>
      </c>
      <c r="AU284" s="38" t="s">
        <v>34</v>
      </c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</row>
    <row r="285" spans="1:150" ht="19.2">
      <c r="A285" s="54"/>
      <c r="B285" s="55"/>
      <c r="C285" s="56"/>
      <c r="D285" s="236" t="s">
        <v>54</v>
      </c>
      <c r="E285" s="56"/>
      <c r="F285" s="280" t="s">
        <v>1174</v>
      </c>
      <c r="G285" s="56"/>
      <c r="H285" s="56"/>
      <c r="I285" s="230"/>
      <c r="J285" s="230"/>
      <c r="K285" s="56"/>
      <c r="L285" s="56"/>
      <c r="M285" s="59"/>
      <c r="N285" s="231"/>
      <c r="O285" s="232"/>
      <c r="P285" s="87"/>
      <c r="Q285" s="87"/>
      <c r="R285" s="87"/>
      <c r="S285" s="87"/>
      <c r="T285" s="87"/>
      <c r="U285" s="87"/>
      <c r="V285" s="87"/>
      <c r="W285" s="87"/>
      <c r="X285" s="88"/>
      <c r="Y285" s="54"/>
      <c r="Z285" s="54"/>
      <c r="AA285" s="54"/>
      <c r="AB285" s="54"/>
      <c r="AC285" s="54"/>
      <c r="AD285" s="54"/>
      <c r="AE285" s="54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38" t="s">
        <v>54</v>
      </c>
      <c r="AU285" s="38" t="s">
        <v>34</v>
      </c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</row>
    <row r="286" spans="1:150" ht="12.75">
      <c r="A286" s="54"/>
      <c r="B286" s="55"/>
      <c r="C286" s="214" t="s">
        <v>1175</v>
      </c>
      <c r="D286" s="214" t="s">
        <v>783</v>
      </c>
      <c r="E286" s="215" t="s">
        <v>1161</v>
      </c>
      <c r="F286" s="216" t="s">
        <v>1162</v>
      </c>
      <c r="G286" s="217" t="s">
        <v>786</v>
      </c>
      <c r="H286" s="218">
        <v>15</v>
      </c>
      <c r="I286" s="219"/>
      <c r="J286" s="219"/>
      <c r="K286" s="220">
        <f>ROUND(P286*H286,2)</f>
        <v>0</v>
      </c>
      <c r="L286" s="216" t="s">
        <v>787</v>
      </c>
      <c r="M286" s="59"/>
      <c r="N286" s="221" t="s">
        <v>56</v>
      </c>
      <c r="O286" s="222" t="s">
        <v>694</v>
      </c>
      <c r="P286" s="223">
        <f>I286+J286</f>
        <v>0</v>
      </c>
      <c r="Q286" s="223">
        <f>ROUND(I286*H286,2)</f>
        <v>0</v>
      </c>
      <c r="R286" s="223">
        <f>ROUND(J286*H286,2)</f>
        <v>0</v>
      </c>
      <c r="S286" s="87"/>
      <c r="T286" s="224">
        <f>S286*H286</f>
        <v>0</v>
      </c>
      <c r="U286" s="224">
        <v>0</v>
      </c>
      <c r="V286" s="224">
        <f>U286*H286</f>
        <v>0</v>
      </c>
      <c r="W286" s="224">
        <v>0</v>
      </c>
      <c r="X286" s="225">
        <f>W286*H286</f>
        <v>0</v>
      </c>
      <c r="Y286" s="54"/>
      <c r="Z286" s="54"/>
      <c r="AA286" s="54"/>
      <c r="AB286" s="54"/>
      <c r="AC286" s="54"/>
      <c r="AD286" s="54"/>
      <c r="AE286" s="54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226" t="s">
        <v>1144</v>
      </c>
      <c r="AS286" s="60"/>
      <c r="AT286" s="226" t="s">
        <v>783</v>
      </c>
      <c r="AU286" s="226" t="s">
        <v>34</v>
      </c>
      <c r="AV286" s="60"/>
      <c r="AW286" s="60"/>
      <c r="AX286" s="60"/>
      <c r="AY286" s="38" t="s">
        <v>781</v>
      </c>
      <c r="AZ286" s="60"/>
      <c r="BA286" s="60"/>
      <c r="BB286" s="60"/>
      <c r="BC286" s="60"/>
      <c r="BD286" s="60"/>
      <c r="BE286" s="227">
        <f>IF(O286="základní",K286,0)</f>
        <v>0</v>
      </c>
      <c r="BF286" s="227">
        <f>IF(O286="snížená",K286,0)</f>
        <v>0</v>
      </c>
      <c r="BG286" s="227">
        <f>IF(O286="zákl. přenesená",K286,0)</f>
        <v>0</v>
      </c>
      <c r="BH286" s="227">
        <f>IF(O286="sníž. přenesená",K286,0)</f>
        <v>0</v>
      </c>
      <c r="BI286" s="227">
        <f>IF(O286="nulová",K286,0)</f>
        <v>0</v>
      </c>
      <c r="BJ286" s="38" t="s">
        <v>34</v>
      </c>
      <c r="BK286" s="227">
        <f>ROUND(P286*H286,2)</f>
        <v>0</v>
      </c>
      <c r="BL286" s="38" t="s">
        <v>1144</v>
      </c>
      <c r="BM286" s="226" t="s">
        <v>1176</v>
      </c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</row>
    <row r="287" spans="1:150" ht="12.75">
      <c r="A287" s="54"/>
      <c r="B287" s="55"/>
      <c r="C287" s="56"/>
      <c r="D287" s="228" t="s">
        <v>789</v>
      </c>
      <c r="E287" s="56"/>
      <c r="F287" s="229" t="s">
        <v>1164</v>
      </c>
      <c r="G287" s="56"/>
      <c r="H287" s="56"/>
      <c r="I287" s="230"/>
      <c r="J287" s="230"/>
      <c r="K287" s="56"/>
      <c r="L287" s="56"/>
      <c r="M287" s="59"/>
      <c r="N287" s="231"/>
      <c r="O287" s="232"/>
      <c r="P287" s="87"/>
      <c r="Q287" s="87"/>
      <c r="R287" s="87"/>
      <c r="S287" s="87"/>
      <c r="T287" s="87"/>
      <c r="U287" s="87"/>
      <c r="V287" s="87"/>
      <c r="W287" s="87"/>
      <c r="X287" s="88"/>
      <c r="Y287" s="54"/>
      <c r="Z287" s="54"/>
      <c r="AA287" s="54"/>
      <c r="AB287" s="54"/>
      <c r="AC287" s="54"/>
      <c r="AD287" s="54"/>
      <c r="AE287" s="54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38" t="s">
        <v>789</v>
      </c>
      <c r="AU287" s="38" t="s">
        <v>34</v>
      </c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</row>
    <row r="288" spans="1:150" ht="19.2">
      <c r="A288" s="54"/>
      <c r="B288" s="55"/>
      <c r="C288" s="56"/>
      <c r="D288" s="236" t="s">
        <v>54</v>
      </c>
      <c r="E288" s="56"/>
      <c r="F288" s="280" t="s">
        <v>1177</v>
      </c>
      <c r="G288" s="56"/>
      <c r="H288" s="56"/>
      <c r="I288" s="230"/>
      <c r="J288" s="230"/>
      <c r="K288" s="56"/>
      <c r="L288" s="56"/>
      <c r="M288" s="59"/>
      <c r="N288" s="231"/>
      <c r="O288" s="232"/>
      <c r="P288" s="87"/>
      <c r="Q288" s="87"/>
      <c r="R288" s="87"/>
      <c r="S288" s="87"/>
      <c r="T288" s="87"/>
      <c r="U288" s="87"/>
      <c r="V288" s="87"/>
      <c r="W288" s="87"/>
      <c r="X288" s="88"/>
      <c r="Y288" s="54"/>
      <c r="Z288" s="54"/>
      <c r="AA288" s="54"/>
      <c r="AB288" s="54"/>
      <c r="AC288" s="54"/>
      <c r="AD288" s="54"/>
      <c r="AE288" s="54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38" t="s">
        <v>54</v>
      </c>
      <c r="AU288" s="38" t="s">
        <v>34</v>
      </c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</row>
    <row r="289" spans="1:150" ht="15">
      <c r="A289" s="196"/>
      <c r="B289" s="197"/>
      <c r="C289" s="198"/>
      <c r="D289" s="199" t="s">
        <v>721</v>
      </c>
      <c r="E289" s="200" t="s">
        <v>1178</v>
      </c>
      <c r="F289" s="200" t="s">
        <v>1179</v>
      </c>
      <c r="G289" s="198"/>
      <c r="H289" s="198"/>
      <c r="I289" s="201"/>
      <c r="J289" s="201"/>
      <c r="K289" s="202">
        <f>BK289</f>
        <v>0</v>
      </c>
      <c r="L289" s="198"/>
      <c r="M289" s="203"/>
      <c r="N289" s="204"/>
      <c r="O289" s="205"/>
      <c r="P289" s="205"/>
      <c r="Q289" s="206">
        <f>Q290+Q299+Q302+Q305</f>
        <v>0</v>
      </c>
      <c r="R289" s="206">
        <f>R290+R299+R302+R305</f>
        <v>0</v>
      </c>
      <c r="S289" s="205"/>
      <c r="T289" s="207">
        <f>T290+T299+T302+T305</f>
        <v>0</v>
      </c>
      <c r="U289" s="205"/>
      <c r="V289" s="207">
        <f>V290+V299+V302+V305</f>
        <v>0</v>
      </c>
      <c r="W289" s="205"/>
      <c r="X289" s="208">
        <f>X290+X299+X302+X305</f>
        <v>0</v>
      </c>
      <c r="Y289" s="196"/>
      <c r="Z289" s="196"/>
      <c r="AA289" s="196"/>
      <c r="AB289" s="196"/>
      <c r="AC289" s="196"/>
      <c r="AD289" s="196"/>
      <c r="AE289" s="196"/>
      <c r="AF289" s="196"/>
      <c r="AG289" s="196"/>
      <c r="AH289" s="196"/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209" t="s">
        <v>40</v>
      </c>
      <c r="AS289" s="196"/>
      <c r="AT289" s="210" t="s">
        <v>721</v>
      </c>
      <c r="AU289" s="210" t="s">
        <v>32</v>
      </c>
      <c r="AV289" s="196"/>
      <c r="AW289" s="196"/>
      <c r="AX289" s="196"/>
      <c r="AY289" s="209" t="s">
        <v>781</v>
      </c>
      <c r="AZ289" s="196"/>
      <c r="BA289" s="196"/>
      <c r="BB289" s="196"/>
      <c r="BC289" s="196"/>
      <c r="BD289" s="196"/>
      <c r="BE289" s="196"/>
      <c r="BF289" s="196"/>
      <c r="BG289" s="196"/>
      <c r="BH289" s="196"/>
      <c r="BI289" s="196"/>
      <c r="BJ289" s="196"/>
      <c r="BK289" s="211">
        <f>BK290+BK299+BK302+BK305</f>
        <v>0</v>
      </c>
      <c r="BL289" s="196"/>
      <c r="BM289" s="196"/>
      <c r="BN289" s="196"/>
      <c r="BO289" s="196"/>
      <c r="BP289" s="196"/>
      <c r="BQ289" s="196"/>
      <c r="BR289" s="196"/>
      <c r="BS289" s="196"/>
      <c r="BT289" s="196"/>
      <c r="BU289" s="196"/>
      <c r="BV289" s="196"/>
      <c r="BW289" s="196"/>
      <c r="BX289" s="196"/>
      <c r="BY289" s="196"/>
      <c r="BZ289" s="196"/>
      <c r="CA289" s="196"/>
      <c r="CB289" s="196"/>
      <c r="CC289" s="196"/>
      <c r="CD289" s="196"/>
      <c r="CE289" s="196"/>
      <c r="CF289" s="196"/>
      <c r="CG289" s="196"/>
      <c r="CH289" s="196"/>
      <c r="CI289" s="196"/>
      <c r="CJ289" s="196"/>
      <c r="CK289" s="196"/>
      <c r="CL289" s="196"/>
      <c r="CM289" s="196"/>
      <c r="CN289" s="196"/>
      <c r="CO289" s="196"/>
      <c r="CP289" s="196"/>
      <c r="CQ289" s="196"/>
      <c r="CR289" s="196"/>
      <c r="CS289" s="196"/>
      <c r="CT289" s="196"/>
      <c r="CU289" s="196"/>
      <c r="CV289" s="196"/>
      <c r="CW289" s="196"/>
      <c r="CX289" s="196"/>
      <c r="CY289" s="196"/>
      <c r="CZ289" s="196"/>
      <c r="DA289" s="196"/>
      <c r="DB289" s="196"/>
      <c r="DC289" s="196"/>
      <c r="DD289" s="196"/>
      <c r="DE289" s="196"/>
      <c r="DF289" s="196"/>
      <c r="DG289" s="196"/>
      <c r="DH289" s="196"/>
      <c r="DI289" s="196"/>
      <c r="DJ289" s="196"/>
      <c r="DK289" s="196"/>
      <c r="DL289" s="196"/>
      <c r="DM289" s="196"/>
      <c r="DN289" s="196"/>
      <c r="DO289" s="196"/>
      <c r="DP289" s="196"/>
      <c r="DQ289" s="196"/>
      <c r="DR289" s="196"/>
      <c r="DS289" s="196"/>
      <c r="DT289" s="196"/>
      <c r="DU289" s="196"/>
      <c r="DV289" s="196"/>
      <c r="DW289" s="196"/>
      <c r="DX289" s="196"/>
      <c r="DY289" s="196"/>
      <c r="DZ289" s="196"/>
      <c r="EA289" s="196"/>
      <c r="EB289" s="196"/>
      <c r="EC289" s="196"/>
      <c r="ED289" s="196"/>
      <c r="EE289" s="196"/>
      <c r="EF289" s="196"/>
      <c r="EG289" s="196"/>
      <c r="EH289" s="196"/>
      <c r="EI289" s="196"/>
      <c r="EJ289" s="196"/>
      <c r="EK289" s="196"/>
      <c r="EL289" s="196"/>
      <c r="EM289" s="196"/>
      <c r="EN289" s="196"/>
      <c r="EO289" s="196"/>
      <c r="EP289" s="196"/>
      <c r="EQ289" s="196"/>
      <c r="ER289" s="196"/>
      <c r="ES289" s="196"/>
      <c r="ET289" s="196"/>
    </row>
    <row r="290" spans="1:150" ht="12.75">
      <c r="A290" s="196"/>
      <c r="B290" s="197"/>
      <c r="C290" s="198"/>
      <c r="D290" s="199" t="s">
        <v>721</v>
      </c>
      <c r="E290" s="212" t="s">
        <v>1180</v>
      </c>
      <c r="F290" s="212" t="s">
        <v>1181</v>
      </c>
      <c r="G290" s="198"/>
      <c r="H290" s="198"/>
      <c r="I290" s="201"/>
      <c r="J290" s="201"/>
      <c r="K290" s="213">
        <f>BK290</f>
        <v>0</v>
      </c>
      <c r="L290" s="198"/>
      <c r="M290" s="203"/>
      <c r="N290" s="204"/>
      <c r="O290" s="205"/>
      <c r="P290" s="205"/>
      <c r="Q290" s="206">
        <f>SUM(Q291:Q298)</f>
        <v>0</v>
      </c>
      <c r="R290" s="206">
        <f>SUM(R291:R298)</f>
        <v>0</v>
      </c>
      <c r="S290" s="205"/>
      <c r="T290" s="207">
        <f>SUM(T291:T298)</f>
        <v>0</v>
      </c>
      <c r="U290" s="205"/>
      <c r="V290" s="207">
        <f>SUM(V291:V298)</f>
        <v>0</v>
      </c>
      <c r="W290" s="205"/>
      <c r="X290" s="208">
        <f>SUM(X291:X298)</f>
        <v>0</v>
      </c>
      <c r="Y290" s="196"/>
      <c r="Z290" s="196"/>
      <c r="AA290" s="196"/>
      <c r="AB290" s="196"/>
      <c r="AC290" s="196"/>
      <c r="AD290" s="196"/>
      <c r="AE290" s="196"/>
      <c r="AF290" s="196"/>
      <c r="AG290" s="196"/>
      <c r="AH290" s="196"/>
      <c r="AI290" s="196"/>
      <c r="AJ290" s="196"/>
      <c r="AK290" s="196"/>
      <c r="AL290" s="196"/>
      <c r="AM290" s="196"/>
      <c r="AN290" s="196"/>
      <c r="AO290" s="196"/>
      <c r="AP290" s="196"/>
      <c r="AQ290" s="196"/>
      <c r="AR290" s="209" t="s">
        <v>40</v>
      </c>
      <c r="AS290" s="196"/>
      <c r="AT290" s="210" t="s">
        <v>721</v>
      </c>
      <c r="AU290" s="210" t="s">
        <v>34</v>
      </c>
      <c r="AV290" s="196"/>
      <c r="AW290" s="196"/>
      <c r="AX290" s="196"/>
      <c r="AY290" s="209" t="s">
        <v>781</v>
      </c>
      <c r="AZ290" s="196"/>
      <c r="BA290" s="196"/>
      <c r="BB290" s="196"/>
      <c r="BC290" s="196"/>
      <c r="BD290" s="196"/>
      <c r="BE290" s="196"/>
      <c r="BF290" s="196"/>
      <c r="BG290" s="196"/>
      <c r="BH290" s="196"/>
      <c r="BI290" s="196"/>
      <c r="BJ290" s="196"/>
      <c r="BK290" s="211">
        <f>SUM(BK291:BK298)</f>
        <v>0</v>
      </c>
      <c r="BL290" s="196"/>
      <c r="BM290" s="196"/>
      <c r="BN290" s="196"/>
      <c r="BO290" s="196"/>
      <c r="BP290" s="196"/>
      <c r="BQ290" s="196"/>
      <c r="BR290" s="196"/>
      <c r="BS290" s="196"/>
      <c r="BT290" s="196"/>
      <c r="BU290" s="196"/>
      <c r="BV290" s="196"/>
      <c r="BW290" s="196"/>
      <c r="BX290" s="196"/>
      <c r="BY290" s="196"/>
      <c r="BZ290" s="196"/>
      <c r="CA290" s="196"/>
      <c r="CB290" s="196"/>
      <c r="CC290" s="196"/>
      <c r="CD290" s="196"/>
      <c r="CE290" s="196"/>
      <c r="CF290" s="196"/>
      <c r="CG290" s="196"/>
      <c r="CH290" s="196"/>
      <c r="CI290" s="196"/>
      <c r="CJ290" s="196"/>
      <c r="CK290" s="196"/>
      <c r="CL290" s="196"/>
      <c r="CM290" s="196"/>
      <c r="CN290" s="196"/>
      <c r="CO290" s="196"/>
      <c r="CP290" s="196"/>
      <c r="CQ290" s="196"/>
      <c r="CR290" s="196"/>
      <c r="CS290" s="196"/>
      <c r="CT290" s="196"/>
      <c r="CU290" s="196"/>
      <c r="CV290" s="196"/>
      <c r="CW290" s="196"/>
      <c r="CX290" s="196"/>
      <c r="CY290" s="196"/>
      <c r="CZ290" s="196"/>
      <c r="DA290" s="196"/>
      <c r="DB290" s="196"/>
      <c r="DC290" s="196"/>
      <c r="DD290" s="196"/>
      <c r="DE290" s="196"/>
      <c r="DF290" s="196"/>
      <c r="DG290" s="196"/>
      <c r="DH290" s="196"/>
      <c r="DI290" s="196"/>
      <c r="DJ290" s="196"/>
      <c r="DK290" s="196"/>
      <c r="DL290" s="196"/>
      <c r="DM290" s="196"/>
      <c r="DN290" s="196"/>
      <c r="DO290" s="196"/>
      <c r="DP290" s="196"/>
      <c r="DQ290" s="196"/>
      <c r="DR290" s="196"/>
      <c r="DS290" s="196"/>
      <c r="DT290" s="196"/>
      <c r="DU290" s="196"/>
      <c r="DV290" s="196"/>
      <c r="DW290" s="196"/>
      <c r="DX290" s="196"/>
      <c r="DY290" s="196"/>
      <c r="DZ290" s="196"/>
      <c r="EA290" s="196"/>
      <c r="EB290" s="196"/>
      <c r="EC290" s="196"/>
      <c r="ED290" s="196"/>
      <c r="EE290" s="196"/>
      <c r="EF290" s="196"/>
      <c r="EG290" s="196"/>
      <c r="EH290" s="196"/>
      <c r="EI290" s="196"/>
      <c r="EJ290" s="196"/>
      <c r="EK290" s="196"/>
      <c r="EL290" s="196"/>
      <c r="EM290" s="196"/>
      <c r="EN290" s="196"/>
      <c r="EO290" s="196"/>
      <c r="EP290" s="196"/>
      <c r="EQ290" s="196"/>
      <c r="ER290" s="196"/>
      <c r="ES290" s="196"/>
      <c r="ET290" s="196"/>
    </row>
    <row r="291" spans="1:150" ht="12.75">
      <c r="A291" s="54"/>
      <c r="B291" s="55"/>
      <c r="C291" s="214" t="s">
        <v>1182</v>
      </c>
      <c r="D291" s="214" t="s">
        <v>783</v>
      </c>
      <c r="E291" s="215" t="s">
        <v>1183</v>
      </c>
      <c r="F291" s="216" t="s">
        <v>1184</v>
      </c>
      <c r="G291" s="217" t="s">
        <v>1185</v>
      </c>
      <c r="H291" s="218">
        <v>1</v>
      </c>
      <c r="I291" s="219"/>
      <c r="J291" s="219"/>
      <c r="K291" s="220">
        <f>ROUND(P291*H291,2)</f>
        <v>0</v>
      </c>
      <c r="L291" s="216" t="s">
        <v>787</v>
      </c>
      <c r="M291" s="59"/>
      <c r="N291" s="221" t="s">
        <v>56</v>
      </c>
      <c r="O291" s="222" t="s">
        <v>694</v>
      </c>
      <c r="P291" s="223">
        <f>I291+J291</f>
        <v>0</v>
      </c>
      <c r="Q291" s="223">
        <f>ROUND(I291*H291,2)</f>
        <v>0</v>
      </c>
      <c r="R291" s="223">
        <f>ROUND(J291*H291,2)</f>
        <v>0</v>
      </c>
      <c r="S291" s="87"/>
      <c r="T291" s="224">
        <f>S291*H291</f>
        <v>0</v>
      </c>
      <c r="U291" s="224">
        <v>0</v>
      </c>
      <c r="V291" s="224">
        <f>U291*H291</f>
        <v>0</v>
      </c>
      <c r="W291" s="224">
        <v>0</v>
      </c>
      <c r="X291" s="225">
        <f>W291*H291</f>
        <v>0</v>
      </c>
      <c r="Y291" s="54"/>
      <c r="Z291" s="54"/>
      <c r="AA291" s="54"/>
      <c r="AB291" s="54"/>
      <c r="AC291" s="54"/>
      <c r="AD291" s="54"/>
      <c r="AE291" s="54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226" t="s">
        <v>1186</v>
      </c>
      <c r="AS291" s="60"/>
      <c r="AT291" s="226" t="s">
        <v>783</v>
      </c>
      <c r="AU291" s="226" t="s">
        <v>29</v>
      </c>
      <c r="AV291" s="60"/>
      <c r="AW291" s="60"/>
      <c r="AX291" s="60"/>
      <c r="AY291" s="38" t="s">
        <v>781</v>
      </c>
      <c r="AZ291" s="60"/>
      <c r="BA291" s="60"/>
      <c r="BB291" s="60"/>
      <c r="BC291" s="60"/>
      <c r="BD291" s="60"/>
      <c r="BE291" s="227">
        <f>IF(O291="základní",K291,0)</f>
        <v>0</v>
      </c>
      <c r="BF291" s="227">
        <f>IF(O291="snížená",K291,0)</f>
        <v>0</v>
      </c>
      <c r="BG291" s="227">
        <f>IF(O291="zákl. přenesená",K291,0)</f>
        <v>0</v>
      </c>
      <c r="BH291" s="227">
        <f>IF(O291="sníž. přenesená",K291,0)</f>
        <v>0</v>
      </c>
      <c r="BI291" s="227">
        <f>IF(O291="nulová",K291,0)</f>
        <v>0</v>
      </c>
      <c r="BJ291" s="38" t="s">
        <v>34</v>
      </c>
      <c r="BK291" s="227">
        <f>ROUND(P291*H291,2)</f>
        <v>0</v>
      </c>
      <c r="BL291" s="38" t="s">
        <v>1186</v>
      </c>
      <c r="BM291" s="226" t="s">
        <v>1187</v>
      </c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</row>
    <row r="292" spans="1:150" ht="12.75">
      <c r="A292" s="54"/>
      <c r="B292" s="55"/>
      <c r="C292" s="56"/>
      <c r="D292" s="228" t="s">
        <v>789</v>
      </c>
      <c r="E292" s="56"/>
      <c r="F292" s="229" t="s">
        <v>1188</v>
      </c>
      <c r="G292" s="56"/>
      <c r="H292" s="56"/>
      <c r="I292" s="230"/>
      <c r="J292" s="230"/>
      <c r="K292" s="56"/>
      <c r="L292" s="56"/>
      <c r="M292" s="59"/>
      <c r="N292" s="231"/>
      <c r="O292" s="232"/>
      <c r="P292" s="87"/>
      <c r="Q292" s="87"/>
      <c r="R292" s="87"/>
      <c r="S292" s="87"/>
      <c r="T292" s="87"/>
      <c r="U292" s="87"/>
      <c r="V292" s="87"/>
      <c r="W292" s="87"/>
      <c r="X292" s="88"/>
      <c r="Y292" s="54"/>
      <c r="Z292" s="54"/>
      <c r="AA292" s="54"/>
      <c r="AB292" s="54"/>
      <c r="AC292" s="54"/>
      <c r="AD292" s="54"/>
      <c r="AE292" s="54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38" t="s">
        <v>789</v>
      </c>
      <c r="AU292" s="38" t="s">
        <v>29</v>
      </c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</row>
    <row r="293" spans="1:150" ht="12.75">
      <c r="A293" s="54"/>
      <c r="B293" s="55"/>
      <c r="C293" s="214" t="s">
        <v>1189</v>
      </c>
      <c r="D293" s="214" t="s">
        <v>783</v>
      </c>
      <c r="E293" s="215" t="s">
        <v>1190</v>
      </c>
      <c r="F293" s="216" t="s">
        <v>1191</v>
      </c>
      <c r="G293" s="217" t="s">
        <v>808</v>
      </c>
      <c r="H293" s="218">
        <v>200</v>
      </c>
      <c r="I293" s="219"/>
      <c r="J293" s="219"/>
      <c r="K293" s="220">
        <f>ROUND(P293*H293,2)</f>
        <v>0</v>
      </c>
      <c r="L293" s="216" t="s">
        <v>787</v>
      </c>
      <c r="M293" s="59"/>
      <c r="N293" s="221" t="s">
        <v>56</v>
      </c>
      <c r="O293" s="222" t="s">
        <v>694</v>
      </c>
      <c r="P293" s="223">
        <f>I293+J293</f>
        <v>0</v>
      </c>
      <c r="Q293" s="223">
        <f>ROUND(I293*H293,2)</f>
        <v>0</v>
      </c>
      <c r="R293" s="223">
        <f>ROUND(J293*H293,2)</f>
        <v>0</v>
      </c>
      <c r="S293" s="87"/>
      <c r="T293" s="224">
        <f>S293*H293</f>
        <v>0</v>
      </c>
      <c r="U293" s="224">
        <v>0</v>
      </c>
      <c r="V293" s="224">
        <f>U293*H293</f>
        <v>0</v>
      </c>
      <c r="W293" s="224">
        <v>0</v>
      </c>
      <c r="X293" s="225">
        <f>W293*H293</f>
        <v>0</v>
      </c>
      <c r="Y293" s="54"/>
      <c r="Z293" s="54"/>
      <c r="AA293" s="54"/>
      <c r="AB293" s="54"/>
      <c r="AC293" s="54"/>
      <c r="AD293" s="54"/>
      <c r="AE293" s="54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226" t="s">
        <v>1186</v>
      </c>
      <c r="AS293" s="60"/>
      <c r="AT293" s="226" t="s">
        <v>783</v>
      </c>
      <c r="AU293" s="226" t="s">
        <v>29</v>
      </c>
      <c r="AV293" s="60"/>
      <c r="AW293" s="60"/>
      <c r="AX293" s="60"/>
      <c r="AY293" s="38" t="s">
        <v>781</v>
      </c>
      <c r="AZ293" s="60"/>
      <c r="BA293" s="60"/>
      <c r="BB293" s="60"/>
      <c r="BC293" s="60"/>
      <c r="BD293" s="60"/>
      <c r="BE293" s="227">
        <f>IF(O293="základní",K293,0)</f>
        <v>0</v>
      </c>
      <c r="BF293" s="227">
        <f>IF(O293="snížená",K293,0)</f>
        <v>0</v>
      </c>
      <c r="BG293" s="227">
        <f>IF(O293="zákl. přenesená",K293,0)</f>
        <v>0</v>
      </c>
      <c r="BH293" s="227">
        <f>IF(O293="sníž. přenesená",K293,0)</f>
        <v>0</v>
      </c>
      <c r="BI293" s="227">
        <f>IF(O293="nulová",K293,0)</f>
        <v>0</v>
      </c>
      <c r="BJ293" s="38" t="s">
        <v>34</v>
      </c>
      <c r="BK293" s="227">
        <f>ROUND(P293*H293,2)</f>
        <v>0</v>
      </c>
      <c r="BL293" s="38" t="s">
        <v>1186</v>
      </c>
      <c r="BM293" s="226" t="s">
        <v>1192</v>
      </c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</row>
    <row r="294" spans="1:150" ht="12.75">
      <c r="A294" s="54"/>
      <c r="B294" s="55"/>
      <c r="C294" s="56"/>
      <c r="D294" s="228" t="s">
        <v>789</v>
      </c>
      <c r="E294" s="56"/>
      <c r="F294" s="229" t="s">
        <v>1193</v>
      </c>
      <c r="G294" s="56"/>
      <c r="H294" s="56"/>
      <c r="I294" s="230"/>
      <c r="J294" s="230"/>
      <c r="K294" s="56"/>
      <c r="L294" s="56"/>
      <c r="M294" s="59"/>
      <c r="N294" s="231"/>
      <c r="O294" s="232"/>
      <c r="P294" s="87"/>
      <c r="Q294" s="87"/>
      <c r="R294" s="87"/>
      <c r="S294" s="87"/>
      <c r="T294" s="87"/>
      <c r="U294" s="87"/>
      <c r="V294" s="87"/>
      <c r="W294" s="87"/>
      <c r="X294" s="88"/>
      <c r="Y294" s="54"/>
      <c r="Z294" s="54"/>
      <c r="AA294" s="54"/>
      <c r="AB294" s="54"/>
      <c r="AC294" s="54"/>
      <c r="AD294" s="54"/>
      <c r="AE294" s="54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38" t="s">
        <v>789</v>
      </c>
      <c r="AU294" s="38" t="s">
        <v>29</v>
      </c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</row>
    <row r="295" spans="1:150" ht="12.75">
      <c r="A295" s="54"/>
      <c r="B295" s="55"/>
      <c r="C295" s="214" t="s">
        <v>1194</v>
      </c>
      <c r="D295" s="214" t="s">
        <v>783</v>
      </c>
      <c r="E295" s="215" t="s">
        <v>1195</v>
      </c>
      <c r="F295" s="216" t="s">
        <v>1196</v>
      </c>
      <c r="G295" s="217" t="s">
        <v>808</v>
      </c>
      <c r="H295" s="218">
        <v>200</v>
      </c>
      <c r="I295" s="219"/>
      <c r="J295" s="219"/>
      <c r="K295" s="220">
        <f>ROUND(P295*H295,2)</f>
        <v>0</v>
      </c>
      <c r="L295" s="216" t="s">
        <v>787</v>
      </c>
      <c r="M295" s="59"/>
      <c r="N295" s="221" t="s">
        <v>56</v>
      </c>
      <c r="O295" s="222" t="s">
        <v>694</v>
      </c>
      <c r="P295" s="223">
        <f>I295+J295</f>
        <v>0</v>
      </c>
      <c r="Q295" s="223">
        <f>ROUND(I295*H295,2)</f>
        <v>0</v>
      </c>
      <c r="R295" s="223">
        <f>ROUND(J295*H295,2)</f>
        <v>0</v>
      </c>
      <c r="S295" s="87"/>
      <c r="T295" s="224">
        <f>S295*H295</f>
        <v>0</v>
      </c>
      <c r="U295" s="224">
        <v>0</v>
      </c>
      <c r="V295" s="224">
        <f>U295*H295</f>
        <v>0</v>
      </c>
      <c r="W295" s="224">
        <v>0</v>
      </c>
      <c r="X295" s="225">
        <f>W295*H295</f>
        <v>0</v>
      </c>
      <c r="Y295" s="54"/>
      <c r="Z295" s="54"/>
      <c r="AA295" s="54"/>
      <c r="AB295" s="54"/>
      <c r="AC295" s="54"/>
      <c r="AD295" s="54"/>
      <c r="AE295" s="54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226" t="s">
        <v>1186</v>
      </c>
      <c r="AS295" s="60"/>
      <c r="AT295" s="226" t="s">
        <v>783</v>
      </c>
      <c r="AU295" s="226" t="s">
        <v>29</v>
      </c>
      <c r="AV295" s="60"/>
      <c r="AW295" s="60"/>
      <c r="AX295" s="60"/>
      <c r="AY295" s="38" t="s">
        <v>781</v>
      </c>
      <c r="AZ295" s="60"/>
      <c r="BA295" s="60"/>
      <c r="BB295" s="60"/>
      <c r="BC295" s="60"/>
      <c r="BD295" s="60"/>
      <c r="BE295" s="227">
        <f>IF(O295="základní",K295,0)</f>
        <v>0</v>
      </c>
      <c r="BF295" s="227">
        <f>IF(O295="snížená",K295,0)</f>
        <v>0</v>
      </c>
      <c r="BG295" s="227">
        <f>IF(O295="zákl. přenesená",K295,0)</f>
        <v>0</v>
      </c>
      <c r="BH295" s="227">
        <f>IF(O295="sníž. přenesená",K295,0)</f>
        <v>0</v>
      </c>
      <c r="BI295" s="227">
        <f>IF(O295="nulová",K295,0)</f>
        <v>0</v>
      </c>
      <c r="BJ295" s="38" t="s">
        <v>34</v>
      </c>
      <c r="BK295" s="227">
        <f>ROUND(P295*H295,2)</f>
        <v>0</v>
      </c>
      <c r="BL295" s="38" t="s">
        <v>1186</v>
      </c>
      <c r="BM295" s="226" t="s">
        <v>1197</v>
      </c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</row>
    <row r="296" spans="1:150" ht="12.75">
      <c r="A296" s="54"/>
      <c r="B296" s="55"/>
      <c r="C296" s="56"/>
      <c r="D296" s="228" t="s">
        <v>789</v>
      </c>
      <c r="E296" s="56"/>
      <c r="F296" s="229" t="s">
        <v>1198</v>
      </c>
      <c r="G296" s="56"/>
      <c r="H296" s="56"/>
      <c r="I296" s="230"/>
      <c r="J296" s="230"/>
      <c r="K296" s="56"/>
      <c r="L296" s="56"/>
      <c r="M296" s="59"/>
      <c r="N296" s="231"/>
      <c r="O296" s="232"/>
      <c r="P296" s="87"/>
      <c r="Q296" s="87"/>
      <c r="R296" s="87"/>
      <c r="S296" s="87"/>
      <c r="T296" s="87"/>
      <c r="U296" s="87"/>
      <c r="V296" s="87"/>
      <c r="W296" s="87"/>
      <c r="X296" s="88"/>
      <c r="Y296" s="54"/>
      <c r="Z296" s="54"/>
      <c r="AA296" s="54"/>
      <c r="AB296" s="54"/>
      <c r="AC296" s="54"/>
      <c r="AD296" s="54"/>
      <c r="AE296" s="54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38" t="s">
        <v>789</v>
      </c>
      <c r="AU296" s="38" t="s">
        <v>29</v>
      </c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</row>
    <row r="297" spans="1:150" ht="12.75">
      <c r="A297" s="54"/>
      <c r="B297" s="55"/>
      <c r="C297" s="214" t="s">
        <v>1199</v>
      </c>
      <c r="D297" s="214" t="s">
        <v>783</v>
      </c>
      <c r="E297" s="215" t="s">
        <v>1200</v>
      </c>
      <c r="F297" s="216" t="s">
        <v>1201</v>
      </c>
      <c r="G297" s="217" t="s">
        <v>1185</v>
      </c>
      <c r="H297" s="218">
        <v>1</v>
      </c>
      <c r="I297" s="219"/>
      <c r="J297" s="219"/>
      <c r="K297" s="220">
        <f>ROUND(P297*H297,2)</f>
        <v>0</v>
      </c>
      <c r="L297" s="216" t="s">
        <v>787</v>
      </c>
      <c r="M297" s="59"/>
      <c r="N297" s="221" t="s">
        <v>56</v>
      </c>
      <c r="O297" s="222" t="s">
        <v>694</v>
      </c>
      <c r="P297" s="223">
        <f>I297+J297</f>
        <v>0</v>
      </c>
      <c r="Q297" s="223">
        <f>ROUND(I297*H297,2)</f>
        <v>0</v>
      </c>
      <c r="R297" s="223">
        <f>ROUND(J297*H297,2)</f>
        <v>0</v>
      </c>
      <c r="S297" s="87"/>
      <c r="T297" s="224">
        <f>S297*H297</f>
        <v>0</v>
      </c>
      <c r="U297" s="224">
        <v>0</v>
      </c>
      <c r="V297" s="224">
        <f>U297*H297</f>
        <v>0</v>
      </c>
      <c r="W297" s="224">
        <v>0</v>
      </c>
      <c r="X297" s="225">
        <f>W297*H297</f>
        <v>0</v>
      </c>
      <c r="Y297" s="54"/>
      <c r="Z297" s="54"/>
      <c r="AA297" s="54"/>
      <c r="AB297" s="54"/>
      <c r="AC297" s="54"/>
      <c r="AD297" s="54"/>
      <c r="AE297" s="54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226" t="s">
        <v>1186</v>
      </c>
      <c r="AS297" s="60"/>
      <c r="AT297" s="226" t="s">
        <v>783</v>
      </c>
      <c r="AU297" s="226" t="s">
        <v>29</v>
      </c>
      <c r="AV297" s="60"/>
      <c r="AW297" s="60"/>
      <c r="AX297" s="60"/>
      <c r="AY297" s="38" t="s">
        <v>781</v>
      </c>
      <c r="AZ297" s="60"/>
      <c r="BA297" s="60"/>
      <c r="BB297" s="60"/>
      <c r="BC297" s="60"/>
      <c r="BD297" s="60"/>
      <c r="BE297" s="227">
        <f>IF(O297="základní",K297,0)</f>
        <v>0</v>
      </c>
      <c r="BF297" s="227">
        <f>IF(O297="snížená",K297,0)</f>
        <v>0</v>
      </c>
      <c r="BG297" s="227">
        <f>IF(O297="zákl. přenesená",K297,0)</f>
        <v>0</v>
      </c>
      <c r="BH297" s="227">
        <f>IF(O297="sníž. přenesená",K297,0)</f>
        <v>0</v>
      </c>
      <c r="BI297" s="227">
        <f>IF(O297="nulová",K297,0)</f>
        <v>0</v>
      </c>
      <c r="BJ297" s="38" t="s">
        <v>34</v>
      </c>
      <c r="BK297" s="227">
        <f>ROUND(P297*H297,2)</f>
        <v>0</v>
      </c>
      <c r="BL297" s="38" t="s">
        <v>1186</v>
      </c>
      <c r="BM297" s="226" t="s">
        <v>1202</v>
      </c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</row>
    <row r="298" spans="1:150" ht="12.75">
      <c r="A298" s="54"/>
      <c r="B298" s="55"/>
      <c r="C298" s="56"/>
      <c r="D298" s="228" t="s">
        <v>789</v>
      </c>
      <c r="E298" s="56"/>
      <c r="F298" s="229" t="s">
        <v>1203</v>
      </c>
      <c r="G298" s="56"/>
      <c r="H298" s="56"/>
      <c r="I298" s="230"/>
      <c r="J298" s="230"/>
      <c r="K298" s="56"/>
      <c r="L298" s="56"/>
      <c r="M298" s="59"/>
      <c r="N298" s="231"/>
      <c r="O298" s="232"/>
      <c r="P298" s="87"/>
      <c r="Q298" s="87"/>
      <c r="R298" s="87"/>
      <c r="S298" s="87"/>
      <c r="T298" s="87"/>
      <c r="U298" s="87"/>
      <c r="V298" s="87"/>
      <c r="W298" s="87"/>
      <c r="X298" s="88"/>
      <c r="Y298" s="54"/>
      <c r="Z298" s="54"/>
      <c r="AA298" s="54"/>
      <c r="AB298" s="54"/>
      <c r="AC298" s="54"/>
      <c r="AD298" s="54"/>
      <c r="AE298" s="54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38" t="s">
        <v>789</v>
      </c>
      <c r="AU298" s="38" t="s">
        <v>29</v>
      </c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  <c r="EG298" s="60"/>
      <c r="EH298" s="60"/>
      <c r="EI298" s="60"/>
      <c r="EJ298" s="60"/>
      <c r="EK298" s="60"/>
      <c r="EL298" s="60"/>
      <c r="EM298" s="60"/>
      <c r="EN298" s="60"/>
      <c r="EO298" s="60"/>
      <c r="EP298" s="60"/>
      <c r="EQ298" s="60"/>
      <c r="ER298" s="60"/>
      <c r="ES298" s="60"/>
      <c r="ET298" s="60"/>
    </row>
    <row r="299" spans="1:150" ht="12.75">
      <c r="A299" s="196"/>
      <c r="B299" s="197"/>
      <c r="C299" s="198"/>
      <c r="D299" s="199" t="s">
        <v>721</v>
      </c>
      <c r="E299" s="212" t="s">
        <v>1204</v>
      </c>
      <c r="F299" s="212" t="s">
        <v>1205</v>
      </c>
      <c r="G299" s="198"/>
      <c r="H299" s="198"/>
      <c r="I299" s="201"/>
      <c r="J299" s="201"/>
      <c r="K299" s="213">
        <f>BK299</f>
        <v>0</v>
      </c>
      <c r="L299" s="198"/>
      <c r="M299" s="203"/>
      <c r="N299" s="204"/>
      <c r="O299" s="205"/>
      <c r="P299" s="205"/>
      <c r="Q299" s="206">
        <f>SUM(Q300:Q301)</f>
        <v>0</v>
      </c>
      <c r="R299" s="206">
        <f>SUM(R300:R301)</f>
        <v>0</v>
      </c>
      <c r="S299" s="205"/>
      <c r="T299" s="207">
        <f>SUM(T300:T301)</f>
        <v>0</v>
      </c>
      <c r="U299" s="205"/>
      <c r="V299" s="207">
        <f>SUM(V300:V301)</f>
        <v>0</v>
      </c>
      <c r="W299" s="205"/>
      <c r="X299" s="208">
        <f>SUM(X300:X301)</f>
        <v>0</v>
      </c>
      <c r="Y299" s="196"/>
      <c r="Z299" s="196"/>
      <c r="AA299" s="196"/>
      <c r="AB299" s="196"/>
      <c r="AC299" s="196"/>
      <c r="AD299" s="196"/>
      <c r="AE299" s="196"/>
      <c r="AF299" s="196"/>
      <c r="AG299" s="196"/>
      <c r="AH299" s="196"/>
      <c r="AI299" s="196"/>
      <c r="AJ299" s="196"/>
      <c r="AK299" s="196"/>
      <c r="AL299" s="196"/>
      <c r="AM299" s="196"/>
      <c r="AN299" s="196"/>
      <c r="AO299" s="196"/>
      <c r="AP299" s="196"/>
      <c r="AQ299" s="196"/>
      <c r="AR299" s="209" t="s">
        <v>40</v>
      </c>
      <c r="AS299" s="196"/>
      <c r="AT299" s="210" t="s">
        <v>721</v>
      </c>
      <c r="AU299" s="210" t="s">
        <v>34</v>
      </c>
      <c r="AV299" s="196"/>
      <c r="AW299" s="196"/>
      <c r="AX299" s="196"/>
      <c r="AY299" s="209" t="s">
        <v>781</v>
      </c>
      <c r="AZ299" s="196"/>
      <c r="BA299" s="196"/>
      <c r="BB299" s="196"/>
      <c r="BC299" s="196"/>
      <c r="BD299" s="196"/>
      <c r="BE299" s="196"/>
      <c r="BF299" s="196"/>
      <c r="BG299" s="196"/>
      <c r="BH299" s="196"/>
      <c r="BI299" s="196"/>
      <c r="BJ299" s="196"/>
      <c r="BK299" s="211">
        <f>SUM(BK300:BK301)</f>
        <v>0</v>
      </c>
      <c r="BL299" s="196"/>
      <c r="BM299" s="196"/>
      <c r="BN299" s="196"/>
      <c r="BO299" s="196"/>
      <c r="BP299" s="196"/>
      <c r="BQ299" s="196"/>
      <c r="BR299" s="196"/>
      <c r="BS299" s="196"/>
      <c r="BT299" s="196"/>
      <c r="BU299" s="196"/>
      <c r="BV299" s="196"/>
      <c r="BW299" s="196"/>
      <c r="BX299" s="196"/>
      <c r="BY299" s="196"/>
      <c r="BZ299" s="196"/>
      <c r="CA299" s="196"/>
      <c r="CB299" s="196"/>
      <c r="CC299" s="196"/>
      <c r="CD299" s="196"/>
      <c r="CE299" s="196"/>
      <c r="CF299" s="196"/>
      <c r="CG299" s="196"/>
      <c r="CH299" s="196"/>
      <c r="CI299" s="196"/>
      <c r="CJ299" s="196"/>
      <c r="CK299" s="196"/>
      <c r="CL299" s="196"/>
      <c r="CM299" s="196"/>
      <c r="CN299" s="196"/>
      <c r="CO299" s="196"/>
      <c r="CP299" s="196"/>
      <c r="CQ299" s="196"/>
      <c r="CR299" s="196"/>
      <c r="CS299" s="196"/>
      <c r="CT299" s="196"/>
      <c r="CU299" s="196"/>
      <c r="CV299" s="196"/>
      <c r="CW299" s="196"/>
      <c r="CX299" s="196"/>
      <c r="CY299" s="196"/>
      <c r="CZ299" s="196"/>
      <c r="DA299" s="196"/>
      <c r="DB299" s="196"/>
      <c r="DC299" s="196"/>
      <c r="DD299" s="196"/>
      <c r="DE299" s="196"/>
      <c r="DF299" s="196"/>
      <c r="DG299" s="196"/>
      <c r="DH299" s="196"/>
      <c r="DI299" s="196"/>
      <c r="DJ299" s="196"/>
      <c r="DK299" s="196"/>
      <c r="DL299" s="196"/>
      <c r="DM299" s="196"/>
      <c r="DN299" s="196"/>
      <c r="DO299" s="196"/>
      <c r="DP299" s="196"/>
      <c r="DQ299" s="196"/>
      <c r="DR299" s="196"/>
      <c r="DS299" s="196"/>
      <c r="DT299" s="196"/>
      <c r="DU299" s="196"/>
      <c r="DV299" s="196"/>
      <c r="DW299" s="196"/>
      <c r="DX299" s="196"/>
      <c r="DY299" s="196"/>
      <c r="DZ299" s="196"/>
      <c r="EA299" s="196"/>
      <c r="EB299" s="196"/>
      <c r="EC299" s="196"/>
      <c r="ED299" s="196"/>
      <c r="EE299" s="196"/>
      <c r="EF299" s="196"/>
      <c r="EG299" s="196"/>
      <c r="EH299" s="196"/>
      <c r="EI299" s="196"/>
      <c r="EJ299" s="196"/>
      <c r="EK299" s="196"/>
      <c r="EL299" s="196"/>
      <c r="EM299" s="196"/>
      <c r="EN299" s="196"/>
      <c r="EO299" s="196"/>
      <c r="EP299" s="196"/>
      <c r="EQ299" s="196"/>
      <c r="ER299" s="196"/>
      <c r="ES299" s="196"/>
      <c r="ET299" s="196"/>
    </row>
    <row r="300" spans="1:150" ht="12.75">
      <c r="A300" s="54"/>
      <c r="B300" s="55"/>
      <c r="C300" s="214" t="s">
        <v>1206</v>
      </c>
      <c r="D300" s="214" t="s">
        <v>783</v>
      </c>
      <c r="E300" s="215" t="s">
        <v>1207</v>
      </c>
      <c r="F300" s="216" t="s">
        <v>1208</v>
      </c>
      <c r="G300" s="217" t="s">
        <v>1185</v>
      </c>
      <c r="H300" s="218">
        <v>1</v>
      </c>
      <c r="I300" s="219"/>
      <c r="J300" s="219"/>
      <c r="K300" s="220">
        <f>ROUND(P300*H300,2)</f>
        <v>0</v>
      </c>
      <c r="L300" s="216" t="s">
        <v>787</v>
      </c>
      <c r="M300" s="59"/>
      <c r="N300" s="221" t="s">
        <v>56</v>
      </c>
      <c r="O300" s="222" t="s">
        <v>694</v>
      </c>
      <c r="P300" s="223">
        <f>I300+J300</f>
        <v>0</v>
      </c>
      <c r="Q300" s="223">
        <f>ROUND(I300*H300,2)</f>
        <v>0</v>
      </c>
      <c r="R300" s="223">
        <f>ROUND(J300*H300,2)</f>
        <v>0</v>
      </c>
      <c r="S300" s="87"/>
      <c r="T300" s="224">
        <f>S300*H300</f>
        <v>0</v>
      </c>
      <c r="U300" s="224">
        <v>0</v>
      </c>
      <c r="V300" s="224">
        <f>U300*H300</f>
        <v>0</v>
      </c>
      <c r="W300" s="224">
        <v>0</v>
      </c>
      <c r="X300" s="225">
        <f>W300*H300</f>
        <v>0</v>
      </c>
      <c r="Y300" s="54"/>
      <c r="Z300" s="54"/>
      <c r="AA300" s="54"/>
      <c r="AB300" s="54"/>
      <c r="AC300" s="54"/>
      <c r="AD300" s="54"/>
      <c r="AE300" s="54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226" t="s">
        <v>1186</v>
      </c>
      <c r="AS300" s="60"/>
      <c r="AT300" s="226" t="s">
        <v>783</v>
      </c>
      <c r="AU300" s="226" t="s">
        <v>29</v>
      </c>
      <c r="AV300" s="60"/>
      <c r="AW300" s="60"/>
      <c r="AX300" s="60"/>
      <c r="AY300" s="38" t="s">
        <v>781</v>
      </c>
      <c r="AZ300" s="60"/>
      <c r="BA300" s="60"/>
      <c r="BB300" s="60"/>
      <c r="BC300" s="60"/>
      <c r="BD300" s="60"/>
      <c r="BE300" s="227">
        <f>IF(O300="základní",K300,0)</f>
        <v>0</v>
      </c>
      <c r="BF300" s="227">
        <f>IF(O300="snížená",K300,0)</f>
        <v>0</v>
      </c>
      <c r="BG300" s="227">
        <f>IF(O300="zákl. přenesená",K300,0)</f>
        <v>0</v>
      </c>
      <c r="BH300" s="227">
        <f>IF(O300="sníž. přenesená",K300,0)</f>
        <v>0</v>
      </c>
      <c r="BI300" s="227">
        <f>IF(O300="nulová",K300,0)</f>
        <v>0</v>
      </c>
      <c r="BJ300" s="38" t="s">
        <v>34</v>
      </c>
      <c r="BK300" s="227">
        <f>ROUND(P300*H300,2)</f>
        <v>0</v>
      </c>
      <c r="BL300" s="38" t="s">
        <v>1186</v>
      </c>
      <c r="BM300" s="226" t="s">
        <v>1209</v>
      </c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</row>
    <row r="301" spans="1:150" ht="12.75">
      <c r="A301" s="54"/>
      <c r="B301" s="55"/>
      <c r="C301" s="56"/>
      <c r="D301" s="228" t="s">
        <v>789</v>
      </c>
      <c r="E301" s="56"/>
      <c r="F301" s="229" t="s">
        <v>1210</v>
      </c>
      <c r="G301" s="56"/>
      <c r="H301" s="56"/>
      <c r="I301" s="230"/>
      <c r="J301" s="230"/>
      <c r="K301" s="56"/>
      <c r="L301" s="56"/>
      <c r="M301" s="59"/>
      <c r="N301" s="231"/>
      <c r="O301" s="232"/>
      <c r="P301" s="87"/>
      <c r="Q301" s="87"/>
      <c r="R301" s="87"/>
      <c r="S301" s="87"/>
      <c r="T301" s="87"/>
      <c r="U301" s="87"/>
      <c r="V301" s="87"/>
      <c r="W301" s="87"/>
      <c r="X301" s="88"/>
      <c r="Y301" s="54"/>
      <c r="Z301" s="54"/>
      <c r="AA301" s="54"/>
      <c r="AB301" s="54"/>
      <c r="AC301" s="54"/>
      <c r="AD301" s="54"/>
      <c r="AE301" s="54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38" t="s">
        <v>789</v>
      </c>
      <c r="AU301" s="38" t="s">
        <v>29</v>
      </c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  <c r="ED301" s="60"/>
      <c r="EE301" s="60"/>
      <c r="EF301" s="60"/>
      <c r="EG301" s="60"/>
      <c r="EH301" s="60"/>
      <c r="EI301" s="60"/>
      <c r="EJ301" s="60"/>
      <c r="EK301" s="60"/>
      <c r="EL301" s="60"/>
      <c r="EM301" s="60"/>
      <c r="EN301" s="60"/>
      <c r="EO301" s="60"/>
      <c r="EP301" s="60"/>
      <c r="EQ301" s="60"/>
      <c r="ER301" s="60"/>
      <c r="ES301" s="60"/>
      <c r="ET301" s="60"/>
    </row>
    <row r="302" spans="1:150" ht="12.75">
      <c r="A302" s="196"/>
      <c r="B302" s="197"/>
      <c r="C302" s="198"/>
      <c r="D302" s="199" t="s">
        <v>721</v>
      </c>
      <c r="E302" s="212" t="s">
        <v>1211</v>
      </c>
      <c r="F302" s="212" t="s">
        <v>1212</v>
      </c>
      <c r="G302" s="198"/>
      <c r="H302" s="198"/>
      <c r="I302" s="201"/>
      <c r="J302" s="201"/>
      <c r="K302" s="213">
        <f>BK302</f>
        <v>0</v>
      </c>
      <c r="L302" s="198"/>
      <c r="M302" s="203"/>
      <c r="N302" s="204"/>
      <c r="O302" s="205"/>
      <c r="P302" s="205"/>
      <c r="Q302" s="206">
        <f>SUM(Q303:Q304)</f>
        <v>0</v>
      </c>
      <c r="R302" s="206">
        <f>SUM(R303:R304)</f>
        <v>0</v>
      </c>
      <c r="S302" s="205"/>
      <c r="T302" s="207">
        <f>SUM(T303:T304)</f>
        <v>0</v>
      </c>
      <c r="U302" s="205"/>
      <c r="V302" s="207">
        <f>SUM(V303:V304)</f>
        <v>0</v>
      </c>
      <c r="W302" s="205"/>
      <c r="X302" s="208">
        <f>SUM(X303:X304)</f>
        <v>0</v>
      </c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  <c r="AN302" s="196"/>
      <c r="AO302" s="196"/>
      <c r="AP302" s="196"/>
      <c r="AQ302" s="196"/>
      <c r="AR302" s="209" t="s">
        <v>40</v>
      </c>
      <c r="AS302" s="196"/>
      <c r="AT302" s="210" t="s">
        <v>721</v>
      </c>
      <c r="AU302" s="210" t="s">
        <v>34</v>
      </c>
      <c r="AV302" s="196"/>
      <c r="AW302" s="196"/>
      <c r="AX302" s="196"/>
      <c r="AY302" s="209" t="s">
        <v>781</v>
      </c>
      <c r="AZ302" s="196"/>
      <c r="BA302" s="196"/>
      <c r="BB302" s="196"/>
      <c r="BC302" s="196"/>
      <c r="BD302" s="196"/>
      <c r="BE302" s="196"/>
      <c r="BF302" s="196"/>
      <c r="BG302" s="196"/>
      <c r="BH302" s="196"/>
      <c r="BI302" s="196"/>
      <c r="BJ302" s="196"/>
      <c r="BK302" s="211">
        <f>SUM(BK303:BK304)</f>
        <v>0</v>
      </c>
      <c r="BL302" s="196"/>
      <c r="BM302" s="196"/>
      <c r="BN302" s="196"/>
      <c r="BO302" s="196"/>
      <c r="BP302" s="196"/>
      <c r="BQ302" s="196"/>
      <c r="BR302" s="196"/>
      <c r="BS302" s="196"/>
      <c r="BT302" s="196"/>
      <c r="BU302" s="196"/>
      <c r="BV302" s="196"/>
      <c r="BW302" s="196"/>
      <c r="BX302" s="196"/>
      <c r="BY302" s="196"/>
      <c r="BZ302" s="196"/>
      <c r="CA302" s="196"/>
      <c r="CB302" s="196"/>
      <c r="CC302" s="196"/>
      <c r="CD302" s="196"/>
      <c r="CE302" s="196"/>
      <c r="CF302" s="196"/>
      <c r="CG302" s="196"/>
      <c r="CH302" s="196"/>
      <c r="CI302" s="196"/>
      <c r="CJ302" s="196"/>
      <c r="CK302" s="196"/>
      <c r="CL302" s="196"/>
      <c r="CM302" s="196"/>
      <c r="CN302" s="196"/>
      <c r="CO302" s="196"/>
      <c r="CP302" s="196"/>
      <c r="CQ302" s="196"/>
      <c r="CR302" s="196"/>
      <c r="CS302" s="196"/>
      <c r="CT302" s="196"/>
      <c r="CU302" s="196"/>
      <c r="CV302" s="196"/>
      <c r="CW302" s="196"/>
      <c r="CX302" s="196"/>
      <c r="CY302" s="196"/>
      <c r="CZ302" s="196"/>
      <c r="DA302" s="196"/>
      <c r="DB302" s="196"/>
      <c r="DC302" s="196"/>
      <c r="DD302" s="196"/>
      <c r="DE302" s="196"/>
      <c r="DF302" s="196"/>
      <c r="DG302" s="196"/>
      <c r="DH302" s="196"/>
      <c r="DI302" s="196"/>
      <c r="DJ302" s="196"/>
      <c r="DK302" s="196"/>
      <c r="DL302" s="196"/>
      <c r="DM302" s="196"/>
      <c r="DN302" s="196"/>
      <c r="DO302" s="196"/>
      <c r="DP302" s="196"/>
      <c r="DQ302" s="196"/>
      <c r="DR302" s="196"/>
      <c r="DS302" s="196"/>
      <c r="DT302" s="196"/>
      <c r="DU302" s="196"/>
      <c r="DV302" s="196"/>
      <c r="DW302" s="196"/>
      <c r="DX302" s="196"/>
      <c r="DY302" s="196"/>
      <c r="DZ302" s="196"/>
      <c r="EA302" s="196"/>
      <c r="EB302" s="196"/>
      <c r="EC302" s="196"/>
      <c r="ED302" s="196"/>
      <c r="EE302" s="196"/>
      <c r="EF302" s="196"/>
      <c r="EG302" s="196"/>
      <c r="EH302" s="196"/>
      <c r="EI302" s="196"/>
      <c r="EJ302" s="196"/>
      <c r="EK302" s="196"/>
      <c r="EL302" s="196"/>
      <c r="EM302" s="196"/>
      <c r="EN302" s="196"/>
      <c r="EO302" s="196"/>
      <c r="EP302" s="196"/>
      <c r="EQ302" s="196"/>
      <c r="ER302" s="196"/>
      <c r="ES302" s="196"/>
      <c r="ET302" s="196"/>
    </row>
    <row r="303" spans="1:150" ht="12.75">
      <c r="A303" s="54"/>
      <c r="B303" s="55"/>
      <c r="C303" s="214" t="s">
        <v>1213</v>
      </c>
      <c r="D303" s="214" t="s">
        <v>783</v>
      </c>
      <c r="E303" s="215" t="s">
        <v>1214</v>
      </c>
      <c r="F303" s="216" t="s">
        <v>1215</v>
      </c>
      <c r="G303" s="217" t="s">
        <v>1185</v>
      </c>
      <c r="H303" s="218">
        <v>1</v>
      </c>
      <c r="I303" s="219"/>
      <c r="J303" s="219"/>
      <c r="K303" s="220">
        <f>ROUND(P303*H303,2)</f>
        <v>0</v>
      </c>
      <c r="L303" s="216" t="s">
        <v>787</v>
      </c>
      <c r="M303" s="59"/>
      <c r="N303" s="221" t="s">
        <v>56</v>
      </c>
      <c r="O303" s="222" t="s">
        <v>694</v>
      </c>
      <c r="P303" s="223">
        <f>I303+J303</f>
        <v>0</v>
      </c>
      <c r="Q303" s="223">
        <f>ROUND(I303*H303,2)</f>
        <v>0</v>
      </c>
      <c r="R303" s="223">
        <f>ROUND(J303*H303,2)</f>
        <v>0</v>
      </c>
      <c r="S303" s="87"/>
      <c r="T303" s="224">
        <f>S303*H303</f>
        <v>0</v>
      </c>
      <c r="U303" s="224">
        <v>0</v>
      </c>
      <c r="V303" s="224">
        <f>U303*H303</f>
        <v>0</v>
      </c>
      <c r="W303" s="224">
        <v>0</v>
      </c>
      <c r="X303" s="225">
        <f>W303*H303</f>
        <v>0</v>
      </c>
      <c r="Y303" s="54"/>
      <c r="Z303" s="54"/>
      <c r="AA303" s="54"/>
      <c r="AB303" s="54"/>
      <c r="AC303" s="54"/>
      <c r="AD303" s="54"/>
      <c r="AE303" s="54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226" t="s">
        <v>1186</v>
      </c>
      <c r="AS303" s="60"/>
      <c r="AT303" s="226" t="s">
        <v>783</v>
      </c>
      <c r="AU303" s="226" t="s">
        <v>29</v>
      </c>
      <c r="AV303" s="60"/>
      <c r="AW303" s="60"/>
      <c r="AX303" s="60"/>
      <c r="AY303" s="38" t="s">
        <v>781</v>
      </c>
      <c r="AZ303" s="60"/>
      <c r="BA303" s="60"/>
      <c r="BB303" s="60"/>
      <c r="BC303" s="60"/>
      <c r="BD303" s="60"/>
      <c r="BE303" s="227">
        <f>IF(O303="základní",K303,0)</f>
        <v>0</v>
      </c>
      <c r="BF303" s="227">
        <f>IF(O303="snížená",K303,0)</f>
        <v>0</v>
      </c>
      <c r="BG303" s="227">
        <f>IF(O303="zákl. přenesená",K303,0)</f>
        <v>0</v>
      </c>
      <c r="BH303" s="227">
        <f>IF(O303="sníž. přenesená",K303,0)</f>
        <v>0</v>
      </c>
      <c r="BI303" s="227">
        <f>IF(O303="nulová",K303,0)</f>
        <v>0</v>
      </c>
      <c r="BJ303" s="38" t="s">
        <v>34</v>
      </c>
      <c r="BK303" s="227">
        <f>ROUND(P303*H303,2)</f>
        <v>0</v>
      </c>
      <c r="BL303" s="38" t="s">
        <v>1186</v>
      </c>
      <c r="BM303" s="226" t="s">
        <v>1216</v>
      </c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  <c r="ED303" s="60"/>
      <c r="EE303" s="60"/>
      <c r="EF303" s="60"/>
      <c r="EG303" s="60"/>
      <c r="EH303" s="60"/>
      <c r="EI303" s="60"/>
      <c r="EJ303" s="60"/>
      <c r="EK303" s="60"/>
      <c r="EL303" s="60"/>
      <c r="EM303" s="60"/>
      <c r="EN303" s="60"/>
      <c r="EO303" s="60"/>
      <c r="EP303" s="60"/>
      <c r="EQ303" s="60"/>
      <c r="ER303" s="60"/>
      <c r="ES303" s="60"/>
      <c r="ET303" s="60"/>
    </row>
    <row r="304" spans="1:150" ht="12.75">
      <c r="A304" s="54"/>
      <c r="B304" s="55"/>
      <c r="C304" s="56"/>
      <c r="D304" s="228" t="s">
        <v>789</v>
      </c>
      <c r="E304" s="56"/>
      <c r="F304" s="229" t="s">
        <v>1217</v>
      </c>
      <c r="G304" s="56"/>
      <c r="H304" s="56"/>
      <c r="I304" s="230"/>
      <c r="J304" s="230"/>
      <c r="K304" s="56"/>
      <c r="L304" s="56"/>
      <c r="M304" s="59"/>
      <c r="N304" s="231"/>
      <c r="O304" s="232"/>
      <c r="P304" s="87"/>
      <c r="Q304" s="87"/>
      <c r="R304" s="87"/>
      <c r="S304" s="87"/>
      <c r="T304" s="87"/>
      <c r="U304" s="87"/>
      <c r="V304" s="87"/>
      <c r="W304" s="87"/>
      <c r="X304" s="88"/>
      <c r="Y304" s="54"/>
      <c r="Z304" s="54"/>
      <c r="AA304" s="54"/>
      <c r="AB304" s="54"/>
      <c r="AC304" s="54"/>
      <c r="AD304" s="54"/>
      <c r="AE304" s="54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38" t="s">
        <v>789</v>
      </c>
      <c r="AU304" s="38" t="s">
        <v>29</v>
      </c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  <c r="ED304" s="60"/>
      <c r="EE304" s="60"/>
      <c r="EF304" s="60"/>
      <c r="EG304" s="60"/>
      <c r="EH304" s="60"/>
      <c r="EI304" s="60"/>
      <c r="EJ304" s="60"/>
      <c r="EK304" s="60"/>
      <c r="EL304" s="60"/>
      <c r="EM304" s="60"/>
      <c r="EN304" s="60"/>
      <c r="EO304" s="60"/>
      <c r="EP304" s="60"/>
      <c r="EQ304" s="60"/>
      <c r="ER304" s="60"/>
      <c r="ES304" s="60"/>
      <c r="ET304" s="60"/>
    </row>
    <row r="305" spans="1:150" ht="12.75">
      <c r="A305" s="196"/>
      <c r="B305" s="197"/>
      <c r="C305" s="198"/>
      <c r="D305" s="199" t="s">
        <v>721</v>
      </c>
      <c r="E305" s="212" t="s">
        <v>1218</v>
      </c>
      <c r="F305" s="212" t="s">
        <v>1219</v>
      </c>
      <c r="G305" s="198"/>
      <c r="H305" s="198"/>
      <c r="I305" s="201"/>
      <c r="J305" s="201"/>
      <c r="K305" s="213">
        <f>BK305</f>
        <v>0</v>
      </c>
      <c r="L305" s="198"/>
      <c r="M305" s="203"/>
      <c r="N305" s="204"/>
      <c r="O305" s="205"/>
      <c r="P305" s="205"/>
      <c r="Q305" s="206">
        <f>SUM(Q306:Q310)</f>
        <v>0</v>
      </c>
      <c r="R305" s="206">
        <f>SUM(R306:R310)</f>
        <v>0</v>
      </c>
      <c r="S305" s="205"/>
      <c r="T305" s="207">
        <f>SUM(T306:T310)</f>
        <v>0</v>
      </c>
      <c r="U305" s="205"/>
      <c r="V305" s="207">
        <f>SUM(V306:V310)</f>
        <v>0</v>
      </c>
      <c r="W305" s="205"/>
      <c r="X305" s="208">
        <f>SUM(X306:X310)</f>
        <v>0</v>
      </c>
      <c r="Y305" s="196"/>
      <c r="Z305" s="196"/>
      <c r="AA305" s="196"/>
      <c r="AB305" s="196"/>
      <c r="AC305" s="196"/>
      <c r="AD305" s="196"/>
      <c r="AE305" s="196"/>
      <c r="AF305" s="196"/>
      <c r="AG305" s="196"/>
      <c r="AH305" s="196"/>
      <c r="AI305" s="196"/>
      <c r="AJ305" s="196"/>
      <c r="AK305" s="196"/>
      <c r="AL305" s="196"/>
      <c r="AM305" s="196"/>
      <c r="AN305" s="196"/>
      <c r="AO305" s="196"/>
      <c r="AP305" s="196"/>
      <c r="AQ305" s="196"/>
      <c r="AR305" s="209" t="s">
        <v>40</v>
      </c>
      <c r="AS305" s="196"/>
      <c r="AT305" s="210" t="s">
        <v>721</v>
      </c>
      <c r="AU305" s="210" t="s">
        <v>34</v>
      </c>
      <c r="AV305" s="196"/>
      <c r="AW305" s="196"/>
      <c r="AX305" s="196"/>
      <c r="AY305" s="209" t="s">
        <v>781</v>
      </c>
      <c r="AZ305" s="196"/>
      <c r="BA305" s="196"/>
      <c r="BB305" s="196"/>
      <c r="BC305" s="196"/>
      <c r="BD305" s="196"/>
      <c r="BE305" s="196"/>
      <c r="BF305" s="196"/>
      <c r="BG305" s="196"/>
      <c r="BH305" s="196"/>
      <c r="BI305" s="196"/>
      <c r="BJ305" s="196"/>
      <c r="BK305" s="211">
        <f>SUM(BK306:BK310)</f>
        <v>0</v>
      </c>
      <c r="BL305" s="196"/>
      <c r="BM305" s="196"/>
      <c r="BN305" s="196"/>
      <c r="BO305" s="196"/>
      <c r="BP305" s="196"/>
      <c r="BQ305" s="196"/>
      <c r="BR305" s="196"/>
      <c r="BS305" s="196"/>
      <c r="BT305" s="196"/>
      <c r="BU305" s="196"/>
      <c r="BV305" s="196"/>
      <c r="BW305" s="196"/>
      <c r="BX305" s="196"/>
      <c r="BY305" s="196"/>
      <c r="BZ305" s="196"/>
      <c r="CA305" s="196"/>
      <c r="CB305" s="196"/>
      <c r="CC305" s="196"/>
      <c r="CD305" s="196"/>
      <c r="CE305" s="196"/>
      <c r="CF305" s="196"/>
      <c r="CG305" s="196"/>
      <c r="CH305" s="196"/>
      <c r="CI305" s="196"/>
      <c r="CJ305" s="196"/>
      <c r="CK305" s="196"/>
      <c r="CL305" s="196"/>
      <c r="CM305" s="196"/>
      <c r="CN305" s="196"/>
      <c r="CO305" s="196"/>
      <c r="CP305" s="196"/>
      <c r="CQ305" s="196"/>
      <c r="CR305" s="196"/>
      <c r="CS305" s="196"/>
      <c r="CT305" s="196"/>
      <c r="CU305" s="196"/>
      <c r="CV305" s="196"/>
      <c r="CW305" s="196"/>
      <c r="CX305" s="196"/>
      <c r="CY305" s="196"/>
      <c r="CZ305" s="196"/>
      <c r="DA305" s="196"/>
      <c r="DB305" s="196"/>
      <c r="DC305" s="196"/>
      <c r="DD305" s="196"/>
      <c r="DE305" s="196"/>
      <c r="DF305" s="196"/>
      <c r="DG305" s="196"/>
      <c r="DH305" s="196"/>
      <c r="DI305" s="196"/>
      <c r="DJ305" s="196"/>
      <c r="DK305" s="196"/>
      <c r="DL305" s="196"/>
      <c r="DM305" s="196"/>
      <c r="DN305" s="196"/>
      <c r="DO305" s="196"/>
      <c r="DP305" s="196"/>
      <c r="DQ305" s="196"/>
      <c r="DR305" s="196"/>
      <c r="DS305" s="196"/>
      <c r="DT305" s="196"/>
      <c r="DU305" s="196"/>
      <c r="DV305" s="196"/>
      <c r="DW305" s="196"/>
      <c r="DX305" s="196"/>
      <c r="DY305" s="196"/>
      <c r="DZ305" s="196"/>
      <c r="EA305" s="196"/>
      <c r="EB305" s="196"/>
      <c r="EC305" s="196"/>
      <c r="ED305" s="196"/>
      <c r="EE305" s="196"/>
      <c r="EF305" s="196"/>
      <c r="EG305" s="196"/>
      <c r="EH305" s="196"/>
      <c r="EI305" s="196"/>
      <c r="EJ305" s="196"/>
      <c r="EK305" s="196"/>
      <c r="EL305" s="196"/>
      <c r="EM305" s="196"/>
      <c r="EN305" s="196"/>
      <c r="EO305" s="196"/>
      <c r="EP305" s="196"/>
      <c r="EQ305" s="196"/>
      <c r="ER305" s="196"/>
      <c r="ES305" s="196"/>
      <c r="ET305" s="196"/>
    </row>
    <row r="306" spans="1:150" ht="12.75">
      <c r="A306" s="54"/>
      <c r="B306" s="55"/>
      <c r="C306" s="214" t="s">
        <v>1220</v>
      </c>
      <c r="D306" s="214" t="s">
        <v>783</v>
      </c>
      <c r="E306" s="215" t="s">
        <v>1221</v>
      </c>
      <c r="F306" s="216" t="s">
        <v>1222</v>
      </c>
      <c r="G306" s="217" t="s">
        <v>1185</v>
      </c>
      <c r="H306" s="218">
        <v>1</v>
      </c>
      <c r="I306" s="219"/>
      <c r="J306" s="219"/>
      <c r="K306" s="220">
        <f>ROUND(P306*H306,2)</f>
        <v>0</v>
      </c>
      <c r="L306" s="216" t="s">
        <v>56</v>
      </c>
      <c r="M306" s="59"/>
      <c r="N306" s="221" t="s">
        <v>56</v>
      </c>
      <c r="O306" s="222" t="s">
        <v>694</v>
      </c>
      <c r="P306" s="223">
        <f>I306+J306</f>
        <v>0</v>
      </c>
      <c r="Q306" s="223">
        <f>ROUND(I306*H306,2)</f>
        <v>0</v>
      </c>
      <c r="R306" s="223">
        <f>ROUND(J306*H306,2)</f>
        <v>0</v>
      </c>
      <c r="S306" s="87"/>
      <c r="T306" s="224">
        <f>S306*H306</f>
        <v>0</v>
      </c>
      <c r="U306" s="224">
        <v>0</v>
      </c>
      <c r="V306" s="224">
        <f>U306*H306</f>
        <v>0</v>
      </c>
      <c r="W306" s="224">
        <v>0</v>
      </c>
      <c r="X306" s="225">
        <f>W306*H306</f>
        <v>0</v>
      </c>
      <c r="Y306" s="54"/>
      <c r="Z306" s="54"/>
      <c r="AA306" s="54"/>
      <c r="AB306" s="54"/>
      <c r="AC306" s="54"/>
      <c r="AD306" s="54"/>
      <c r="AE306" s="54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226" t="s">
        <v>1186</v>
      </c>
      <c r="AS306" s="60"/>
      <c r="AT306" s="226" t="s">
        <v>783</v>
      </c>
      <c r="AU306" s="226" t="s">
        <v>29</v>
      </c>
      <c r="AV306" s="60"/>
      <c r="AW306" s="60"/>
      <c r="AX306" s="60"/>
      <c r="AY306" s="38" t="s">
        <v>781</v>
      </c>
      <c r="AZ306" s="60"/>
      <c r="BA306" s="60"/>
      <c r="BB306" s="60"/>
      <c r="BC306" s="60"/>
      <c r="BD306" s="60"/>
      <c r="BE306" s="227">
        <f>IF(O306="základní",K306,0)</f>
        <v>0</v>
      </c>
      <c r="BF306" s="227">
        <f>IF(O306="snížená",K306,0)</f>
        <v>0</v>
      </c>
      <c r="BG306" s="227">
        <f>IF(O306="zákl. přenesená",K306,0)</f>
        <v>0</v>
      </c>
      <c r="BH306" s="227">
        <f>IF(O306="sníž. přenesená",K306,0)</f>
        <v>0</v>
      </c>
      <c r="BI306" s="227">
        <f>IF(O306="nulová",K306,0)</f>
        <v>0</v>
      </c>
      <c r="BJ306" s="38" t="s">
        <v>34</v>
      </c>
      <c r="BK306" s="227">
        <f>ROUND(P306*H306,2)</f>
        <v>0</v>
      </c>
      <c r="BL306" s="38" t="s">
        <v>1186</v>
      </c>
      <c r="BM306" s="226" t="s">
        <v>1223</v>
      </c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  <c r="EK306" s="60"/>
      <c r="EL306" s="60"/>
      <c r="EM306" s="60"/>
      <c r="EN306" s="60"/>
      <c r="EO306" s="60"/>
      <c r="EP306" s="60"/>
      <c r="EQ306" s="60"/>
      <c r="ER306" s="60"/>
      <c r="ES306" s="60"/>
      <c r="ET306" s="60"/>
    </row>
    <row r="307" spans="1:150" ht="12.75">
      <c r="A307" s="54"/>
      <c r="B307" s="55"/>
      <c r="C307" s="214" t="s">
        <v>1224</v>
      </c>
      <c r="D307" s="214" t="s">
        <v>783</v>
      </c>
      <c r="E307" s="215" t="s">
        <v>1225</v>
      </c>
      <c r="F307" s="216" t="s">
        <v>1226</v>
      </c>
      <c r="G307" s="217" t="s">
        <v>1185</v>
      </c>
      <c r="H307" s="218">
        <v>1</v>
      </c>
      <c r="I307" s="219"/>
      <c r="J307" s="219"/>
      <c r="K307" s="220">
        <f>ROUND(P307*H307,2)</f>
        <v>0</v>
      </c>
      <c r="L307" s="216" t="s">
        <v>787</v>
      </c>
      <c r="M307" s="59"/>
      <c r="N307" s="221" t="s">
        <v>56</v>
      </c>
      <c r="O307" s="222" t="s">
        <v>694</v>
      </c>
      <c r="P307" s="223">
        <f>I307+J307</f>
        <v>0</v>
      </c>
      <c r="Q307" s="223">
        <f>ROUND(I307*H307,2)</f>
        <v>0</v>
      </c>
      <c r="R307" s="223">
        <f>ROUND(J307*H307,2)</f>
        <v>0</v>
      </c>
      <c r="S307" s="87"/>
      <c r="T307" s="224">
        <f>S307*H307</f>
        <v>0</v>
      </c>
      <c r="U307" s="224">
        <v>0</v>
      </c>
      <c r="V307" s="224">
        <f>U307*H307</f>
        <v>0</v>
      </c>
      <c r="W307" s="224">
        <v>0</v>
      </c>
      <c r="X307" s="225">
        <f>W307*H307</f>
        <v>0</v>
      </c>
      <c r="Y307" s="54"/>
      <c r="Z307" s="54"/>
      <c r="AA307" s="54"/>
      <c r="AB307" s="54"/>
      <c r="AC307" s="54"/>
      <c r="AD307" s="54"/>
      <c r="AE307" s="54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226" t="s">
        <v>1186</v>
      </c>
      <c r="AS307" s="60"/>
      <c r="AT307" s="226" t="s">
        <v>783</v>
      </c>
      <c r="AU307" s="226" t="s">
        <v>29</v>
      </c>
      <c r="AV307" s="60"/>
      <c r="AW307" s="60"/>
      <c r="AX307" s="60"/>
      <c r="AY307" s="38" t="s">
        <v>781</v>
      </c>
      <c r="AZ307" s="60"/>
      <c r="BA307" s="60"/>
      <c r="BB307" s="60"/>
      <c r="BC307" s="60"/>
      <c r="BD307" s="60"/>
      <c r="BE307" s="227">
        <f>IF(O307="základní",K307,0)</f>
        <v>0</v>
      </c>
      <c r="BF307" s="227">
        <f>IF(O307="snížená",K307,0)</f>
        <v>0</v>
      </c>
      <c r="BG307" s="227">
        <f>IF(O307="zákl. přenesená",K307,0)</f>
        <v>0</v>
      </c>
      <c r="BH307" s="227">
        <f>IF(O307="sníž. přenesená",K307,0)</f>
        <v>0</v>
      </c>
      <c r="BI307" s="227">
        <f>IF(O307="nulová",K307,0)</f>
        <v>0</v>
      </c>
      <c r="BJ307" s="38" t="s">
        <v>34</v>
      </c>
      <c r="BK307" s="227">
        <f>ROUND(P307*H307,2)</f>
        <v>0</v>
      </c>
      <c r="BL307" s="38" t="s">
        <v>1186</v>
      </c>
      <c r="BM307" s="226" t="s">
        <v>1227</v>
      </c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  <c r="ED307" s="60"/>
      <c r="EE307" s="60"/>
      <c r="EF307" s="60"/>
      <c r="EG307" s="60"/>
      <c r="EH307" s="60"/>
      <c r="EI307" s="60"/>
      <c r="EJ307" s="60"/>
      <c r="EK307" s="60"/>
      <c r="EL307" s="60"/>
      <c r="EM307" s="60"/>
      <c r="EN307" s="60"/>
      <c r="EO307" s="60"/>
      <c r="EP307" s="60"/>
      <c r="EQ307" s="60"/>
      <c r="ER307" s="60"/>
      <c r="ES307" s="60"/>
      <c r="ET307" s="60"/>
    </row>
    <row r="308" spans="1:150" ht="12.75">
      <c r="A308" s="54"/>
      <c r="B308" s="55"/>
      <c r="C308" s="56"/>
      <c r="D308" s="228" t="s">
        <v>789</v>
      </c>
      <c r="E308" s="56"/>
      <c r="F308" s="229" t="s">
        <v>1228</v>
      </c>
      <c r="G308" s="56"/>
      <c r="H308" s="56"/>
      <c r="I308" s="230"/>
      <c r="J308" s="230"/>
      <c r="K308" s="56"/>
      <c r="L308" s="56"/>
      <c r="M308" s="59"/>
      <c r="N308" s="231"/>
      <c r="O308" s="232"/>
      <c r="P308" s="87"/>
      <c r="Q308" s="87"/>
      <c r="R308" s="87"/>
      <c r="S308" s="87"/>
      <c r="T308" s="87"/>
      <c r="U308" s="87"/>
      <c r="V308" s="87"/>
      <c r="W308" s="87"/>
      <c r="X308" s="88"/>
      <c r="Y308" s="54"/>
      <c r="Z308" s="54"/>
      <c r="AA308" s="54"/>
      <c r="AB308" s="54"/>
      <c r="AC308" s="54"/>
      <c r="AD308" s="54"/>
      <c r="AE308" s="54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38" t="s">
        <v>789</v>
      </c>
      <c r="AU308" s="38" t="s">
        <v>29</v>
      </c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  <c r="ED308" s="60"/>
      <c r="EE308" s="60"/>
      <c r="EF308" s="60"/>
      <c r="EG308" s="60"/>
      <c r="EH308" s="60"/>
      <c r="EI308" s="60"/>
      <c r="EJ308" s="60"/>
      <c r="EK308" s="60"/>
      <c r="EL308" s="60"/>
      <c r="EM308" s="60"/>
      <c r="EN308" s="60"/>
      <c r="EO308" s="60"/>
      <c r="EP308" s="60"/>
      <c r="EQ308" s="60"/>
      <c r="ER308" s="60"/>
      <c r="ES308" s="60"/>
      <c r="ET308" s="60"/>
    </row>
    <row r="309" spans="1:150" ht="12.75">
      <c r="A309" s="54"/>
      <c r="B309" s="55"/>
      <c r="C309" s="214" t="s">
        <v>1229</v>
      </c>
      <c r="D309" s="214" t="s">
        <v>783</v>
      </c>
      <c r="E309" s="215" t="s">
        <v>1230</v>
      </c>
      <c r="F309" s="216" t="s">
        <v>1231</v>
      </c>
      <c r="G309" s="217" t="s">
        <v>1185</v>
      </c>
      <c r="H309" s="218">
        <v>1</v>
      </c>
      <c r="I309" s="219"/>
      <c r="J309" s="219"/>
      <c r="K309" s="220">
        <f>ROUND(P309*H309,2)</f>
        <v>0</v>
      </c>
      <c r="L309" s="216" t="s">
        <v>787</v>
      </c>
      <c r="M309" s="59"/>
      <c r="N309" s="221" t="s">
        <v>56</v>
      </c>
      <c r="O309" s="222" t="s">
        <v>694</v>
      </c>
      <c r="P309" s="223">
        <f>I309+J309</f>
        <v>0</v>
      </c>
      <c r="Q309" s="223">
        <f>ROUND(I309*H309,2)</f>
        <v>0</v>
      </c>
      <c r="R309" s="223">
        <f>ROUND(J309*H309,2)</f>
        <v>0</v>
      </c>
      <c r="S309" s="87"/>
      <c r="T309" s="224">
        <f>S309*H309</f>
        <v>0</v>
      </c>
      <c r="U309" s="224">
        <v>0</v>
      </c>
      <c r="V309" s="224">
        <f>U309*H309</f>
        <v>0</v>
      </c>
      <c r="W309" s="224">
        <v>0</v>
      </c>
      <c r="X309" s="225">
        <f>W309*H309</f>
        <v>0</v>
      </c>
      <c r="Y309" s="54"/>
      <c r="Z309" s="54"/>
      <c r="AA309" s="54"/>
      <c r="AB309" s="54"/>
      <c r="AC309" s="54"/>
      <c r="AD309" s="54"/>
      <c r="AE309" s="54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226" t="s">
        <v>1186</v>
      </c>
      <c r="AS309" s="60"/>
      <c r="AT309" s="226" t="s">
        <v>783</v>
      </c>
      <c r="AU309" s="226" t="s">
        <v>29</v>
      </c>
      <c r="AV309" s="60"/>
      <c r="AW309" s="60"/>
      <c r="AX309" s="60"/>
      <c r="AY309" s="38" t="s">
        <v>781</v>
      </c>
      <c r="AZ309" s="60"/>
      <c r="BA309" s="60"/>
      <c r="BB309" s="60"/>
      <c r="BC309" s="60"/>
      <c r="BD309" s="60"/>
      <c r="BE309" s="227">
        <f>IF(O309="základní",K309,0)</f>
        <v>0</v>
      </c>
      <c r="BF309" s="227">
        <f>IF(O309="snížená",K309,0)</f>
        <v>0</v>
      </c>
      <c r="BG309" s="227">
        <f>IF(O309="zákl. přenesená",K309,0)</f>
        <v>0</v>
      </c>
      <c r="BH309" s="227">
        <f>IF(O309="sníž. přenesená",K309,0)</f>
        <v>0</v>
      </c>
      <c r="BI309" s="227">
        <f>IF(O309="nulová",K309,0)</f>
        <v>0</v>
      </c>
      <c r="BJ309" s="38" t="s">
        <v>34</v>
      </c>
      <c r="BK309" s="227">
        <f>ROUND(P309*H309,2)</f>
        <v>0</v>
      </c>
      <c r="BL309" s="38" t="s">
        <v>1186</v>
      </c>
      <c r="BM309" s="226" t="s">
        <v>1232</v>
      </c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/>
      <c r="EL309" s="60"/>
      <c r="EM309" s="60"/>
      <c r="EN309" s="60"/>
      <c r="EO309" s="60"/>
      <c r="EP309" s="60"/>
      <c r="EQ309" s="60"/>
      <c r="ER309" s="60"/>
      <c r="ES309" s="60"/>
      <c r="ET309" s="60"/>
    </row>
    <row r="310" spans="1:150" ht="12.75">
      <c r="A310" s="54"/>
      <c r="B310" s="55"/>
      <c r="C310" s="56"/>
      <c r="D310" s="228" t="s">
        <v>789</v>
      </c>
      <c r="E310" s="56"/>
      <c r="F310" s="229" t="s">
        <v>1233</v>
      </c>
      <c r="G310" s="56"/>
      <c r="H310" s="56"/>
      <c r="I310" s="230"/>
      <c r="J310" s="230"/>
      <c r="K310" s="56"/>
      <c r="L310" s="56"/>
      <c r="M310" s="59"/>
      <c r="N310" s="231"/>
      <c r="O310" s="232"/>
      <c r="P310" s="87"/>
      <c r="Q310" s="87"/>
      <c r="R310" s="87"/>
      <c r="S310" s="87"/>
      <c r="T310" s="87"/>
      <c r="U310" s="87"/>
      <c r="V310" s="87"/>
      <c r="W310" s="87"/>
      <c r="X310" s="88"/>
      <c r="Y310" s="54"/>
      <c r="Z310" s="54"/>
      <c r="AA310" s="54"/>
      <c r="AB310" s="54"/>
      <c r="AC310" s="54"/>
      <c r="AD310" s="54"/>
      <c r="AE310" s="54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38" t="s">
        <v>789</v>
      </c>
      <c r="AU310" s="38" t="s">
        <v>29</v>
      </c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  <c r="ED310" s="60"/>
      <c r="EE310" s="60"/>
      <c r="EF310" s="60"/>
      <c r="EG310" s="60"/>
      <c r="EH310" s="60"/>
      <c r="EI310" s="60"/>
      <c r="EJ310" s="60"/>
      <c r="EK310" s="60"/>
      <c r="EL310" s="60"/>
      <c r="EM310" s="60"/>
      <c r="EN310" s="60"/>
      <c r="EO310" s="60"/>
      <c r="EP310" s="60"/>
      <c r="EQ310" s="60"/>
      <c r="ER310" s="60"/>
      <c r="ES310" s="60"/>
      <c r="ET310" s="60"/>
    </row>
    <row r="311" spans="1:150" ht="15">
      <c r="A311" s="196"/>
      <c r="B311" s="197"/>
      <c r="C311" s="198"/>
      <c r="D311" s="199" t="s">
        <v>721</v>
      </c>
      <c r="E311" s="200" t="s">
        <v>1234</v>
      </c>
      <c r="F311" s="200" t="s">
        <v>1235</v>
      </c>
      <c r="G311" s="198"/>
      <c r="H311" s="198"/>
      <c r="I311" s="201"/>
      <c r="J311" s="201"/>
      <c r="K311" s="202">
        <f>BK311</f>
        <v>0</v>
      </c>
      <c r="L311" s="198"/>
      <c r="M311" s="203"/>
      <c r="N311" s="204"/>
      <c r="O311" s="205"/>
      <c r="P311" s="205"/>
      <c r="Q311" s="206">
        <f>SUM(Q312:Q330)</f>
        <v>0</v>
      </c>
      <c r="R311" s="206">
        <f>SUM(R312:R330)</f>
        <v>0</v>
      </c>
      <c r="S311" s="205"/>
      <c r="T311" s="207">
        <f>SUM(T312:T330)</f>
        <v>0</v>
      </c>
      <c r="U311" s="205"/>
      <c r="V311" s="207">
        <f>SUM(V312:V330)</f>
        <v>0</v>
      </c>
      <c r="W311" s="205"/>
      <c r="X311" s="208">
        <f>SUM(X312:X330)</f>
        <v>0</v>
      </c>
      <c r="Y311" s="196"/>
      <c r="Z311" s="196"/>
      <c r="AA311" s="196"/>
      <c r="AB311" s="196"/>
      <c r="AC311" s="196"/>
      <c r="AD311" s="196"/>
      <c r="AE311" s="196"/>
      <c r="AF311" s="196"/>
      <c r="AG311" s="196"/>
      <c r="AH311" s="196"/>
      <c r="AI311" s="196"/>
      <c r="AJ311" s="196"/>
      <c r="AK311" s="196"/>
      <c r="AL311" s="196"/>
      <c r="AM311" s="196"/>
      <c r="AN311" s="196"/>
      <c r="AO311" s="196"/>
      <c r="AP311" s="196"/>
      <c r="AQ311" s="196"/>
      <c r="AR311" s="209" t="s">
        <v>40</v>
      </c>
      <c r="AS311" s="196"/>
      <c r="AT311" s="210" t="s">
        <v>721</v>
      </c>
      <c r="AU311" s="210" t="s">
        <v>32</v>
      </c>
      <c r="AV311" s="196"/>
      <c r="AW311" s="196"/>
      <c r="AX311" s="196"/>
      <c r="AY311" s="209" t="s">
        <v>781</v>
      </c>
      <c r="AZ311" s="196"/>
      <c r="BA311" s="196"/>
      <c r="BB311" s="196"/>
      <c r="BC311" s="196"/>
      <c r="BD311" s="196"/>
      <c r="BE311" s="196"/>
      <c r="BF311" s="196"/>
      <c r="BG311" s="196"/>
      <c r="BH311" s="196"/>
      <c r="BI311" s="196"/>
      <c r="BJ311" s="196"/>
      <c r="BK311" s="211">
        <f>SUM(BK312:BK330)</f>
        <v>0</v>
      </c>
      <c r="BL311" s="196"/>
      <c r="BM311" s="196"/>
      <c r="BN311" s="196"/>
      <c r="BO311" s="196"/>
      <c r="BP311" s="196"/>
      <c r="BQ311" s="196"/>
      <c r="BR311" s="196"/>
      <c r="BS311" s="196"/>
      <c r="BT311" s="196"/>
      <c r="BU311" s="196"/>
      <c r="BV311" s="196"/>
      <c r="BW311" s="196"/>
      <c r="BX311" s="196"/>
      <c r="BY311" s="196"/>
      <c r="BZ311" s="196"/>
      <c r="CA311" s="196"/>
      <c r="CB311" s="196"/>
      <c r="CC311" s="196"/>
      <c r="CD311" s="196"/>
      <c r="CE311" s="196"/>
      <c r="CF311" s="196"/>
      <c r="CG311" s="196"/>
      <c r="CH311" s="196"/>
      <c r="CI311" s="196"/>
      <c r="CJ311" s="196"/>
      <c r="CK311" s="196"/>
      <c r="CL311" s="196"/>
      <c r="CM311" s="196"/>
      <c r="CN311" s="196"/>
      <c r="CO311" s="196"/>
      <c r="CP311" s="196"/>
      <c r="CQ311" s="196"/>
      <c r="CR311" s="196"/>
      <c r="CS311" s="196"/>
      <c r="CT311" s="196"/>
      <c r="CU311" s="196"/>
      <c r="CV311" s="196"/>
      <c r="CW311" s="196"/>
      <c r="CX311" s="196"/>
      <c r="CY311" s="196"/>
      <c r="CZ311" s="196"/>
      <c r="DA311" s="196"/>
      <c r="DB311" s="196"/>
      <c r="DC311" s="196"/>
      <c r="DD311" s="196"/>
      <c r="DE311" s="196"/>
      <c r="DF311" s="196"/>
      <c r="DG311" s="196"/>
      <c r="DH311" s="196"/>
      <c r="DI311" s="196"/>
      <c r="DJ311" s="196"/>
      <c r="DK311" s="196"/>
      <c r="DL311" s="196"/>
      <c r="DM311" s="196"/>
      <c r="DN311" s="196"/>
      <c r="DO311" s="196"/>
      <c r="DP311" s="196"/>
      <c r="DQ311" s="196"/>
      <c r="DR311" s="196"/>
      <c r="DS311" s="196"/>
      <c r="DT311" s="196"/>
      <c r="DU311" s="196"/>
      <c r="DV311" s="196"/>
      <c r="DW311" s="196"/>
      <c r="DX311" s="196"/>
      <c r="DY311" s="196"/>
      <c r="DZ311" s="196"/>
      <c r="EA311" s="196"/>
      <c r="EB311" s="196"/>
      <c r="EC311" s="196"/>
      <c r="ED311" s="196"/>
      <c r="EE311" s="196"/>
      <c r="EF311" s="196"/>
      <c r="EG311" s="196"/>
      <c r="EH311" s="196"/>
      <c r="EI311" s="196"/>
      <c r="EJ311" s="196"/>
      <c r="EK311" s="196"/>
      <c r="EL311" s="196"/>
      <c r="EM311" s="196"/>
      <c r="EN311" s="196"/>
      <c r="EO311" s="196"/>
      <c r="EP311" s="196"/>
      <c r="EQ311" s="196"/>
      <c r="ER311" s="196"/>
      <c r="ES311" s="196"/>
      <c r="ET311" s="196"/>
    </row>
    <row r="312" spans="1:150" ht="22.8">
      <c r="A312" s="54"/>
      <c r="B312" s="55"/>
      <c r="C312" s="214" t="s">
        <v>1236</v>
      </c>
      <c r="D312" s="214" t="s">
        <v>783</v>
      </c>
      <c r="E312" s="215" t="s">
        <v>1237</v>
      </c>
      <c r="F312" s="216" t="s">
        <v>1238</v>
      </c>
      <c r="G312" s="217" t="s">
        <v>1239</v>
      </c>
      <c r="H312" s="218">
        <v>0</v>
      </c>
      <c r="I312" s="219"/>
      <c r="J312" s="219"/>
      <c r="K312" s="220">
        <f>ROUND(P312*H312,2)</f>
        <v>0</v>
      </c>
      <c r="L312" s="216" t="s">
        <v>56</v>
      </c>
      <c r="M312" s="59"/>
      <c r="N312" s="221" t="s">
        <v>56</v>
      </c>
      <c r="O312" s="222" t="s">
        <v>694</v>
      </c>
      <c r="P312" s="223">
        <f>I312+J312</f>
        <v>0</v>
      </c>
      <c r="Q312" s="223">
        <f>ROUND(I312*H312,2)</f>
        <v>0</v>
      </c>
      <c r="R312" s="223">
        <f>ROUND(J312*H312,2)</f>
        <v>0</v>
      </c>
      <c r="S312" s="87"/>
      <c r="T312" s="224">
        <f>S312*H312</f>
        <v>0</v>
      </c>
      <c r="U312" s="224">
        <v>0</v>
      </c>
      <c r="V312" s="224">
        <f>U312*H312</f>
        <v>0</v>
      </c>
      <c r="W312" s="224">
        <v>0</v>
      </c>
      <c r="X312" s="225">
        <f>W312*H312</f>
        <v>0</v>
      </c>
      <c r="Y312" s="54"/>
      <c r="Z312" s="54"/>
      <c r="AA312" s="54"/>
      <c r="AB312" s="54"/>
      <c r="AC312" s="54"/>
      <c r="AD312" s="54"/>
      <c r="AE312" s="54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226" t="s">
        <v>1186</v>
      </c>
      <c r="AS312" s="60"/>
      <c r="AT312" s="226" t="s">
        <v>783</v>
      </c>
      <c r="AU312" s="226" t="s">
        <v>34</v>
      </c>
      <c r="AV312" s="60"/>
      <c r="AW312" s="60"/>
      <c r="AX312" s="60"/>
      <c r="AY312" s="38" t="s">
        <v>781</v>
      </c>
      <c r="AZ312" s="60"/>
      <c r="BA312" s="60"/>
      <c r="BB312" s="60"/>
      <c r="BC312" s="60"/>
      <c r="BD312" s="60"/>
      <c r="BE312" s="227">
        <f>IF(O312="základní",K312,0)</f>
        <v>0</v>
      </c>
      <c r="BF312" s="227">
        <f>IF(O312="snížená",K312,0)</f>
        <v>0</v>
      </c>
      <c r="BG312" s="227">
        <f>IF(O312="zákl. přenesená",K312,0)</f>
        <v>0</v>
      </c>
      <c r="BH312" s="227">
        <f>IF(O312="sníž. přenesená",K312,0)</f>
        <v>0</v>
      </c>
      <c r="BI312" s="227">
        <f>IF(O312="nulová",K312,0)</f>
        <v>0</v>
      </c>
      <c r="BJ312" s="38" t="s">
        <v>34</v>
      </c>
      <c r="BK312" s="227">
        <f>ROUND(P312*H312,2)</f>
        <v>0</v>
      </c>
      <c r="BL312" s="38" t="s">
        <v>1186</v>
      </c>
      <c r="BM312" s="226" t="s">
        <v>1240</v>
      </c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  <c r="EG312" s="60"/>
      <c r="EH312" s="60"/>
      <c r="EI312" s="60"/>
      <c r="EJ312" s="60"/>
      <c r="EK312" s="60"/>
      <c r="EL312" s="60"/>
      <c r="EM312" s="60"/>
      <c r="EN312" s="60"/>
      <c r="EO312" s="60"/>
      <c r="EP312" s="60"/>
      <c r="EQ312" s="60"/>
      <c r="ER312" s="60"/>
      <c r="ES312" s="60"/>
      <c r="ET312" s="60"/>
    </row>
    <row r="313" spans="1:150" ht="22.8">
      <c r="A313" s="54"/>
      <c r="B313" s="55"/>
      <c r="C313" s="214" t="s">
        <v>1241</v>
      </c>
      <c r="D313" s="214" t="s">
        <v>783</v>
      </c>
      <c r="E313" s="215" t="s">
        <v>1242</v>
      </c>
      <c r="F313" s="216" t="s">
        <v>1243</v>
      </c>
      <c r="G313" s="217" t="s">
        <v>1239</v>
      </c>
      <c r="H313" s="218">
        <v>0</v>
      </c>
      <c r="I313" s="219"/>
      <c r="J313" s="219"/>
      <c r="K313" s="220">
        <f>ROUND(P313*H313,2)</f>
        <v>0</v>
      </c>
      <c r="L313" s="216" t="s">
        <v>56</v>
      </c>
      <c r="M313" s="59"/>
      <c r="N313" s="221" t="s">
        <v>56</v>
      </c>
      <c r="O313" s="222" t="s">
        <v>694</v>
      </c>
      <c r="P313" s="223">
        <f>I313+J313</f>
        <v>0</v>
      </c>
      <c r="Q313" s="223">
        <f>ROUND(I313*H313,2)</f>
        <v>0</v>
      </c>
      <c r="R313" s="223">
        <f>ROUND(J313*H313,2)</f>
        <v>0</v>
      </c>
      <c r="S313" s="87"/>
      <c r="T313" s="224">
        <f>S313*H313</f>
        <v>0</v>
      </c>
      <c r="U313" s="224">
        <v>0</v>
      </c>
      <c r="V313" s="224">
        <f>U313*H313</f>
        <v>0</v>
      </c>
      <c r="W313" s="224">
        <v>0</v>
      </c>
      <c r="X313" s="225">
        <f>W313*H313</f>
        <v>0</v>
      </c>
      <c r="Y313" s="54"/>
      <c r="Z313" s="54"/>
      <c r="AA313" s="54"/>
      <c r="AB313" s="54"/>
      <c r="AC313" s="54"/>
      <c r="AD313" s="54"/>
      <c r="AE313" s="54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226" t="s">
        <v>1186</v>
      </c>
      <c r="AS313" s="60"/>
      <c r="AT313" s="226" t="s">
        <v>783</v>
      </c>
      <c r="AU313" s="226" t="s">
        <v>34</v>
      </c>
      <c r="AV313" s="60"/>
      <c r="AW313" s="60"/>
      <c r="AX313" s="60"/>
      <c r="AY313" s="38" t="s">
        <v>781</v>
      </c>
      <c r="AZ313" s="60"/>
      <c r="BA313" s="60"/>
      <c r="BB313" s="60"/>
      <c r="BC313" s="60"/>
      <c r="BD313" s="60"/>
      <c r="BE313" s="227">
        <f>IF(O313="základní",K313,0)</f>
        <v>0</v>
      </c>
      <c r="BF313" s="227">
        <f>IF(O313="snížená",K313,0)</f>
        <v>0</v>
      </c>
      <c r="BG313" s="227">
        <f>IF(O313="zákl. přenesená",K313,0)</f>
        <v>0</v>
      </c>
      <c r="BH313" s="227">
        <f>IF(O313="sníž. přenesená",K313,0)</f>
        <v>0</v>
      </c>
      <c r="BI313" s="227">
        <f>IF(O313="nulová",K313,0)</f>
        <v>0</v>
      </c>
      <c r="BJ313" s="38" t="s">
        <v>34</v>
      </c>
      <c r="BK313" s="227">
        <f>ROUND(P313*H313,2)</f>
        <v>0</v>
      </c>
      <c r="BL313" s="38" t="s">
        <v>1186</v>
      </c>
      <c r="BM313" s="226" t="s">
        <v>1244</v>
      </c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  <c r="EK313" s="60"/>
      <c r="EL313" s="60"/>
      <c r="EM313" s="60"/>
      <c r="EN313" s="60"/>
      <c r="EO313" s="60"/>
      <c r="EP313" s="60"/>
      <c r="EQ313" s="60"/>
      <c r="ER313" s="60"/>
      <c r="ES313" s="60"/>
      <c r="ET313" s="60"/>
    </row>
    <row r="314" spans="1:150" ht="22.8">
      <c r="A314" s="54"/>
      <c r="B314" s="55"/>
      <c r="C314" s="214" t="s">
        <v>1245</v>
      </c>
      <c r="D314" s="214" t="s">
        <v>783</v>
      </c>
      <c r="E314" s="215" t="s">
        <v>1246</v>
      </c>
      <c r="F314" s="216" t="s">
        <v>1247</v>
      </c>
      <c r="G314" s="217" t="s">
        <v>1239</v>
      </c>
      <c r="H314" s="218">
        <v>0</v>
      </c>
      <c r="I314" s="219"/>
      <c r="J314" s="219"/>
      <c r="K314" s="220">
        <f>ROUND(P314*H314,2)</f>
        <v>0</v>
      </c>
      <c r="L314" s="216" t="s">
        <v>56</v>
      </c>
      <c r="M314" s="59"/>
      <c r="N314" s="221" t="s">
        <v>56</v>
      </c>
      <c r="O314" s="222" t="s">
        <v>694</v>
      </c>
      <c r="P314" s="223">
        <f>I314+J314</f>
        <v>0</v>
      </c>
      <c r="Q314" s="223">
        <f>ROUND(I314*H314,2)</f>
        <v>0</v>
      </c>
      <c r="R314" s="223">
        <f>ROUND(J314*H314,2)</f>
        <v>0</v>
      </c>
      <c r="S314" s="87"/>
      <c r="T314" s="224">
        <f>S314*H314</f>
        <v>0</v>
      </c>
      <c r="U314" s="224">
        <v>0</v>
      </c>
      <c r="V314" s="224">
        <f>U314*H314</f>
        <v>0</v>
      </c>
      <c r="W314" s="224">
        <v>0</v>
      </c>
      <c r="X314" s="225">
        <f>W314*H314</f>
        <v>0</v>
      </c>
      <c r="Y314" s="54"/>
      <c r="Z314" s="54"/>
      <c r="AA314" s="54"/>
      <c r="AB314" s="54"/>
      <c r="AC314" s="54"/>
      <c r="AD314" s="54"/>
      <c r="AE314" s="54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226" t="s">
        <v>1186</v>
      </c>
      <c r="AS314" s="60"/>
      <c r="AT314" s="226" t="s">
        <v>783</v>
      </c>
      <c r="AU314" s="226" t="s">
        <v>34</v>
      </c>
      <c r="AV314" s="60"/>
      <c r="AW314" s="60"/>
      <c r="AX314" s="60"/>
      <c r="AY314" s="38" t="s">
        <v>781</v>
      </c>
      <c r="AZ314" s="60"/>
      <c r="BA314" s="60"/>
      <c r="BB314" s="60"/>
      <c r="BC314" s="60"/>
      <c r="BD314" s="60"/>
      <c r="BE314" s="227">
        <f>IF(O314="základní",K314,0)</f>
        <v>0</v>
      </c>
      <c r="BF314" s="227">
        <f>IF(O314="snížená",K314,0)</f>
        <v>0</v>
      </c>
      <c r="BG314" s="227">
        <f>IF(O314="zákl. přenesená",K314,0)</f>
        <v>0</v>
      </c>
      <c r="BH314" s="227">
        <f>IF(O314="sníž. přenesená",K314,0)</f>
        <v>0</v>
      </c>
      <c r="BI314" s="227">
        <f>IF(O314="nulová",K314,0)</f>
        <v>0</v>
      </c>
      <c r="BJ314" s="38" t="s">
        <v>34</v>
      </c>
      <c r="BK314" s="227">
        <f>ROUND(P314*H314,2)</f>
        <v>0</v>
      </c>
      <c r="BL314" s="38" t="s">
        <v>1186</v>
      </c>
      <c r="BM314" s="226" t="s">
        <v>1248</v>
      </c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</row>
    <row r="315" spans="1:150" ht="12.75">
      <c r="A315" s="54"/>
      <c r="B315" s="55"/>
      <c r="C315" s="214" t="s">
        <v>1249</v>
      </c>
      <c r="D315" s="214" t="s">
        <v>783</v>
      </c>
      <c r="E315" s="215" t="s">
        <v>1250</v>
      </c>
      <c r="F315" s="216" t="s">
        <v>1251</v>
      </c>
      <c r="G315" s="217" t="s">
        <v>1239</v>
      </c>
      <c r="H315" s="218">
        <v>0</v>
      </c>
      <c r="I315" s="219"/>
      <c r="J315" s="219"/>
      <c r="K315" s="220">
        <f>ROUND(P315*H315,2)</f>
        <v>0</v>
      </c>
      <c r="L315" s="216" t="s">
        <v>56</v>
      </c>
      <c r="M315" s="59"/>
      <c r="N315" s="221" t="s">
        <v>56</v>
      </c>
      <c r="O315" s="222" t="s">
        <v>694</v>
      </c>
      <c r="P315" s="223">
        <f>I315+J315</f>
        <v>0</v>
      </c>
      <c r="Q315" s="223">
        <f>ROUND(I315*H315,2)</f>
        <v>0</v>
      </c>
      <c r="R315" s="223">
        <f>ROUND(J315*H315,2)</f>
        <v>0</v>
      </c>
      <c r="S315" s="87"/>
      <c r="T315" s="224">
        <f>S315*H315</f>
        <v>0</v>
      </c>
      <c r="U315" s="224">
        <v>0</v>
      </c>
      <c r="V315" s="224">
        <f>U315*H315</f>
        <v>0</v>
      </c>
      <c r="W315" s="224">
        <v>0</v>
      </c>
      <c r="X315" s="225">
        <f>W315*H315</f>
        <v>0</v>
      </c>
      <c r="Y315" s="54"/>
      <c r="Z315" s="54"/>
      <c r="AA315" s="54"/>
      <c r="AB315" s="54"/>
      <c r="AC315" s="54"/>
      <c r="AD315" s="54"/>
      <c r="AE315" s="54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226" t="s">
        <v>1186</v>
      </c>
      <c r="AS315" s="60"/>
      <c r="AT315" s="226" t="s">
        <v>783</v>
      </c>
      <c r="AU315" s="226" t="s">
        <v>34</v>
      </c>
      <c r="AV315" s="60"/>
      <c r="AW315" s="60"/>
      <c r="AX315" s="60"/>
      <c r="AY315" s="38" t="s">
        <v>781</v>
      </c>
      <c r="AZ315" s="60"/>
      <c r="BA315" s="60"/>
      <c r="BB315" s="60"/>
      <c r="BC315" s="60"/>
      <c r="BD315" s="60"/>
      <c r="BE315" s="227">
        <f>IF(O315="základní",K315,0)</f>
        <v>0</v>
      </c>
      <c r="BF315" s="227">
        <f>IF(O315="snížená",K315,0)</f>
        <v>0</v>
      </c>
      <c r="BG315" s="227">
        <f>IF(O315="zákl. přenesená",K315,0)</f>
        <v>0</v>
      </c>
      <c r="BH315" s="227">
        <f>IF(O315="sníž. přenesená",K315,0)</f>
        <v>0</v>
      </c>
      <c r="BI315" s="227">
        <f>IF(O315="nulová",K315,0)</f>
        <v>0</v>
      </c>
      <c r="BJ315" s="38" t="s">
        <v>34</v>
      </c>
      <c r="BK315" s="227">
        <f>ROUND(P315*H315,2)</f>
        <v>0</v>
      </c>
      <c r="BL315" s="38" t="s">
        <v>1186</v>
      </c>
      <c r="BM315" s="226" t="s">
        <v>1252</v>
      </c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</row>
    <row r="316" spans="1:150" ht="34.2">
      <c r="A316" s="54"/>
      <c r="B316" s="55"/>
      <c r="C316" s="214" t="s">
        <v>1253</v>
      </c>
      <c r="D316" s="214" t="s">
        <v>783</v>
      </c>
      <c r="E316" s="215" t="s">
        <v>1254</v>
      </c>
      <c r="F316" s="216" t="s">
        <v>1255</v>
      </c>
      <c r="G316" s="217" t="s">
        <v>1239</v>
      </c>
      <c r="H316" s="218">
        <v>0</v>
      </c>
      <c r="I316" s="219"/>
      <c r="J316" s="219"/>
      <c r="K316" s="220">
        <f>ROUND(P316*H316,2)</f>
        <v>0</v>
      </c>
      <c r="L316" s="216" t="s">
        <v>56</v>
      </c>
      <c r="M316" s="59"/>
      <c r="N316" s="221" t="s">
        <v>56</v>
      </c>
      <c r="O316" s="222" t="s">
        <v>694</v>
      </c>
      <c r="P316" s="223">
        <f>I316+J316</f>
        <v>0</v>
      </c>
      <c r="Q316" s="223">
        <f>ROUND(I316*H316,2)</f>
        <v>0</v>
      </c>
      <c r="R316" s="223">
        <f>ROUND(J316*H316,2)</f>
        <v>0</v>
      </c>
      <c r="S316" s="87"/>
      <c r="T316" s="224">
        <f>S316*H316</f>
        <v>0</v>
      </c>
      <c r="U316" s="224">
        <v>0</v>
      </c>
      <c r="V316" s="224">
        <f>U316*H316</f>
        <v>0</v>
      </c>
      <c r="W316" s="224">
        <v>0</v>
      </c>
      <c r="X316" s="225">
        <f>W316*H316</f>
        <v>0</v>
      </c>
      <c r="Y316" s="54"/>
      <c r="Z316" s="54"/>
      <c r="AA316" s="54"/>
      <c r="AB316" s="54"/>
      <c r="AC316" s="54"/>
      <c r="AD316" s="54"/>
      <c r="AE316" s="54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226" t="s">
        <v>1186</v>
      </c>
      <c r="AS316" s="60"/>
      <c r="AT316" s="226" t="s">
        <v>783</v>
      </c>
      <c r="AU316" s="226" t="s">
        <v>34</v>
      </c>
      <c r="AV316" s="60"/>
      <c r="AW316" s="60"/>
      <c r="AX316" s="60"/>
      <c r="AY316" s="38" t="s">
        <v>781</v>
      </c>
      <c r="AZ316" s="60"/>
      <c r="BA316" s="60"/>
      <c r="BB316" s="60"/>
      <c r="BC316" s="60"/>
      <c r="BD316" s="60"/>
      <c r="BE316" s="227">
        <f>IF(O316="základní",K316,0)</f>
        <v>0</v>
      </c>
      <c r="BF316" s="227">
        <f>IF(O316="snížená",K316,0)</f>
        <v>0</v>
      </c>
      <c r="BG316" s="227">
        <f>IF(O316="zákl. přenesená",K316,0)</f>
        <v>0</v>
      </c>
      <c r="BH316" s="227">
        <f>IF(O316="sníž. přenesená",K316,0)</f>
        <v>0</v>
      </c>
      <c r="BI316" s="227">
        <f>IF(O316="nulová",K316,0)</f>
        <v>0</v>
      </c>
      <c r="BJ316" s="38" t="s">
        <v>34</v>
      </c>
      <c r="BK316" s="227">
        <f>ROUND(P316*H316,2)</f>
        <v>0</v>
      </c>
      <c r="BL316" s="38" t="s">
        <v>1186</v>
      </c>
      <c r="BM316" s="226" t="s">
        <v>1256</v>
      </c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</row>
    <row r="317" spans="1:150" ht="19.2">
      <c r="A317" s="54"/>
      <c r="B317" s="55"/>
      <c r="C317" s="56"/>
      <c r="D317" s="236" t="s">
        <v>54</v>
      </c>
      <c r="E317" s="56"/>
      <c r="F317" s="280" t="s">
        <v>1257</v>
      </c>
      <c r="G317" s="56"/>
      <c r="H317" s="56"/>
      <c r="I317" s="230"/>
      <c r="J317" s="230"/>
      <c r="K317" s="56"/>
      <c r="L317" s="56"/>
      <c r="M317" s="59"/>
      <c r="N317" s="231"/>
      <c r="O317" s="232"/>
      <c r="P317" s="87"/>
      <c r="Q317" s="87"/>
      <c r="R317" s="87"/>
      <c r="S317" s="87"/>
      <c r="T317" s="87"/>
      <c r="U317" s="87"/>
      <c r="V317" s="87"/>
      <c r="W317" s="87"/>
      <c r="X317" s="88"/>
      <c r="Y317" s="54"/>
      <c r="Z317" s="54"/>
      <c r="AA317" s="54"/>
      <c r="AB317" s="54"/>
      <c r="AC317" s="54"/>
      <c r="AD317" s="54"/>
      <c r="AE317" s="54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38" t="s">
        <v>54</v>
      </c>
      <c r="AU317" s="38" t="s">
        <v>34</v>
      </c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  <c r="ED317" s="60"/>
      <c r="EE317" s="60"/>
      <c r="EF317" s="60"/>
      <c r="EG317" s="60"/>
      <c r="EH317" s="60"/>
      <c r="EI317" s="60"/>
      <c r="EJ317" s="60"/>
      <c r="EK317" s="60"/>
      <c r="EL317" s="60"/>
      <c r="EM317" s="60"/>
      <c r="EN317" s="60"/>
      <c r="EO317" s="60"/>
      <c r="EP317" s="60"/>
      <c r="EQ317" s="60"/>
      <c r="ER317" s="60"/>
      <c r="ES317" s="60"/>
      <c r="ET317" s="60"/>
    </row>
    <row r="318" spans="1:150" ht="22.8">
      <c r="A318" s="54"/>
      <c r="B318" s="55"/>
      <c r="C318" s="214" t="s">
        <v>1258</v>
      </c>
      <c r="D318" s="214" t="s">
        <v>783</v>
      </c>
      <c r="E318" s="215" t="s">
        <v>1259</v>
      </c>
      <c r="F318" s="216" t="s">
        <v>1260</v>
      </c>
      <c r="G318" s="217" t="s">
        <v>1239</v>
      </c>
      <c r="H318" s="218">
        <v>0</v>
      </c>
      <c r="I318" s="219"/>
      <c r="J318" s="219"/>
      <c r="K318" s="220">
        <f>ROUND(P318*H318,2)</f>
        <v>0</v>
      </c>
      <c r="L318" s="216" t="s">
        <v>56</v>
      </c>
      <c r="M318" s="59"/>
      <c r="N318" s="221" t="s">
        <v>56</v>
      </c>
      <c r="O318" s="222" t="s">
        <v>694</v>
      </c>
      <c r="P318" s="223">
        <f>I318+J318</f>
        <v>0</v>
      </c>
      <c r="Q318" s="223">
        <f>ROUND(I318*H318,2)</f>
        <v>0</v>
      </c>
      <c r="R318" s="223">
        <f>ROUND(J318*H318,2)</f>
        <v>0</v>
      </c>
      <c r="S318" s="87"/>
      <c r="T318" s="224">
        <f>S318*H318</f>
        <v>0</v>
      </c>
      <c r="U318" s="224">
        <v>0</v>
      </c>
      <c r="V318" s="224">
        <f>U318*H318</f>
        <v>0</v>
      </c>
      <c r="W318" s="224">
        <v>0</v>
      </c>
      <c r="X318" s="225">
        <f>W318*H318</f>
        <v>0</v>
      </c>
      <c r="Y318" s="54"/>
      <c r="Z318" s="54"/>
      <c r="AA318" s="54"/>
      <c r="AB318" s="54"/>
      <c r="AC318" s="54"/>
      <c r="AD318" s="54"/>
      <c r="AE318" s="54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226" t="s">
        <v>1186</v>
      </c>
      <c r="AS318" s="60"/>
      <c r="AT318" s="226" t="s">
        <v>783</v>
      </c>
      <c r="AU318" s="226" t="s">
        <v>34</v>
      </c>
      <c r="AV318" s="60"/>
      <c r="AW318" s="60"/>
      <c r="AX318" s="60"/>
      <c r="AY318" s="38" t="s">
        <v>781</v>
      </c>
      <c r="AZ318" s="60"/>
      <c r="BA318" s="60"/>
      <c r="BB318" s="60"/>
      <c r="BC318" s="60"/>
      <c r="BD318" s="60"/>
      <c r="BE318" s="227">
        <f>IF(O318="základní",K318,0)</f>
        <v>0</v>
      </c>
      <c r="BF318" s="227">
        <f>IF(O318="snížená",K318,0)</f>
        <v>0</v>
      </c>
      <c r="BG318" s="227">
        <f>IF(O318="zákl. přenesená",K318,0)</f>
        <v>0</v>
      </c>
      <c r="BH318" s="227">
        <f>IF(O318="sníž. přenesená",K318,0)</f>
        <v>0</v>
      </c>
      <c r="BI318" s="227">
        <f>IF(O318="nulová",K318,0)</f>
        <v>0</v>
      </c>
      <c r="BJ318" s="38" t="s">
        <v>34</v>
      </c>
      <c r="BK318" s="227">
        <f>ROUND(P318*H318,2)</f>
        <v>0</v>
      </c>
      <c r="BL318" s="38" t="s">
        <v>1186</v>
      </c>
      <c r="BM318" s="226" t="s">
        <v>1261</v>
      </c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60"/>
    </row>
    <row r="319" spans="1:150" ht="19.2">
      <c r="A319" s="54"/>
      <c r="B319" s="55"/>
      <c r="C319" s="56"/>
      <c r="D319" s="236" t="s">
        <v>54</v>
      </c>
      <c r="E319" s="56"/>
      <c r="F319" s="280" t="s">
        <v>1257</v>
      </c>
      <c r="G319" s="56"/>
      <c r="H319" s="56"/>
      <c r="I319" s="230"/>
      <c r="J319" s="230"/>
      <c r="K319" s="56"/>
      <c r="L319" s="56"/>
      <c r="M319" s="59"/>
      <c r="N319" s="231"/>
      <c r="O319" s="232"/>
      <c r="P319" s="87"/>
      <c r="Q319" s="87"/>
      <c r="R319" s="87"/>
      <c r="S319" s="87"/>
      <c r="T319" s="87"/>
      <c r="U319" s="87"/>
      <c r="V319" s="87"/>
      <c r="W319" s="87"/>
      <c r="X319" s="88"/>
      <c r="Y319" s="54"/>
      <c r="Z319" s="54"/>
      <c r="AA319" s="54"/>
      <c r="AB319" s="54"/>
      <c r="AC319" s="54"/>
      <c r="AD319" s="54"/>
      <c r="AE319" s="54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38" t="s">
        <v>54</v>
      </c>
      <c r="AU319" s="38" t="s">
        <v>34</v>
      </c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  <c r="ED319" s="60"/>
      <c r="EE319" s="60"/>
      <c r="EF319" s="60"/>
      <c r="EG319" s="60"/>
      <c r="EH319" s="60"/>
      <c r="EI319" s="60"/>
      <c r="EJ319" s="60"/>
      <c r="EK319" s="60"/>
      <c r="EL319" s="60"/>
      <c r="EM319" s="60"/>
      <c r="EN319" s="60"/>
      <c r="EO319" s="60"/>
      <c r="EP319" s="60"/>
      <c r="EQ319" s="60"/>
      <c r="ER319" s="60"/>
      <c r="ES319" s="60"/>
      <c r="ET319" s="60"/>
    </row>
    <row r="320" spans="1:150" ht="22.8">
      <c r="A320" s="54"/>
      <c r="B320" s="55"/>
      <c r="C320" s="214" t="s">
        <v>1262</v>
      </c>
      <c r="D320" s="214" t="s">
        <v>783</v>
      </c>
      <c r="E320" s="215" t="s">
        <v>1263</v>
      </c>
      <c r="F320" s="216" t="s">
        <v>1264</v>
      </c>
      <c r="G320" s="217" t="s">
        <v>1239</v>
      </c>
      <c r="H320" s="218">
        <v>0</v>
      </c>
      <c r="I320" s="219"/>
      <c r="J320" s="219"/>
      <c r="K320" s="220">
        <f aca="true" t="shared" si="1" ref="K320:K329">ROUND(P320*H320,2)</f>
        <v>0</v>
      </c>
      <c r="L320" s="216" t="s">
        <v>56</v>
      </c>
      <c r="M320" s="59"/>
      <c r="N320" s="221" t="s">
        <v>56</v>
      </c>
      <c r="O320" s="222" t="s">
        <v>694</v>
      </c>
      <c r="P320" s="223">
        <f aca="true" t="shared" si="2" ref="P320:P329">I320+J320</f>
        <v>0</v>
      </c>
      <c r="Q320" s="223">
        <f aca="true" t="shared" si="3" ref="Q320:Q329">ROUND(I320*H320,2)</f>
        <v>0</v>
      </c>
      <c r="R320" s="223">
        <f aca="true" t="shared" si="4" ref="R320:R329">ROUND(J320*H320,2)</f>
        <v>0</v>
      </c>
      <c r="S320" s="87"/>
      <c r="T320" s="224">
        <f aca="true" t="shared" si="5" ref="T320:T329">S320*H320</f>
        <v>0</v>
      </c>
      <c r="U320" s="224">
        <v>0</v>
      </c>
      <c r="V320" s="224">
        <f aca="true" t="shared" si="6" ref="V320:V329">U320*H320</f>
        <v>0</v>
      </c>
      <c r="W320" s="224">
        <v>0</v>
      </c>
      <c r="X320" s="225">
        <f aca="true" t="shared" si="7" ref="X320:X329">W320*H320</f>
        <v>0</v>
      </c>
      <c r="Y320" s="54"/>
      <c r="Z320" s="54"/>
      <c r="AA320" s="54"/>
      <c r="AB320" s="54"/>
      <c r="AC320" s="54"/>
      <c r="AD320" s="54"/>
      <c r="AE320" s="54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226" t="s">
        <v>1186</v>
      </c>
      <c r="AS320" s="60"/>
      <c r="AT320" s="226" t="s">
        <v>783</v>
      </c>
      <c r="AU320" s="226" t="s">
        <v>34</v>
      </c>
      <c r="AV320" s="60"/>
      <c r="AW320" s="60"/>
      <c r="AX320" s="60"/>
      <c r="AY320" s="38" t="s">
        <v>781</v>
      </c>
      <c r="AZ320" s="60"/>
      <c r="BA320" s="60"/>
      <c r="BB320" s="60"/>
      <c r="BC320" s="60"/>
      <c r="BD320" s="60"/>
      <c r="BE320" s="227">
        <f aca="true" t="shared" si="8" ref="BE320:BE329">IF(O320="základní",K320,0)</f>
        <v>0</v>
      </c>
      <c r="BF320" s="227">
        <f aca="true" t="shared" si="9" ref="BF320:BF329">IF(O320="snížená",K320,0)</f>
        <v>0</v>
      </c>
      <c r="BG320" s="227">
        <f aca="true" t="shared" si="10" ref="BG320:BG329">IF(O320="zákl. přenesená",K320,0)</f>
        <v>0</v>
      </c>
      <c r="BH320" s="227">
        <f aca="true" t="shared" si="11" ref="BH320:BH329">IF(O320="sníž. přenesená",K320,0)</f>
        <v>0</v>
      </c>
      <c r="BI320" s="227">
        <f aca="true" t="shared" si="12" ref="BI320:BI329">IF(O320="nulová",K320,0)</f>
        <v>0</v>
      </c>
      <c r="BJ320" s="38" t="s">
        <v>34</v>
      </c>
      <c r="BK320" s="227">
        <f aca="true" t="shared" si="13" ref="BK320:BK329">ROUND(P320*H320,2)</f>
        <v>0</v>
      </c>
      <c r="BL320" s="38" t="s">
        <v>1186</v>
      </c>
      <c r="BM320" s="226" t="s">
        <v>1265</v>
      </c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/>
      <c r="EL320" s="60"/>
      <c r="EM320" s="60"/>
      <c r="EN320" s="60"/>
      <c r="EO320" s="60"/>
      <c r="EP320" s="60"/>
      <c r="EQ320" s="60"/>
      <c r="ER320" s="60"/>
      <c r="ES320" s="60"/>
      <c r="ET320" s="60"/>
    </row>
    <row r="321" spans="1:150" ht="12.75">
      <c r="A321" s="54"/>
      <c r="B321" s="55"/>
      <c r="C321" s="214" t="s">
        <v>1266</v>
      </c>
      <c r="D321" s="214" t="s">
        <v>783</v>
      </c>
      <c r="E321" s="215" t="s">
        <v>1267</v>
      </c>
      <c r="F321" s="216" t="s">
        <v>1268</v>
      </c>
      <c r="G321" s="217" t="s">
        <v>1239</v>
      </c>
      <c r="H321" s="218">
        <v>0</v>
      </c>
      <c r="I321" s="219"/>
      <c r="J321" s="219"/>
      <c r="K321" s="220">
        <f t="shared" si="1"/>
        <v>0</v>
      </c>
      <c r="L321" s="216" t="s">
        <v>56</v>
      </c>
      <c r="M321" s="59"/>
      <c r="N321" s="221" t="s">
        <v>56</v>
      </c>
      <c r="O321" s="222" t="s">
        <v>694</v>
      </c>
      <c r="P321" s="223">
        <f t="shared" si="2"/>
        <v>0</v>
      </c>
      <c r="Q321" s="223">
        <f t="shared" si="3"/>
        <v>0</v>
      </c>
      <c r="R321" s="223">
        <f t="shared" si="4"/>
        <v>0</v>
      </c>
      <c r="S321" s="87"/>
      <c r="T321" s="224">
        <f t="shared" si="5"/>
        <v>0</v>
      </c>
      <c r="U321" s="224">
        <v>0</v>
      </c>
      <c r="V321" s="224">
        <f t="shared" si="6"/>
        <v>0</v>
      </c>
      <c r="W321" s="224">
        <v>0</v>
      </c>
      <c r="X321" s="225">
        <f t="shared" si="7"/>
        <v>0</v>
      </c>
      <c r="Y321" s="54"/>
      <c r="Z321" s="54"/>
      <c r="AA321" s="54"/>
      <c r="AB321" s="54"/>
      <c r="AC321" s="54"/>
      <c r="AD321" s="54"/>
      <c r="AE321" s="54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226" t="s">
        <v>1186</v>
      </c>
      <c r="AS321" s="60"/>
      <c r="AT321" s="226" t="s">
        <v>783</v>
      </c>
      <c r="AU321" s="226" t="s">
        <v>34</v>
      </c>
      <c r="AV321" s="60"/>
      <c r="AW321" s="60"/>
      <c r="AX321" s="60"/>
      <c r="AY321" s="38" t="s">
        <v>781</v>
      </c>
      <c r="AZ321" s="60"/>
      <c r="BA321" s="60"/>
      <c r="BB321" s="60"/>
      <c r="BC321" s="60"/>
      <c r="BD321" s="60"/>
      <c r="BE321" s="227">
        <f t="shared" si="8"/>
        <v>0</v>
      </c>
      <c r="BF321" s="227">
        <f t="shared" si="9"/>
        <v>0</v>
      </c>
      <c r="BG321" s="227">
        <f t="shared" si="10"/>
        <v>0</v>
      </c>
      <c r="BH321" s="227">
        <f t="shared" si="11"/>
        <v>0</v>
      </c>
      <c r="BI321" s="227">
        <f t="shared" si="12"/>
        <v>0</v>
      </c>
      <c r="BJ321" s="38" t="s">
        <v>34</v>
      </c>
      <c r="BK321" s="227">
        <f t="shared" si="13"/>
        <v>0</v>
      </c>
      <c r="BL321" s="38" t="s">
        <v>1186</v>
      </c>
      <c r="BM321" s="226" t="s">
        <v>1269</v>
      </c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</row>
    <row r="322" spans="1:150" ht="12.75">
      <c r="A322" s="54"/>
      <c r="B322" s="55"/>
      <c r="C322" s="214" t="s">
        <v>1270</v>
      </c>
      <c r="D322" s="214" t="s">
        <v>783</v>
      </c>
      <c r="E322" s="215" t="s">
        <v>1271</v>
      </c>
      <c r="F322" s="216" t="s">
        <v>1272</v>
      </c>
      <c r="G322" s="217" t="s">
        <v>1239</v>
      </c>
      <c r="H322" s="218">
        <v>0</v>
      </c>
      <c r="I322" s="219"/>
      <c r="J322" s="219"/>
      <c r="K322" s="220">
        <f t="shared" si="1"/>
        <v>0</v>
      </c>
      <c r="L322" s="216" t="s">
        <v>56</v>
      </c>
      <c r="M322" s="59"/>
      <c r="N322" s="221" t="s">
        <v>56</v>
      </c>
      <c r="O322" s="222" t="s">
        <v>694</v>
      </c>
      <c r="P322" s="223">
        <f t="shared" si="2"/>
        <v>0</v>
      </c>
      <c r="Q322" s="223">
        <f t="shared" si="3"/>
        <v>0</v>
      </c>
      <c r="R322" s="223">
        <f t="shared" si="4"/>
        <v>0</v>
      </c>
      <c r="S322" s="87"/>
      <c r="T322" s="224">
        <f t="shared" si="5"/>
        <v>0</v>
      </c>
      <c r="U322" s="224">
        <v>0</v>
      </c>
      <c r="V322" s="224">
        <f t="shared" si="6"/>
        <v>0</v>
      </c>
      <c r="W322" s="224">
        <v>0</v>
      </c>
      <c r="X322" s="225">
        <f t="shared" si="7"/>
        <v>0</v>
      </c>
      <c r="Y322" s="54"/>
      <c r="Z322" s="54"/>
      <c r="AA322" s="54"/>
      <c r="AB322" s="54"/>
      <c r="AC322" s="54"/>
      <c r="AD322" s="54"/>
      <c r="AE322" s="54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226" t="s">
        <v>1186</v>
      </c>
      <c r="AS322" s="60"/>
      <c r="AT322" s="226" t="s">
        <v>783</v>
      </c>
      <c r="AU322" s="226" t="s">
        <v>34</v>
      </c>
      <c r="AV322" s="60"/>
      <c r="AW322" s="60"/>
      <c r="AX322" s="60"/>
      <c r="AY322" s="38" t="s">
        <v>781</v>
      </c>
      <c r="AZ322" s="60"/>
      <c r="BA322" s="60"/>
      <c r="BB322" s="60"/>
      <c r="BC322" s="60"/>
      <c r="BD322" s="60"/>
      <c r="BE322" s="227">
        <f t="shared" si="8"/>
        <v>0</v>
      </c>
      <c r="BF322" s="227">
        <f t="shared" si="9"/>
        <v>0</v>
      </c>
      <c r="BG322" s="227">
        <f t="shared" si="10"/>
        <v>0</v>
      </c>
      <c r="BH322" s="227">
        <f t="shared" si="11"/>
        <v>0</v>
      </c>
      <c r="BI322" s="227">
        <f t="shared" si="12"/>
        <v>0</v>
      </c>
      <c r="BJ322" s="38" t="s">
        <v>34</v>
      </c>
      <c r="BK322" s="227">
        <f t="shared" si="13"/>
        <v>0</v>
      </c>
      <c r="BL322" s="38" t="s">
        <v>1186</v>
      </c>
      <c r="BM322" s="226" t="s">
        <v>1273</v>
      </c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  <c r="ED322" s="60"/>
      <c r="EE322" s="60"/>
      <c r="EF322" s="60"/>
      <c r="EG322" s="60"/>
      <c r="EH322" s="60"/>
      <c r="EI322" s="60"/>
      <c r="EJ322" s="60"/>
      <c r="EK322" s="60"/>
      <c r="EL322" s="60"/>
      <c r="EM322" s="60"/>
      <c r="EN322" s="60"/>
      <c r="EO322" s="60"/>
      <c r="EP322" s="60"/>
      <c r="EQ322" s="60"/>
      <c r="ER322" s="60"/>
      <c r="ES322" s="60"/>
      <c r="ET322" s="60"/>
    </row>
    <row r="323" spans="1:150" ht="22.8">
      <c r="A323" s="54"/>
      <c r="B323" s="55"/>
      <c r="C323" s="214" t="s">
        <v>1274</v>
      </c>
      <c r="D323" s="214" t="s">
        <v>783</v>
      </c>
      <c r="E323" s="215" t="s">
        <v>1275</v>
      </c>
      <c r="F323" s="216" t="s">
        <v>1276</v>
      </c>
      <c r="G323" s="217" t="s">
        <v>1239</v>
      </c>
      <c r="H323" s="218">
        <v>0</v>
      </c>
      <c r="I323" s="219"/>
      <c r="J323" s="219"/>
      <c r="K323" s="220">
        <f t="shared" si="1"/>
        <v>0</v>
      </c>
      <c r="L323" s="216" t="s">
        <v>56</v>
      </c>
      <c r="M323" s="59"/>
      <c r="N323" s="221" t="s">
        <v>56</v>
      </c>
      <c r="O323" s="222" t="s">
        <v>694</v>
      </c>
      <c r="P323" s="223">
        <f t="shared" si="2"/>
        <v>0</v>
      </c>
      <c r="Q323" s="223">
        <f t="shared" si="3"/>
        <v>0</v>
      </c>
      <c r="R323" s="223">
        <f t="shared" si="4"/>
        <v>0</v>
      </c>
      <c r="S323" s="87"/>
      <c r="T323" s="224">
        <f t="shared" si="5"/>
        <v>0</v>
      </c>
      <c r="U323" s="224">
        <v>0</v>
      </c>
      <c r="V323" s="224">
        <f t="shared" si="6"/>
        <v>0</v>
      </c>
      <c r="W323" s="224">
        <v>0</v>
      </c>
      <c r="X323" s="225">
        <f t="shared" si="7"/>
        <v>0</v>
      </c>
      <c r="Y323" s="54"/>
      <c r="Z323" s="54"/>
      <c r="AA323" s="54"/>
      <c r="AB323" s="54"/>
      <c r="AC323" s="54"/>
      <c r="AD323" s="54"/>
      <c r="AE323" s="54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226" t="s">
        <v>1186</v>
      </c>
      <c r="AS323" s="60"/>
      <c r="AT323" s="226" t="s">
        <v>783</v>
      </c>
      <c r="AU323" s="226" t="s">
        <v>34</v>
      </c>
      <c r="AV323" s="60"/>
      <c r="AW323" s="60"/>
      <c r="AX323" s="60"/>
      <c r="AY323" s="38" t="s">
        <v>781</v>
      </c>
      <c r="AZ323" s="60"/>
      <c r="BA323" s="60"/>
      <c r="BB323" s="60"/>
      <c r="BC323" s="60"/>
      <c r="BD323" s="60"/>
      <c r="BE323" s="227">
        <f t="shared" si="8"/>
        <v>0</v>
      </c>
      <c r="BF323" s="227">
        <f t="shared" si="9"/>
        <v>0</v>
      </c>
      <c r="BG323" s="227">
        <f t="shared" si="10"/>
        <v>0</v>
      </c>
      <c r="BH323" s="227">
        <f t="shared" si="11"/>
        <v>0</v>
      </c>
      <c r="BI323" s="227">
        <f t="shared" si="12"/>
        <v>0</v>
      </c>
      <c r="BJ323" s="38" t="s">
        <v>34</v>
      </c>
      <c r="BK323" s="227">
        <f t="shared" si="13"/>
        <v>0</v>
      </c>
      <c r="BL323" s="38" t="s">
        <v>1186</v>
      </c>
      <c r="BM323" s="226" t="s">
        <v>1277</v>
      </c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  <c r="EG323" s="60"/>
      <c r="EH323" s="60"/>
      <c r="EI323" s="60"/>
      <c r="EJ323" s="60"/>
      <c r="EK323" s="60"/>
      <c r="EL323" s="60"/>
      <c r="EM323" s="60"/>
      <c r="EN323" s="60"/>
      <c r="EO323" s="60"/>
      <c r="EP323" s="60"/>
      <c r="EQ323" s="60"/>
      <c r="ER323" s="60"/>
      <c r="ES323" s="60"/>
      <c r="ET323" s="60"/>
    </row>
    <row r="324" spans="1:150" ht="22.8">
      <c r="A324" s="54"/>
      <c r="B324" s="55"/>
      <c r="C324" s="214" t="s">
        <v>1278</v>
      </c>
      <c r="D324" s="214" t="s">
        <v>783</v>
      </c>
      <c r="E324" s="215" t="s">
        <v>1279</v>
      </c>
      <c r="F324" s="216" t="s">
        <v>1280</v>
      </c>
      <c r="G324" s="217" t="s">
        <v>1239</v>
      </c>
      <c r="H324" s="218">
        <v>0</v>
      </c>
      <c r="I324" s="219"/>
      <c r="J324" s="219"/>
      <c r="K324" s="220">
        <f t="shared" si="1"/>
        <v>0</v>
      </c>
      <c r="L324" s="216" t="s">
        <v>56</v>
      </c>
      <c r="M324" s="59"/>
      <c r="N324" s="221" t="s">
        <v>56</v>
      </c>
      <c r="O324" s="222" t="s">
        <v>694</v>
      </c>
      <c r="P324" s="223">
        <f t="shared" si="2"/>
        <v>0</v>
      </c>
      <c r="Q324" s="223">
        <f t="shared" si="3"/>
        <v>0</v>
      </c>
      <c r="R324" s="223">
        <f t="shared" si="4"/>
        <v>0</v>
      </c>
      <c r="S324" s="87"/>
      <c r="T324" s="224">
        <f t="shared" si="5"/>
        <v>0</v>
      </c>
      <c r="U324" s="224">
        <v>0</v>
      </c>
      <c r="V324" s="224">
        <f t="shared" si="6"/>
        <v>0</v>
      </c>
      <c r="W324" s="224">
        <v>0</v>
      </c>
      <c r="X324" s="225">
        <f t="shared" si="7"/>
        <v>0</v>
      </c>
      <c r="Y324" s="54"/>
      <c r="Z324" s="54"/>
      <c r="AA324" s="54"/>
      <c r="AB324" s="54"/>
      <c r="AC324" s="54"/>
      <c r="AD324" s="54"/>
      <c r="AE324" s="54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226" t="s">
        <v>1186</v>
      </c>
      <c r="AS324" s="60"/>
      <c r="AT324" s="226" t="s">
        <v>783</v>
      </c>
      <c r="AU324" s="226" t="s">
        <v>34</v>
      </c>
      <c r="AV324" s="60"/>
      <c r="AW324" s="60"/>
      <c r="AX324" s="60"/>
      <c r="AY324" s="38" t="s">
        <v>781</v>
      </c>
      <c r="AZ324" s="60"/>
      <c r="BA324" s="60"/>
      <c r="BB324" s="60"/>
      <c r="BC324" s="60"/>
      <c r="BD324" s="60"/>
      <c r="BE324" s="227">
        <f t="shared" si="8"/>
        <v>0</v>
      </c>
      <c r="BF324" s="227">
        <f t="shared" si="9"/>
        <v>0</v>
      </c>
      <c r="BG324" s="227">
        <f t="shared" si="10"/>
        <v>0</v>
      </c>
      <c r="BH324" s="227">
        <f t="shared" si="11"/>
        <v>0</v>
      </c>
      <c r="BI324" s="227">
        <f t="shared" si="12"/>
        <v>0</v>
      </c>
      <c r="BJ324" s="38" t="s">
        <v>34</v>
      </c>
      <c r="BK324" s="227">
        <f t="shared" si="13"/>
        <v>0</v>
      </c>
      <c r="BL324" s="38" t="s">
        <v>1186</v>
      </c>
      <c r="BM324" s="226" t="s">
        <v>1281</v>
      </c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  <c r="EG324" s="60"/>
      <c r="EH324" s="60"/>
      <c r="EI324" s="60"/>
      <c r="EJ324" s="60"/>
      <c r="EK324" s="60"/>
      <c r="EL324" s="60"/>
      <c r="EM324" s="60"/>
      <c r="EN324" s="60"/>
      <c r="EO324" s="60"/>
      <c r="EP324" s="60"/>
      <c r="EQ324" s="60"/>
      <c r="ER324" s="60"/>
      <c r="ES324" s="60"/>
      <c r="ET324" s="60"/>
    </row>
    <row r="325" spans="1:150" ht="45.6">
      <c r="A325" s="54"/>
      <c r="B325" s="55"/>
      <c r="C325" s="214" t="s">
        <v>1282</v>
      </c>
      <c r="D325" s="214" t="s">
        <v>783</v>
      </c>
      <c r="E325" s="215" t="s">
        <v>1283</v>
      </c>
      <c r="F325" s="216" t="s">
        <v>1284</v>
      </c>
      <c r="G325" s="217" t="s">
        <v>1239</v>
      </c>
      <c r="H325" s="218">
        <v>0</v>
      </c>
      <c r="I325" s="219"/>
      <c r="J325" s="219"/>
      <c r="K325" s="220">
        <f t="shared" si="1"/>
        <v>0</v>
      </c>
      <c r="L325" s="216" t="s">
        <v>56</v>
      </c>
      <c r="M325" s="59"/>
      <c r="N325" s="221" t="s">
        <v>56</v>
      </c>
      <c r="O325" s="222" t="s">
        <v>694</v>
      </c>
      <c r="P325" s="223">
        <f t="shared" si="2"/>
        <v>0</v>
      </c>
      <c r="Q325" s="223">
        <f t="shared" si="3"/>
        <v>0</v>
      </c>
      <c r="R325" s="223">
        <f t="shared" si="4"/>
        <v>0</v>
      </c>
      <c r="S325" s="87"/>
      <c r="T325" s="224">
        <f t="shared" si="5"/>
        <v>0</v>
      </c>
      <c r="U325" s="224">
        <v>0</v>
      </c>
      <c r="V325" s="224">
        <f t="shared" si="6"/>
        <v>0</v>
      </c>
      <c r="W325" s="224">
        <v>0</v>
      </c>
      <c r="X325" s="225">
        <f t="shared" si="7"/>
        <v>0</v>
      </c>
      <c r="Y325" s="54"/>
      <c r="Z325" s="54"/>
      <c r="AA325" s="54"/>
      <c r="AB325" s="54"/>
      <c r="AC325" s="54"/>
      <c r="AD325" s="54"/>
      <c r="AE325" s="54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226" t="s">
        <v>1186</v>
      </c>
      <c r="AS325" s="60"/>
      <c r="AT325" s="226" t="s">
        <v>783</v>
      </c>
      <c r="AU325" s="226" t="s">
        <v>34</v>
      </c>
      <c r="AV325" s="60"/>
      <c r="AW325" s="60"/>
      <c r="AX325" s="60"/>
      <c r="AY325" s="38" t="s">
        <v>781</v>
      </c>
      <c r="AZ325" s="60"/>
      <c r="BA325" s="60"/>
      <c r="BB325" s="60"/>
      <c r="BC325" s="60"/>
      <c r="BD325" s="60"/>
      <c r="BE325" s="227">
        <f t="shared" si="8"/>
        <v>0</v>
      </c>
      <c r="BF325" s="227">
        <f t="shared" si="9"/>
        <v>0</v>
      </c>
      <c r="BG325" s="227">
        <f t="shared" si="10"/>
        <v>0</v>
      </c>
      <c r="BH325" s="227">
        <f t="shared" si="11"/>
        <v>0</v>
      </c>
      <c r="BI325" s="227">
        <f t="shared" si="12"/>
        <v>0</v>
      </c>
      <c r="BJ325" s="38" t="s">
        <v>34</v>
      </c>
      <c r="BK325" s="227">
        <f t="shared" si="13"/>
        <v>0</v>
      </c>
      <c r="BL325" s="38" t="s">
        <v>1186</v>
      </c>
      <c r="BM325" s="226" t="s">
        <v>1285</v>
      </c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  <c r="EK325" s="60"/>
      <c r="EL325" s="60"/>
      <c r="EM325" s="60"/>
      <c r="EN325" s="60"/>
      <c r="EO325" s="60"/>
      <c r="EP325" s="60"/>
      <c r="EQ325" s="60"/>
      <c r="ER325" s="60"/>
      <c r="ES325" s="60"/>
      <c r="ET325" s="60"/>
    </row>
    <row r="326" spans="1:150" ht="22.8">
      <c r="A326" s="54"/>
      <c r="B326" s="55"/>
      <c r="C326" s="214" t="s">
        <v>1286</v>
      </c>
      <c r="D326" s="214" t="s">
        <v>783</v>
      </c>
      <c r="E326" s="215" t="s">
        <v>1287</v>
      </c>
      <c r="F326" s="216" t="s">
        <v>1288</v>
      </c>
      <c r="G326" s="217" t="s">
        <v>1239</v>
      </c>
      <c r="H326" s="218">
        <v>0</v>
      </c>
      <c r="I326" s="219"/>
      <c r="J326" s="219"/>
      <c r="K326" s="220">
        <f t="shared" si="1"/>
        <v>0</v>
      </c>
      <c r="L326" s="216" t="s">
        <v>56</v>
      </c>
      <c r="M326" s="59"/>
      <c r="N326" s="221" t="s">
        <v>56</v>
      </c>
      <c r="O326" s="222" t="s">
        <v>694</v>
      </c>
      <c r="P326" s="223">
        <f t="shared" si="2"/>
        <v>0</v>
      </c>
      <c r="Q326" s="223">
        <f t="shared" si="3"/>
        <v>0</v>
      </c>
      <c r="R326" s="223">
        <f t="shared" si="4"/>
        <v>0</v>
      </c>
      <c r="S326" s="87"/>
      <c r="T326" s="224">
        <f t="shared" si="5"/>
        <v>0</v>
      </c>
      <c r="U326" s="224">
        <v>0</v>
      </c>
      <c r="V326" s="224">
        <f t="shared" si="6"/>
        <v>0</v>
      </c>
      <c r="W326" s="224">
        <v>0</v>
      </c>
      <c r="X326" s="225">
        <f t="shared" si="7"/>
        <v>0</v>
      </c>
      <c r="Y326" s="54"/>
      <c r="Z326" s="54"/>
      <c r="AA326" s="54"/>
      <c r="AB326" s="54"/>
      <c r="AC326" s="54"/>
      <c r="AD326" s="54"/>
      <c r="AE326" s="54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226" t="s">
        <v>1186</v>
      </c>
      <c r="AS326" s="60"/>
      <c r="AT326" s="226" t="s">
        <v>783</v>
      </c>
      <c r="AU326" s="226" t="s">
        <v>34</v>
      </c>
      <c r="AV326" s="60"/>
      <c r="AW326" s="60"/>
      <c r="AX326" s="60"/>
      <c r="AY326" s="38" t="s">
        <v>781</v>
      </c>
      <c r="AZ326" s="60"/>
      <c r="BA326" s="60"/>
      <c r="BB326" s="60"/>
      <c r="BC326" s="60"/>
      <c r="BD326" s="60"/>
      <c r="BE326" s="227">
        <f t="shared" si="8"/>
        <v>0</v>
      </c>
      <c r="BF326" s="227">
        <f t="shared" si="9"/>
        <v>0</v>
      </c>
      <c r="BG326" s="227">
        <f t="shared" si="10"/>
        <v>0</v>
      </c>
      <c r="BH326" s="227">
        <f t="shared" si="11"/>
        <v>0</v>
      </c>
      <c r="BI326" s="227">
        <f t="shared" si="12"/>
        <v>0</v>
      </c>
      <c r="BJ326" s="38" t="s">
        <v>34</v>
      </c>
      <c r="BK326" s="227">
        <f t="shared" si="13"/>
        <v>0</v>
      </c>
      <c r="BL326" s="38" t="s">
        <v>1186</v>
      </c>
      <c r="BM326" s="226" t="s">
        <v>1289</v>
      </c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  <c r="EK326" s="60"/>
      <c r="EL326" s="60"/>
      <c r="EM326" s="60"/>
      <c r="EN326" s="60"/>
      <c r="EO326" s="60"/>
      <c r="EP326" s="60"/>
      <c r="EQ326" s="60"/>
      <c r="ER326" s="60"/>
      <c r="ES326" s="60"/>
      <c r="ET326" s="60"/>
    </row>
    <row r="327" spans="1:150" ht="45.6">
      <c r="A327" s="54"/>
      <c r="B327" s="55"/>
      <c r="C327" s="214" t="s">
        <v>1290</v>
      </c>
      <c r="D327" s="214" t="s">
        <v>783</v>
      </c>
      <c r="E327" s="215" t="s">
        <v>1291</v>
      </c>
      <c r="F327" s="216" t="s">
        <v>1292</v>
      </c>
      <c r="G327" s="217" t="s">
        <v>1239</v>
      </c>
      <c r="H327" s="218">
        <v>0</v>
      </c>
      <c r="I327" s="219"/>
      <c r="J327" s="219"/>
      <c r="K327" s="220">
        <f t="shared" si="1"/>
        <v>0</v>
      </c>
      <c r="L327" s="216" t="s">
        <v>56</v>
      </c>
      <c r="M327" s="59"/>
      <c r="N327" s="221" t="s">
        <v>56</v>
      </c>
      <c r="O327" s="222" t="s">
        <v>694</v>
      </c>
      <c r="P327" s="223">
        <f t="shared" si="2"/>
        <v>0</v>
      </c>
      <c r="Q327" s="223">
        <f t="shared" si="3"/>
        <v>0</v>
      </c>
      <c r="R327" s="223">
        <f t="shared" si="4"/>
        <v>0</v>
      </c>
      <c r="S327" s="87"/>
      <c r="T327" s="224">
        <f t="shared" si="5"/>
        <v>0</v>
      </c>
      <c r="U327" s="224">
        <v>0</v>
      </c>
      <c r="V327" s="224">
        <f t="shared" si="6"/>
        <v>0</v>
      </c>
      <c r="W327" s="224">
        <v>0</v>
      </c>
      <c r="X327" s="225">
        <f t="shared" si="7"/>
        <v>0</v>
      </c>
      <c r="Y327" s="54"/>
      <c r="Z327" s="54"/>
      <c r="AA327" s="54"/>
      <c r="AB327" s="54"/>
      <c r="AC327" s="54"/>
      <c r="AD327" s="54"/>
      <c r="AE327" s="54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226" t="s">
        <v>1186</v>
      </c>
      <c r="AS327" s="60"/>
      <c r="AT327" s="226" t="s">
        <v>783</v>
      </c>
      <c r="AU327" s="226" t="s">
        <v>34</v>
      </c>
      <c r="AV327" s="60"/>
      <c r="AW327" s="60"/>
      <c r="AX327" s="60"/>
      <c r="AY327" s="38" t="s">
        <v>781</v>
      </c>
      <c r="AZ327" s="60"/>
      <c r="BA327" s="60"/>
      <c r="BB327" s="60"/>
      <c r="BC327" s="60"/>
      <c r="BD327" s="60"/>
      <c r="BE327" s="227">
        <f t="shared" si="8"/>
        <v>0</v>
      </c>
      <c r="BF327" s="227">
        <f t="shared" si="9"/>
        <v>0</v>
      </c>
      <c r="BG327" s="227">
        <f t="shared" si="10"/>
        <v>0</v>
      </c>
      <c r="BH327" s="227">
        <f t="shared" si="11"/>
        <v>0</v>
      </c>
      <c r="BI327" s="227">
        <f t="shared" si="12"/>
        <v>0</v>
      </c>
      <c r="BJ327" s="38" t="s">
        <v>34</v>
      </c>
      <c r="BK327" s="227">
        <f t="shared" si="13"/>
        <v>0</v>
      </c>
      <c r="BL327" s="38" t="s">
        <v>1186</v>
      </c>
      <c r="BM327" s="226" t="s">
        <v>1293</v>
      </c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  <c r="EG327" s="60"/>
      <c r="EH327" s="60"/>
      <c r="EI327" s="60"/>
      <c r="EJ327" s="60"/>
      <c r="EK327" s="60"/>
      <c r="EL327" s="60"/>
      <c r="EM327" s="60"/>
      <c r="EN327" s="60"/>
      <c r="EO327" s="60"/>
      <c r="EP327" s="60"/>
      <c r="EQ327" s="60"/>
      <c r="ER327" s="60"/>
      <c r="ES327" s="60"/>
      <c r="ET327" s="60"/>
    </row>
    <row r="328" spans="1:150" ht="22.8">
      <c r="A328" s="54"/>
      <c r="B328" s="55"/>
      <c r="C328" s="214" t="s">
        <v>1294</v>
      </c>
      <c r="D328" s="214" t="s">
        <v>783</v>
      </c>
      <c r="E328" s="215" t="s">
        <v>1295</v>
      </c>
      <c r="F328" s="216" t="s">
        <v>1296</v>
      </c>
      <c r="G328" s="217" t="s">
        <v>1239</v>
      </c>
      <c r="H328" s="218">
        <v>0</v>
      </c>
      <c r="I328" s="219"/>
      <c r="J328" s="219"/>
      <c r="K328" s="220">
        <f t="shared" si="1"/>
        <v>0</v>
      </c>
      <c r="L328" s="216" t="s">
        <v>56</v>
      </c>
      <c r="M328" s="59"/>
      <c r="N328" s="221" t="s">
        <v>56</v>
      </c>
      <c r="O328" s="222" t="s">
        <v>694</v>
      </c>
      <c r="P328" s="223">
        <f t="shared" si="2"/>
        <v>0</v>
      </c>
      <c r="Q328" s="223">
        <f t="shared" si="3"/>
        <v>0</v>
      </c>
      <c r="R328" s="223">
        <f t="shared" si="4"/>
        <v>0</v>
      </c>
      <c r="S328" s="87"/>
      <c r="T328" s="224">
        <f t="shared" si="5"/>
        <v>0</v>
      </c>
      <c r="U328" s="224">
        <v>0</v>
      </c>
      <c r="V328" s="224">
        <f t="shared" si="6"/>
        <v>0</v>
      </c>
      <c r="W328" s="224">
        <v>0</v>
      </c>
      <c r="X328" s="225">
        <f t="shared" si="7"/>
        <v>0</v>
      </c>
      <c r="Y328" s="54"/>
      <c r="Z328" s="54"/>
      <c r="AA328" s="54"/>
      <c r="AB328" s="54"/>
      <c r="AC328" s="54"/>
      <c r="AD328" s="54"/>
      <c r="AE328" s="54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226" t="s">
        <v>1186</v>
      </c>
      <c r="AS328" s="60"/>
      <c r="AT328" s="226" t="s">
        <v>783</v>
      </c>
      <c r="AU328" s="226" t="s">
        <v>34</v>
      </c>
      <c r="AV328" s="60"/>
      <c r="AW328" s="60"/>
      <c r="AX328" s="60"/>
      <c r="AY328" s="38" t="s">
        <v>781</v>
      </c>
      <c r="AZ328" s="60"/>
      <c r="BA328" s="60"/>
      <c r="BB328" s="60"/>
      <c r="BC328" s="60"/>
      <c r="BD328" s="60"/>
      <c r="BE328" s="227">
        <f t="shared" si="8"/>
        <v>0</v>
      </c>
      <c r="BF328" s="227">
        <f t="shared" si="9"/>
        <v>0</v>
      </c>
      <c r="BG328" s="227">
        <f t="shared" si="10"/>
        <v>0</v>
      </c>
      <c r="BH328" s="227">
        <f t="shared" si="11"/>
        <v>0</v>
      </c>
      <c r="BI328" s="227">
        <f t="shared" si="12"/>
        <v>0</v>
      </c>
      <c r="BJ328" s="38" t="s">
        <v>34</v>
      </c>
      <c r="BK328" s="227">
        <f t="shared" si="13"/>
        <v>0</v>
      </c>
      <c r="BL328" s="38" t="s">
        <v>1186</v>
      </c>
      <c r="BM328" s="226" t="s">
        <v>1297</v>
      </c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0"/>
    </row>
    <row r="329" spans="1:150" ht="12.75">
      <c r="A329" s="54"/>
      <c r="B329" s="55"/>
      <c r="C329" s="214" t="s">
        <v>1298</v>
      </c>
      <c r="D329" s="214" t="s">
        <v>783</v>
      </c>
      <c r="E329" s="215" t="s">
        <v>1299</v>
      </c>
      <c r="F329" s="216" t="s">
        <v>1300</v>
      </c>
      <c r="G329" s="217" t="s">
        <v>1239</v>
      </c>
      <c r="H329" s="218">
        <v>0</v>
      </c>
      <c r="I329" s="219"/>
      <c r="J329" s="219"/>
      <c r="K329" s="220">
        <f t="shared" si="1"/>
        <v>0</v>
      </c>
      <c r="L329" s="216" t="s">
        <v>56</v>
      </c>
      <c r="M329" s="59"/>
      <c r="N329" s="221" t="s">
        <v>56</v>
      </c>
      <c r="O329" s="222" t="s">
        <v>694</v>
      </c>
      <c r="P329" s="223">
        <f t="shared" si="2"/>
        <v>0</v>
      </c>
      <c r="Q329" s="223">
        <f t="shared" si="3"/>
        <v>0</v>
      </c>
      <c r="R329" s="223">
        <f t="shared" si="4"/>
        <v>0</v>
      </c>
      <c r="S329" s="87"/>
      <c r="T329" s="224">
        <f t="shared" si="5"/>
        <v>0</v>
      </c>
      <c r="U329" s="224">
        <v>0</v>
      </c>
      <c r="V329" s="224">
        <f t="shared" si="6"/>
        <v>0</v>
      </c>
      <c r="W329" s="224">
        <v>0</v>
      </c>
      <c r="X329" s="225">
        <f t="shared" si="7"/>
        <v>0</v>
      </c>
      <c r="Y329" s="54"/>
      <c r="Z329" s="54"/>
      <c r="AA329" s="54"/>
      <c r="AB329" s="54"/>
      <c r="AC329" s="54"/>
      <c r="AD329" s="54"/>
      <c r="AE329" s="54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226" t="s">
        <v>1186</v>
      </c>
      <c r="AS329" s="60"/>
      <c r="AT329" s="226" t="s">
        <v>783</v>
      </c>
      <c r="AU329" s="226" t="s">
        <v>34</v>
      </c>
      <c r="AV329" s="60"/>
      <c r="AW329" s="60"/>
      <c r="AX329" s="60"/>
      <c r="AY329" s="38" t="s">
        <v>781</v>
      </c>
      <c r="AZ329" s="60"/>
      <c r="BA329" s="60"/>
      <c r="BB329" s="60"/>
      <c r="BC329" s="60"/>
      <c r="BD329" s="60"/>
      <c r="BE329" s="227">
        <f t="shared" si="8"/>
        <v>0</v>
      </c>
      <c r="BF329" s="227">
        <f t="shared" si="9"/>
        <v>0</v>
      </c>
      <c r="BG329" s="227">
        <f t="shared" si="10"/>
        <v>0</v>
      </c>
      <c r="BH329" s="227">
        <f t="shared" si="11"/>
        <v>0</v>
      </c>
      <c r="BI329" s="227">
        <f t="shared" si="12"/>
        <v>0</v>
      </c>
      <c r="BJ329" s="38" t="s">
        <v>34</v>
      </c>
      <c r="BK329" s="227">
        <f t="shared" si="13"/>
        <v>0</v>
      </c>
      <c r="BL329" s="38" t="s">
        <v>1186</v>
      </c>
      <c r="BM329" s="226" t="s">
        <v>1301</v>
      </c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  <c r="EK329" s="60"/>
      <c r="EL329" s="60"/>
      <c r="EM329" s="60"/>
      <c r="EN329" s="60"/>
      <c r="EO329" s="60"/>
      <c r="EP329" s="60"/>
      <c r="EQ329" s="60"/>
      <c r="ER329" s="60"/>
      <c r="ES329" s="60"/>
      <c r="ET329" s="60"/>
    </row>
    <row r="330" spans="1:150" ht="48">
      <c r="A330" s="54"/>
      <c r="B330" s="55"/>
      <c r="C330" s="56"/>
      <c r="D330" s="236" t="s">
        <v>54</v>
      </c>
      <c r="E330" s="56"/>
      <c r="F330" s="280" t="s">
        <v>1302</v>
      </c>
      <c r="G330" s="56"/>
      <c r="H330" s="56"/>
      <c r="I330" s="230"/>
      <c r="J330" s="230"/>
      <c r="K330" s="56"/>
      <c r="L330" s="56"/>
      <c r="M330" s="59"/>
      <c r="N330" s="231"/>
      <c r="O330" s="232"/>
      <c r="P330" s="87"/>
      <c r="Q330" s="87"/>
      <c r="R330" s="87"/>
      <c r="S330" s="87"/>
      <c r="T330" s="87"/>
      <c r="U330" s="87"/>
      <c r="V330" s="87"/>
      <c r="W330" s="87"/>
      <c r="X330" s="88"/>
      <c r="Y330" s="54"/>
      <c r="Z330" s="54"/>
      <c r="AA330" s="54"/>
      <c r="AB330" s="54"/>
      <c r="AC330" s="54"/>
      <c r="AD330" s="54"/>
      <c r="AE330" s="54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38" t="s">
        <v>54</v>
      </c>
      <c r="AU330" s="38" t="s">
        <v>34</v>
      </c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  <c r="ED330" s="60"/>
      <c r="EE330" s="60"/>
      <c r="EF330" s="60"/>
      <c r="EG330" s="60"/>
      <c r="EH330" s="60"/>
      <c r="EI330" s="60"/>
      <c r="EJ330" s="60"/>
      <c r="EK330" s="60"/>
      <c r="EL330" s="60"/>
      <c r="EM330" s="60"/>
      <c r="EN330" s="60"/>
      <c r="EO330" s="60"/>
      <c r="EP330" s="60"/>
      <c r="EQ330" s="60"/>
      <c r="ER330" s="60"/>
      <c r="ES330" s="60"/>
      <c r="ET330" s="60"/>
    </row>
    <row r="331" spans="1:150" ht="15">
      <c r="A331" s="196"/>
      <c r="B331" s="197"/>
      <c r="C331" s="198"/>
      <c r="D331" s="199" t="s">
        <v>721</v>
      </c>
      <c r="E331" s="200" t="s">
        <v>1303</v>
      </c>
      <c r="F331" s="200" t="s">
        <v>1304</v>
      </c>
      <c r="G331" s="198"/>
      <c r="H331" s="198"/>
      <c r="I331" s="201"/>
      <c r="J331" s="201"/>
      <c r="K331" s="202">
        <f>BK331</f>
        <v>0</v>
      </c>
      <c r="L331" s="198"/>
      <c r="M331" s="203"/>
      <c r="N331" s="204"/>
      <c r="O331" s="205"/>
      <c r="P331" s="205"/>
      <c r="Q331" s="206">
        <f>SUM(Q332:Q339)</f>
        <v>0</v>
      </c>
      <c r="R331" s="206">
        <f>SUM(R332:R339)</f>
        <v>0</v>
      </c>
      <c r="S331" s="205"/>
      <c r="T331" s="207">
        <f>SUM(T332:T339)</f>
        <v>0</v>
      </c>
      <c r="U331" s="205"/>
      <c r="V331" s="207">
        <f>SUM(V332:V339)</f>
        <v>0</v>
      </c>
      <c r="W331" s="205"/>
      <c r="X331" s="208">
        <f>SUM(X332:X339)</f>
        <v>0</v>
      </c>
      <c r="Y331" s="196"/>
      <c r="Z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  <c r="AL331" s="196"/>
      <c r="AM331" s="196"/>
      <c r="AN331" s="196"/>
      <c r="AO331" s="196"/>
      <c r="AP331" s="196"/>
      <c r="AQ331" s="196"/>
      <c r="AR331" s="209" t="s">
        <v>40</v>
      </c>
      <c r="AS331" s="196"/>
      <c r="AT331" s="210" t="s">
        <v>721</v>
      </c>
      <c r="AU331" s="210" t="s">
        <v>32</v>
      </c>
      <c r="AV331" s="196"/>
      <c r="AW331" s="196"/>
      <c r="AX331" s="196"/>
      <c r="AY331" s="209" t="s">
        <v>781</v>
      </c>
      <c r="AZ331" s="196"/>
      <c r="BA331" s="196"/>
      <c r="BB331" s="196"/>
      <c r="BC331" s="196"/>
      <c r="BD331" s="196"/>
      <c r="BE331" s="196"/>
      <c r="BF331" s="196"/>
      <c r="BG331" s="196"/>
      <c r="BH331" s="196"/>
      <c r="BI331" s="196"/>
      <c r="BJ331" s="196"/>
      <c r="BK331" s="211">
        <f>SUM(BK332:BK339)</f>
        <v>0</v>
      </c>
      <c r="BL331" s="196"/>
      <c r="BM331" s="196"/>
      <c r="BN331" s="196"/>
      <c r="BO331" s="196"/>
      <c r="BP331" s="196"/>
      <c r="BQ331" s="196"/>
      <c r="BR331" s="196"/>
      <c r="BS331" s="196"/>
      <c r="BT331" s="196"/>
      <c r="BU331" s="196"/>
      <c r="BV331" s="196"/>
      <c r="BW331" s="196"/>
      <c r="BX331" s="196"/>
      <c r="BY331" s="196"/>
      <c r="BZ331" s="196"/>
      <c r="CA331" s="196"/>
      <c r="CB331" s="196"/>
      <c r="CC331" s="196"/>
      <c r="CD331" s="196"/>
      <c r="CE331" s="196"/>
      <c r="CF331" s="196"/>
      <c r="CG331" s="196"/>
      <c r="CH331" s="196"/>
      <c r="CI331" s="196"/>
      <c r="CJ331" s="196"/>
      <c r="CK331" s="196"/>
      <c r="CL331" s="196"/>
      <c r="CM331" s="196"/>
      <c r="CN331" s="196"/>
      <c r="CO331" s="196"/>
      <c r="CP331" s="196"/>
      <c r="CQ331" s="196"/>
      <c r="CR331" s="196"/>
      <c r="CS331" s="196"/>
      <c r="CT331" s="196"/>
      <c r="CU331" s="196"/>
      <c r="CV331" s="196"/>
      <c r="CW331" s="196"/>
      <c r="CX331" s="196"/>
      <c r="CY331" s="196"/>
      <c r="CZ331" s="196"/>
      <c r="DA331" s="196"/>
      <c r="DB331" s="196"/>
      <c r="DC331" s="196"/>
      <c r="DD331" s="196"/>
      <c r="DE331" s="196"/>
      <c r="DF331" s="196"/>
      <c r="DG331" s="196"/>
      <c r="DH331" s="196"/>
      <c r="DI331" s="196"/>
      <c r="DJ331" s="196"/>
      <c r="DK331" s="196"/>
      <c r="DL331" s="196"/>
      <c r="DM331" s="196"/>
      <c r="DN331" s="196"/>
      <c r="DO331" s="196"/>
      <c r="DP331" s="196"/>
      <c r="DQ331" s="196"/>
      <c r="DR331" s="196"/>
      <c r="DS331" s="196"/>
      <c r="DT331" s="196"/>
      <c r="DU331" s="196"/>
      <c r="DV331" s="196"/>
      <c r="DW331" s="196"/>
      <c r="DX331" s="196"/>
      <c r="DY331" s="196"/>
      <c r="DZ331" s="196"/>
      <c r="EA331" s="196"/>
      <c r="EB331" s="196"/>
      <c r="EC331" s="196"/>
      <c r="ED331" s="196"/>
      <c r="EE331" s="196"/>
      <c r="EF331" s="196"/>
      <c r="EG331" s="196"/>
      <c r="EH331" s="196"/>
      <c r="EI331" s="196"/>
      <c r="EJ331" s="196"/>
      <c r="EK331" s="196"/>
      <c r="EL331" s="196"/>
      <c r="EM331" s="196"/>
      <c r="EN331" s="196"/>
      <c r="EO331" s="196"/>
      <c r="EP331" s="196"/>
      <c r="EQ331" s="196"/>
      <c r="ER331" s="196"/>
      <c r="ES331" s="196"/>
      <c r="ET331" s="196"/>
    </row>
    <row r="332" spans="1:150" ht="12.75">
      <c r="A332" s="54"/>
      <c r="B332" s="55"/>
      <c r="C332" s="214" t="s">
        <v>1305</v>
      </c>
      <c r="D332" s="214" t="s">
        <v>783</v>
      </c>
      <c r="E332" s="215" t="s">
        <v>1306</v>
      </c>
      <c r="F332" s="216" t="s">
        <v>1307</v>
      </c>
      <c r="G332" s="217" t="s">
        <v>1239</v>
      </c>
      <c r="H332" s="218">
        <v>0</v>
      </c>
      <c r="I332" s="219"/>
      <c r="J332" s="219"/>
      <c r="K332" s="220">
        <f>ROUND(P332*H332,2)</f>
        <v>0</v>
      </c>
      <c r="L332" s="216" t="s">
        <v>56</v>
      </c>
      <c r="M332" s="59"/>
      <c r="N332" s="221" t="s">
        <v>56</v>
      </c>
      <c r="O332" s="222" t="s">
        <v>694</v>
      </c>
      <c r="P332" s="223">
        <f>I332+J332</f>
        <v>0</v>
      </c>
      <c r="Q332" s="223">
        <f>ROUND(I332*H332,2)</f>
        <v>0</v>
      </c>
      <c r="R332" s="223">
        <f>ROUND(J332*H332,2)</f>
        <v>0</v>
      </c>
      <c r="S332" s="87"/>
      <c r="T332" s="224">
        <f>S332*H332</f>
        <v>0</v>
      </c>
      <c r="U332" s="224">
        <v>0</v>
      </c>
      <c r="V332" s="224">
        <f>U332*H332</f>
        <v>0</v>
      </c>
      <c r="W332" s="224">
        <v>0</v>
      </c>
      <c r="X332" s="225">
        <f>W332*H332</f>
        <v>0</v>
      </c>
      <c r="Y332" s="54"/>
      <c r="Z332" s="54"/>
      <c r="AA332" s="54"/>
      <c r="AB332" s="54"/>
      <c r="AC332" s="54"/>
      <c r="AD332" s="54"/>
      <c r="AE332" s="54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226" t="s">
        <v>1186</v>
      </c>
      <c r="AS332" s="60"/>
      <c r="AT332" s="226" t="s">
        <v>783</v>
      </c>
      <c r="AU332" s="226" t="s">
        <v>34</v>
      </c>
      <c r="AV332" s="60"/>
      <c r="AW332" s="60"/>
      <c r="AX332" s="60"/>
      <c r="AY332" s="38" t="s">
        <v>781</v>
      </c>
      <c r="AZ332" s="60"/>
      <c r="BA332" s="60"/>
      <c r="BB332" s="60"/>
      <c r="BC332" s="60"/>
      <c r="BD332" s="60"/>
      <c r="BE332" s="227">
        <f>IF(O332="základní",K332,0)</f>
        <v>0</v>
      </c>
      <c r="BF332" s="227">
        <f>IF(O332="snížená",K332,0)</f>
        <v>0</v>
      </c>
      <c r="BG332" s="227">
        <f>IF(O332="zákl. přenesená",K332,0)</f>
        <v>0</v>
      </c>
      <c r="BH332" s="227">
        <f>IF(O332="sníž. přenesená",K332,0)</f>
        <v>0</v>
      </c>
      <c r="BI332" s="227">
        <f>IF(O332="nulová",K332,0)</f>
        <v>0</v>
      </c>
      <c r="BJ332" s="38" t="s">
        <v>34</v>
      </c>
      <c r="BK332" s="227">
        <f>ROUND(P332*H332,2)</f>
        <v>0</v>
      </c>
      <c r="BL332" s="38" t="s">
        <v>1186</v>
      </c>
      <c r="BM332" s="226" t="s">
        <v>1308</v>
      </c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  <c r="EK332" s="60"/>
      <c r="EL332" s="60"/>
      <c r="EM332" s="60"/>
      <c r="EN332" s="60"/>
      <c r="EO332" s="60"/>
      <c r="EP332" s="60"/>
      <c r="EQ332" s="60"/>
      <c r="ER332" s="60"/>
      <c r="ES332" s="60"/>
      <c r="ET332" s="60"/>
    </row>
    <row r="333" spans="1:150" ht="28.8">
      <c r="A333" s="54"/>
      <c r="B333" s="55"/>
      <c r="C333" s="56"/>
      <c r="D333" s="236" t="s">
        <v>54</v>
      </c>
      <c r="E333" s="56"/>
      <c r="F333" s="280" t="s">
        <v>1309</v>
      </c>
      <c r="G333" s="56"/>
      <c r="H333" s="56"/>
      <c r="I333" s="230"/>
      <c r="J333" s="230"/>
      <c r="K333" s="56"/>
      <c r="L333" s="56"/>
      <c r="M333" s="59"/>
      <c r="N333" s="231"/>
      <c r="O333" s="232"/>
      <c r="P333" s="87"/>
      <c r="Q333" s="87"/>
      <c r="R333" s="87"/>
      <c r="S333" s="87"/>
      <c r="T333" s="87"/>
      <c r="U333" s="87"/>
      <c r="V333" s="87"/>
      <c r="W333" s="87"/>
      <c r="X333" s="88"/>
      <c r="Y333" s="54"/>
      <c r="Z333" s="54"/>
      <c r="AA333" s="54"/>
      <c r="AB333" s="54"/>
      <c r="AC333" s="54"/>
      <c r="AD333" s="54"/>
      <c r="AE333" s="54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38" t="s">
        <v>54</v>
      </c>
      <c r="AU333" s="38" t="s">
        <v>34</v>
      </c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0"/>
    </row>
    <row r="334" spans="1:150" ht="12.75">
      <c r="A334" s="54"/>
      <c r="B334" s="55"/>
      <c r="C334" s="214" t="s">
        <v>1310</v>
      </c>
      <c r="D334" s="214" t="s">
        <v>783</v>
      </c>
      <c r="E334" s="215" t="s">
        <v>1311</v>
      </c>
      <c r="F334" s="216" t="s">
        <v>1312</v>
      </c>
      <c r="G334" s="217" t="s">
        <v>1239</v>
      </c>
      <c r="H334" s="218">
        <v>0</v>
      </c>
      <c r="I334" s="219"/>
      <c r="J334" s="219"/>
      <c r="K334" s="220">
        <f>ROUND(P334*H334,2)</f>
        <v>0</v>
      </c>
      <c r="L334" s="216" t="s">
        <v>56</v>
      </c>
      <c r="M334" s="59"/>
      <c r="N334" s="221" t="s">
        <v>56</v>
      </c>
      <c r="O334" s="222" t="s">
        <v>694</v>
      </c>
      <c r="P334" s="223">
        <f>I334+J334</f>
        <v>0</v>
      </c>
      <c r="Q334" s="223">
        <f>ROUND(I334*H334,2)</f>
        <v>0</v>
      </c>
      <c r="R334" s="223">
        <f>ROUND(J334*H334,2)</f>
        <v>0</v>
      </c>
      <c r="S334" s="87"/>
      <c r="T334" s="224">
        <f>S334*H334</f>
        <v>0</v>
      </c>
      <c r="U334" s="224">
        <v>0</v>
      </c>
      <c r="V334" s="224">
        <f>U334*H334</f>
        <v>0</v>
      </c>
      <c r="W334" s="224">
        <v>0</v>
      </c>
      <c r="X334" s="225">
        <f>W334*H334</f>
        <v>0</v>
      </c>
      <c r="Y334" s="54"/>
      <c r="Z334" s="54"/>
      <c r="AA334" s="54"/>
      <c r="AB334" s="54"/>
      <c r="AC334" s="54"/>
      <c r="AD334" s="54"/>
      <c r="AE334" s="54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226" t="s">
        <v>1186</v>
      </c>
      <c r="AS334" s="60"/>
      <c r="AT334" s="226" t="s">
        <v>783</v>
      </c>
      <c r="AU334" s="226" t="s">
        <v>34</v>
      </c>
      <c r="AV334" s="60"/>
      <c r="AW334" s="60"/>
      <c r="AX334" s="60"/>
      <c r="AY334" s="38" t="s">
        <v>781</v>
      </c>
      <c r="AZ334" s="60"/>
      <c r="BA334" s="60"/>
      <c r="BB334" s="60"/>
      <c r="BC334" s="60"/>
      <c r="BD334" s="60"/>
      <c r="BE334" s="227">
        <f>IF(O334="základní",K334,0)</f>
        <v>0</v>
      </c>
      <c r="BF334" s="227">
        <f>IF(O334="snížená",K334,0)</f>
        <v>0</v>
      </c>
      <c r="BG334" s="227">
        <f>IF(O334="zákl. přenesená",K334,0)</f>
        <v>0</v>
      </c>
      <c r="BH334" s="227">
        <f>IF(O334="sníž. přenesená",K334,0)</f>
        <v>0</v>
      </c>
      <c r="BI334" s="227">
        <f>IF(O334="nulová",K334,0)</f>
        <v>0</v>
      </c>
      <c r="BJ334" s="38" t="s">
        <v>34</v>
      </c>
      <c r="BK334" s="227">
        <f>ROUND(P334*H334,2)</f>
        <v>0</v>
      </c>
      <c r="BL334" s="38" t="s">
        <v>1186</v>
      </c>
      <c r="BM334" s="226" t="s">
        <v>1313</v>
      </c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  <c r="ED334" s="60"/>
      <c r="EE334" s="60"/>
      <c r="EF334" s="60"/>
      <c r="EG334" s="60"/>
      <c r="EH334" s="60"/>
      <c r="EI334" s="60"/>
      <c r="EJ334" s="60"/>
      <c r="EK334" s="60"/>
      <c r="EL334" s="60"/>
      <c r="EM334" s="60"/>
      <c r="EN334" s="60"/>
      <c r="EO334" s="60"/>
      <c r="EP334" s="60"/>
      <c r="EQ334" s="60"/>
      <c r="ER334" s="60"/>
      <c r="ES334" s="60"/>
      <c r="ET334" s="60"/>
    </row>
    <row r="335" spans="1:150" ht="28.8">
      <c r="A335" s="54"/>
      <c r="B335" s="55"/>
      <c r="C335" s="56"/>
      <c r="D335" s="236" t="s">
        <v>54</v>
      </c>
      <c r="E335" s="56"/>
      <c r="F335" s="280" t="s">
        <v>1309</v>
      </c>
      <c r="G335" s="56"/>
      <c r="H335" s="56"/>
      <c r="I335" s="230"/>
      <c r="J335" s="230"/>
      <c r="K335" s="56"/>
      <c r="L335" s="56"/>
      <c r="M335" s="59"/>
      <c r="N335" s="231"/>
      <c r="O335" s="232"/>
      <c r="P335" s="87"/>
      <c r="Q335" s="87"/>
      <c r="R335" s="87"/>
      <c r="S335" s="87"/>
      <c r="T335" s="87"/>
      <c r="U335" s="87"/>
      <c r="V335" s="87"/>
      <c r="W335" s="87"/>
      <c r="X335" s="88"/>
      <c r="Y335" s="54"/>
      <c r="Z335" s="54"/>
      <c r="AA335" s="54"/>
      <c r="AB335" s="54"/>
      <c r="AC335" s="54"/>
      <c r="AD335" s="54"/>
      <c r="AE335" s="54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38" t="s">
        <v>54</v>
      </c>
      <c r="AU335" s="38" t="s">
        <v>34</v>
      </c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  <c r="ED335" s="60"/>
      <c r="EE335" s="60"/>
      <c r="EF335" s="60"/>
      <c r="EG335" s="60"/>
      <c r="EH335" s="60"/>
      <c r="EI335" s="60"/>
      <c r="EJ335" s="60"/>
      <c r="EK335" s="60"/>
      <c r="EL335" s="60"/>
      <c r="EM335" s="60"/>
      <c r="EN335" s="60"/>
      <c r="EO335" s="60"/>
      <c r="EP335" s="60"/>
      <c r="EQ335" s="60"/>
      <c r="ER335" s="60"/>
      <c r="ES335" s="60"/>
      <c r="ET335" s="60"/>
    </row>
    <row r="336" spans="1:150" ht="12.75">
      <c r="A336" s="54"/>
      <c r="B336" s="55"/>
      <c r="C336" s="214" t="s">
        <v>1314</v>
      </c>
      <c r="D336" s="214" t="s">
        <v>783</v>
      </c>
      <c r="E336" s="215" t="s">
        <v>1315</v>
      </c>
      <c r="F336" s="216" t="s">
        <v>1316</v>
      </c>
      <c r="G336" s="217" t="s">
        <v>1239</v>
      </c>
      <c r="H336" s="218">
        <v>0</v>
      </c>
      <c r="I336" s="219"/>
      <c r="J336" s="219"/>
      <c r="K336" s="220">
        <f>ROUND(P336*H336,2)</f>
        <v>0</v>
      </c>
      <c r="L336" s="216" t="s">
        <v>56</v>
      </c>
      <c r="M336" s="59"/>
      <c r="N336" s="221" t="s">
        <v>56</v>
      </c>
      <c r="O336" s="222" t="s">
        <v>694</v>
      </c>
      <c r="P336" s="223">
        <f>I336+J336</f>
        <v>0</v>
      </c>
      <c r="Q336" s="223">
        <f>ROUND(I336*H336,2)</f>
        <v>0</v>
      </c>
      <c r="R336" s="223">
        <f>ROUND(J336*H336,2)</f>
        <v>0</v>
      </c>
      <c r="S336" s="87"/>
      <c r="T336" s="224">
        <f>S336*H336</f>
        <v>0</v>
      </c>
      <c r="U336" s="224">
        <v>0</v>
      </c>
      <c r="V336" s="224">
        <f>U336*H336</f>
        <v>0</v>
      </c>
      <c r="W336" s="224">
        <v>0</v>
      </c>
      <c r="X336" s="225">
        <f>W336*H336</f>
        <v>0</v>
      </c>
      <c r="Y336" s="54"/>
      <c r="Z336" s="54"/>
      <c r="AA336" s="54"/>
      <c r="AB336" s="54"/>
      <c r="AC336" s="54"/>
      <c r="AD336" s="54"/>
      <c r="AE336" s="54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226" t="s">
        <v>1186</v>
      </c>
      <c r="AS336" s="60"/>
      <c r="AT336" s="226" t="s">
        <v>783</v>
      </c>
      <c r="AU336" s="226" t="s">
        <v>34</v>
      </c>
      <c r="AV336" s="60"/>
      <c r="AW336" s="60"/>
      <c r="AX336" s="60"/>
      <c r="AY336" s="38" t="s">
        <v>781</v>
      </c>
      <c r="AZ336" s="60"/>
      <c r="BA336" s="60"/>
      <c r="BB336" s="60"/>
      <c r="BC336" s="60"/>
      <c r="BD336" s="60"/>
      <c r="BE336" s="227">
        <f>IF(O336="základní",K336,0)</f>
        <v>0</v>
      </c>
      <c r="BF336" s="227">
        <f>IF(O336="snížená",K336,0)</f>
        <v>0</v>
      </c>
      <c r="BG336" s="227">
        <f>IF(O336="zákl. přenesená",K336,0)</f>
        <v>0</v>
      </c>
      <c r="BH336" s="227">
        <f>IF(O336="sníž. přenesená",K336,0)</f>
        <v>0</v>
      </c>
      <c r="BI336" s="227">
        <f>IF(O336="nulová",K336,0)</f>
        <v>0</v>
      </c>
      <c r="BJ336" s="38" t="s">
        <v>34</v>
      </c>
      <c r="BK336" s="227">
        <f>ROUND(P336*H336,2)</f>
        <v>0</v>
      </c>
      <c r="BL336" s="38" t="s">
        <v>1186</v>
      </c>
      <c r="BM336" s="226" t="s">
        <v>1317</v>
      </c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  <c r="ED336" s="60"/>
      <c r="EE336" s="60"/>
      <c r="EF336" s="60"/>
      <c r="EG336" s="60"/>
      <c r="EH336" s="60"/>
      <c r="EI336" s="60"/>
      <c r="EJ336" s="60"/>
      <c r="EK336" s="60"/>
      <c r="EL336" s="60"/>
      <c r="EM336" s="60"/>
      <c r="EN336" s="60"/>
      <c r="EO336" s="60"/>
      <c r="EP336" s="60"/>
      <c r="EQ336" s="60"/>
      <c r="ER336" s="60"/>
      <c r="ES336" s="60"/>
      <c r="ET336" s="60"/>
    </row>
    <row r="337" spans="1:150" ht="28.8">
      <c r="A337" s="54"/>
      <c r="B337" s="55"/>
      <c r="C337" s="56"/>
      <c r="D337" s="236" t="s">
        <v>54</v>
      </c>
      <c r="E337" s="56"/>
      <c r="F337" s="280" t="s">
        <v>1309</v>
      </c>
      <c r="G337" s="56"/>
      <c r="H337" s="56"/>
      <c r="I337" s="230"/>
      <c r="J337" s="230"/>
      <c r="K337" s="56"/>
      <c r="L337" s="56"/>
      <c r="M337" s="59"/>
      <c r="N337" s="231"/>
      <c r="O337" s="232"/>
      <c r="P337" s="87"/>
      <c r="Q337" s="87"/>
      <c r="R337" s="87"/>
      <c r="S337" s="87"/>
      <c r="T337" s="87"/>
      <c r="U337" s="87"/>
      <c r="V337" s="87"/>
      <c r="W337" s="87"/>
      <c r="X337" s="88"/>
      <c r="Y337" s="54"/>
      <c r="Z337" s="54"/>
      <c r="AA337" s="54"/>
      <c r="AB337" s="54"/>
      <c r="AC337" s="54"/>
      <c r="AD337" s="54"/>
      <c r="AE337" s="54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38" t="s">
        <v>54</v>
      </c>
      <c r="AU337" s="38" t="s">
        <v>34</v>
      </c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  <c r="ED337" s="60"/>
      <c r="EE337" s="60"/>
      <c r="EF337" s="60"/>
      <c r="EG337" s="60"/>
      <c r="EH337" s="60"/>
      <c r="EI337" s="60"/>
      <c r="EJ337" s="60"/>
      <c r="EK337" s="60"/>
      <c r="EL337" s="60"/>
      <c r="EM337" s="60"/>
      <c r="EN337" s="60"/>
      <c r="EO337" s="60"/>
      <c r="EP337" s="60"/>
      <c r="EQ337" s="60"/>
      <c r="ER337" s="60"/>
      <c r="ES337" s="60"/>
      <c r="ET337" s="60"/>
    </row>
    <row r="338" spans="1:150" ht="12.75">
      <c r="A338" s="54"/>
      <c r="B338" s="55"/>
      <c r="C338" s="214" t="s">
        <v>1318</v>
      </c>
      <c r="D338" s="214" t="s">
        <v>783</v>
      </c>
      <c r="E338" s="215" t="s">
        <v>1319</v>
      </c>
      <c r="F338" s="216" t="s">
        <v>1320</v>
      </c>
      <c r="G338" s="217" t="s">
        <v>1239</v>
      </c>
      <c r="H338" s="218">
        <v>0</v>
      </c>
      <c r="I338" s="219"/>
      <c r="J338" s="219"/>
      <c r="K338" s="220">
        <f>ROUND(P338*H338,2)</f>
        <v>0</v>
      </c>
      <c r="L338" s="216" t="s">
        <v>56</v>
      </c>
      <c r="M338" s="59"/>
      <c r="N338" s="221" t="s">
        <v>56</v>
      </c>
      <c r="O338" s="222" t="s">
        <v>694</v>
      </c>
      <c r="P338" s="223">
        <f>I338+J338</f>
        <v>0</v>
      </c>
      <c r="Q338" s="223">
        <f>ROUND(I338*H338,2)</f>
        <v>0</v>
      </c>
      <c r="R338" s="223">
        <f>ROUND(J338*H338,2)</f>
        <v>0</v>
      </c>
      <c r="S338" s="87"/>
      <c r="T338" s="224">
        <f>S338*H338</f>
        <v>0</v>
      </c>
      <c r="U338" s="224">
        <v>0</v>
      </c>
      <c r="V338" s="224">
        <f>U338*H338</f>
        <v>0</v>
      </c>
      <c r="W338" s="224">
        <v>0</v>
      </c>
      <c r="X338" s="225">
        <f>W338*H338</f>
        <v>0</v>
      </c>
      <c r="Y338" s="54"/>
      <c r="Z338" s="54"/>
      <c r="AA338" s="54"/>
      <c r="AB338" s="54"/>
      <c r="AC338" s="54"/>
      <c r="AD338" s="54"/>
      <c r="AE338" s="54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226" t="s">
        <v>1186</v>
      </c>
      <c r="AS338" s="60"/>
      <c r="AT338" s="226" t="s">
        <v>783</v>
      </c>
      <c r="AU338" s="226" t="s">
        <v>34</v>
      </c>
      <c r="AV338" s="60"/>
      <c r="AW338" s="60"/>
      <c r="AX338" s="60"/>
      <c r="AY338" s="38" t="s">
        <v>781</v>
      </c>
      <c r="AZ338" s="60"/>
      <c r="BA338" s="60"/>
      <c r="BB338" s="60"/>
      <c r="BC338" s="60"/>
      <c r="BD338" s="60"/>
      <c r="BE338" s="227">
        <f>IF(O338="základní",K338,0)</f>
        <v>0</v>
      </c>
      <c r="BF338" s="227">
        <f>IF(O338="snížená",K338,0)</f>
        <v>0</v>
      </c>
      <c r="BG338" s="227">
        <f>IF(O338="zákl. přenesená",K338,0)</f>
        <v>0</v>
      </c>
      <c r="BH338" s="227">
        <f>IF(O338="sníž. přenesená",K338,0)</f>
        <v>0</v>
      </c>
      <c r="BI338" s="227">
        <f>IF(O338="nulová",K338,0)</f>
        <v>0</v>
      </c>
      <c r="BJ338" s="38" t="s">
        <v>34</v>
      </c>
      <c r="BK338" s="227">
        <f>ROUND(P338*H338,2)</f>
        <v>0</v>
      </c>
      <c r="BL338" s="38" t="s">
        <v>1186</v>
      </c>
      <c r="BM338" s="226" t="s">
        <v>1321</v>
      </c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  <c r="ED338" s="60"/>
      <c r="EE338" s="60"/>
      <c r="EF338" s="60"/>
      <c r="EG338" s="60"/>
      <c r="EH338" s="60"/>
      <c r="EI338" s="60"/>
      <c r="EJ338" s="60"/>
      <c r="EK338" s="60"/>
      <c r="EL338" s="60"/>
      <c r="EM338" s="60"/>
      <c r="EN338" s="60"/>
      <c r="EO338" s="60"/>
      <c r="EP338" s="60"/>
      <c r="EQ338" s="60"/>
      <c r="ER338" s="60"/>
      <c r="ES338" s="60"/>
      <c r="ET338" s="60"/>
    </row>
    <row r="339" spans="1:150" ht="57.6">
      <c r="A339" s="54"/>
      <c r="B339" s="55"/>
      <c r="C339" s="56"/>
      <c r="D339" s="236" t="s">
        <v>54</v>
      </c>
      <c r="E339" s="56"/>
      <c r="F339" s="280" t="s">
        <v>1322</v>
      </c>
      <c r="G339" s="56"/>
      <c r="H339" s="56"/>
      <c r="I339" s="230"/>
      <c r="J339" s="230"/>
      <c r="K339" s="56"/>
      <c r="L339" s="56"/>
      <c r="M339" s="59"/>
      <c r="N339" s="281"/>
      <c r="O339" s="282"/>
      <c r="P339" s="283"/>
      <c r="Q339" s="283"/>
      <c r="R339" s="283"/>
      <c r="S339" s="283"/>
      <c r="T339" s="283"/>
      <c r="U339" s="283"/>
      <c r="V339" s="283"/>
      <c r="W339" s="283"/>
      <c r="X339" s="284"/>
      <c r="Y339" s="54"/>
      <c r="Z339" s="54"/>
      <c r="AA339" s="54"/>
      <c r="AB339" s="54"/>
      <c r="AC339" s="54"/>
      <c r="AD339" s="54"/>
      <c r="AE339" s="54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38" t="s">
        <v>54</v>
      </c>
      <c r="AU339" s="38" t="s">
        <v>34</v>
      </c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  <c r="ED339" s="60"/>
      <c r="EE339" s="60"/>
      <c r="EF339" s="60"/>
      <c r="EG339" s="60"/>
      <c r="EH339" s="60"/>
      <c r="EI339" s="60"/>
      <c r="EJ339" s="60"/>
      <c r="EK339" s="60"/>
      <c r="EL339" s="60"/>
      <c r="EM339" s="60"/>
      <c r="EN339" s="60"/>
      <c r="EO339" s="60"/>
      <c r="EP339" s="60"/>
      <c r="EQ339" s="60"/>
      <c r="ER339" s="60"/>
      <c r="ES339" s="60"/>
      <c r="ET339" s="60"/>
    </row>
    <row r="340" spans="1:150" ht="12.75">
      <c r="A340" s="54"/>
      <c r="B340" s="69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59"/>
      <c r="N340" s="54"/>
      <c r="O340" s="60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  <c r="ED340" s="60"/>
      <c r="EE340" s="60"/>
      <c r="EF340" s="60"/>
      <c r="EG340" s="60"/>
      <c r="EH340" s="60"/>
      <c r="EI340" s="60"/>
      <c r="EJ340" s="60"/>
      <c r="EK340" s="60"/>
      <c r="EL340" s="60"/>
      <c r="EM340" s="60"/>
      <c r="EN340" s="60"/>
      <c r="EO340" s="60"/>
      <c r="EP340" s="60"/>
      <c r="EQ340" s="60"/>
      <c r="ER340" s="60"/>
      <c r="ES340" s="60"/>
      <c r="ET340" s="60"/>
    </row>
  </sheetData>
  <mergeCells count="12">
    <mergeCell ref="E95:H95"/>
    <mergeCell ref="M2:Z2"/>
    <mergeCell ref="E7:H7"/>
    <mergeCell ref="E9:H9"/>
    <mergeCell ref="E11:H11"/>
    <mergeCell ref="E20:H20"/>
    <mergeCell ref="E29:H29"/>
    <mergeCell ref="E52:H52"/>
    <mergeCell ref="E54:H54"/>
    <mergeCell ref="E56:H56"/>
    <mergeCell ref="E91:H91"/>
    <mergeCell ref="E93:H93"/>
  </mergeCells>
  <hyperlinks>
    <hyperlink ref="F107" r:id="rId1" display="https://podminky.urs.cz/item/CS_URS_2022_01/945421110"/>
    <hyperlink ref="F116" r:id="rId2" display="https://podminky.urs.cz/item/CS_URS_2022_01/741810002"/>
    <hyperlink ref="F119" r:id="rId3" display="https://podminky.urs.cz/item/CS_URS_2022_01/741110312"/>
    <hyperlink ref="F124" r:id="rId4" display="https://podminky.urs.cz/item/CS_URS_2022_01/741110334"/>
    <hyperlink ref="F128" r:id="rId5" display="https://podminky.urs.cz/item/CS_URS_2022_01/741122122"/>
    <hyperlink ref="F133" r:id="rId6" display="https://podminky.urs.cz/item/CS_URS_2022_01/741122134"/>
    <hyperlink ref="F138" r:id="rId7" display="https://podminky.urs.cz/item/CS_URS_2022_01/741132103"/>
    <hyperlink ref="F141" r:id="rId8" display="https://podminky.urs.cz/item/CS_URS_2022_01/741132133"/>
    <hyperlink ref="F144" r:id="rId9" display="https://podminky.urs.cz/item/CS_URS_2022_01/741210124"/>
    <hyperlink ref="F147" r:id="rId10" display="https://podminky.urs.cz/item/CS_URS_2022_01/741320041"/>
    <hyperlink ref="F151" r:id="rId11" display="https://podminky.urs.cz/item/CS_URS_2022_01/741410021"/>
    <hyperlink ref="F156" r:id="rId12" display="https://podminky.urs.cz/item/CS_URS_2022_01/741410041"/>
    <hyperlink ref="F161" r:id="rId13" display="https://podminky.urs.cz/item/CS_URS_2022_01/741420022"/>
    <hyperlink ref="F167" r:id="rId14" display="https://podminky.urs.cz/item/CS_URS_2022_01/741420054"/>
    <hyperlink ref="F170" r:id="rId15" display="https://podminky.urs.cz/item/CS_URS_2022_01/741420083"/>
    <hyperlink ref="F176" r:id="rId16" display="https://podminky.urs.cz/item/CS_URS_2022_01/998741201"/>
    <hyperlink ref="F178" r:id="rId17" display="https://podminky.urs.cz/item/CS_URS_2022_01/998741294"/>
    <hyperlink ref="F183" r:id="rId18" display="https://podminky.urs.cz/item/CS_URS_2022_01/210050841"/>
    <hyperlink ref="F185" r:id="rId19" display="https://podminky.urs.cz/item/CS_URS_2022_01/210120101"/>
    <hyperlink ref="F189" r:id="rId20" display="https://podminky.urs.cz/item/CS_URS_2022_01/210202013"/>
    <hyperlink ref="F192" r:id="rId21" display="https://podminky.urs.cz/item/CS_URS_2022_01/210204011"/>
    <hyperlink ref="F196" r:id="rId22" display="https://podminky.urs.cz/item/CS_URS_2022_01/210204103"/>
    <hyperlink ref="F199" r:id="rId23" display="https://podminky.urs.cz/item/CS_URS_2022_01/210204201"/>
    <hyperlink ref="F207" r:id="rId24" display="https://podminky.urs.cz/item/CS_URS_2022_01/460010024"/>
    <hyperlink ref="F209" r:id="rId25" display="https://podminky.urs.cz/item/CS_URS_2022_01/460010025"/>
    <hyperlink ref="F211" r:id="rId26" display="https://podminky.urs.cz/item/CS_URS_2022_01/460161682"/>
    <hyperlink ref="F214" r:id="rId27" display="https://podminky.urs.cz/item/CS_URS_2022_01/460241111"/>
    <hyperlink ref="F216" r:id="rId28" display="https://podminky.urs.cz/item/CS_URS_2022_01/460242111"/>
    <hyperlink ref="F218" r:id="rId29" display="https://podminky.urs.cz/item/CS_URS_2022_01/460242121"/>
    <hyperlink ref="F220" r:id="rId30" display="https://podminky.urs.cz/item/CS_URS_2022_01/460242211"/>
    <hyperlink ref="F222" r:id="rId31" display="https://podminky.urs.cz/item/CS_URS_2022_01/460242221"/>
    <hyperlink ref="F224" r:id="rId32" display="https://podminky.urs.cz/item/CS_URS_2022_01/460451712"/>
    <hyperlink ref="F226" r:id="rId33" display="https://podminky.urs.cz/item/CS_URS_2022_01/460481122"/>
    <hyperlink ref="F228" r:id="rId34" display="https://podminky.urs.cz/item/CS_URS_2022_01/460581131"/>
    <hyperlink ref="F230" r:id="rId35" display="https://podminky.urs.cz/item/CS_URS_2022_01/460631212"/>
    <hyperlink ref="F235" r:id="rId36" display="https://podminky.urs.cz/item/CS_URS_2022_01/460632113"/>
    <hyperlink ref="F237" r:id="rId37" display="https://podminky.urs.cz/item/CS_URS_2022_01/460632213"/>
    <hyperlink ref="F239" r:id="rId38" display="https://podminky.urs.cz/item/CS_URS_2022_01/460641124"/>
    <hyperlink ref="F242" r:id="rId39" display="https://podminky.urs.cz/item/CS_URS_2022_01/460661114"/>
    <hyperlink ref="F244" r:id="rId40" display="https://podminky.urs.cz/item/CS_URS_2022_01/460671113"/>
    <hyperlink ref="F247" r:id="rId41" display="https://podminky.urs.cz/item/CS_URS_2022_01/468051121"/>
    <hyperlink ref="F250" r:id="rId42" display="https://podminky.urs.cz/item/CS_URS_2022_01/469972111"/>
    <hyperlink ref="F252" r:id="rId43" display="https://podminky.urs.cz/item/CS_URS_2022_01/469972121"/>
    <hyperlink ref="F255" r:id="rId44" display="https://podminky.urs.cz/item/CS_URS_2022_01/469973116"/>
    <hyperlink ref="F257" r:id="rId45" display="https://podminky.urs.cz/item/CS_URS_2022_01/469981111"/>
    <hyperlink ref="F263" r:id="rId46" display="https://podminky.urs.cz/item/CS_URS_2022_01/HZS1211"/>
    <hyperlink ref="F266" r:id="rId47" display="https://podminky.urs.cz/item/CS_URS_2022_01/HZS2231"/>
    <hyperlink ref="F269" r:id="rId48" display="https://podminky.urs.cz/item/CS_URS_2022_01/HZS2231"/>
    <hyperlink ref="F272" r:id="rId49" display="https://podminky.urs.cz/item/CS_URS_2022_01/HZS2231"/>
    <hyperlink ref="F275" r:id="rId50" display="https://podminky.urs.cz/item/CS_URS_2022_01/HZS2232"/>
    <hyperlink ref="F278" r:id="rId51" display="https://podminky.urs.cz/item/CS_URS_2022_01/HZS2232"/>
    <hyperlink ref="F281" r:id="rId52" display="https://podminky.urs.cz/item/CS_URS_2022_01/HZS2232"/>
    <hyperlink ref="F284" r:id="rId53" display="https://podminky.urs.cz/item/CS_URS_2022_01/HZS2232"/>
    <hyperlink ref="F287" r:id="rId54" display="https://podminky.urs.cz/item/CS_URS_2022_01/HZS2232"/>
    <hyperlink ref="F292" r:id="rId55" display="https://podminky.urs.cz/item/CS_URS_2022_01/011464000"/>
    <hyperlink ref="F294" r:id="rId56" display="https://podminky.urs.cz/item/CS_URS_2022_01/012103000"/>
    <hyperlink ref="F296" r:id="rId57" display="https://podminky.urs.cz/item/CS_URS_2022_01/012303000"/>
    <hyperlink ref="F298" r:id="rId58" display="https://podminky.urs.cz/item/CS_URS_2022_01/013254000"/>
    <hyperlink ref="F301" r:id="rId59" display="https://podminky.urs.cz/item/CS_URS_2022_01/065002000"/>
    <hyperlink ref="F304" r:id="rId60" display="https://podminky.urs.cz/item/CS_URS_2022_01/075002000"/>
    <hyperlink ref="F308" r:id="rId61" display="https://podminky.urs.cz/item/CS_URS_2022_01/092103001"/>
    <hyperlink ref="F310" r:id="rId62" display="https://podminky.urs.cz/item/CS_URS_2022_01/092203000"/>
  </hyperlinks>
  <printOptions/>
  <pageMargins left="0.7" right="0.7" top="0.787401575" bottom="0.787401575" header="0.3" footer="0.3"/>
  <pageSetup horizontalDpi="600" verticalDpi="600" orientation="portrait" paperSize="9" r:id="rId6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71D07-5E9B-47BE-AC3D-CD1A0AC337AA}">
  <dimension ref="A2:DQ360"/>
  <sheetViews>
    <sheetView showGridLines="0" workbookViewId="0" topLeftCell="A289">
      <selection activeCell="F209" sqref="F209"/>
    </sheetView>
  </sheetViews>
  <sheetFormatPr defaultColWidth="9.140625" defaultRowHeight="12.7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2" max="12" width="13.28125" style="0" customWidth="1"/>
    <col min="13" max="13" width="8.00390625" style="0" customWidth="1"/>
    <col min="14" max="14" width="9.28125" style="0" hidden="1" customWidth="1"/>
    <col min="16" max="24" width="12.140625" style="0" hidden="1" customWidth="1"/>
    <col min="25" max="25" width="10.57421875" style="0" hidden="1" customWidth="1"/>
    <col min="26" max="26" width="14.00390625" style="0" customWidth="1"/>
    <col min="27" max="27" width="10.57421875" style="0" customWidth="1"/>
    <col min="28" max="28" width="12.8515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3:46" ht="12.75"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T2" s="38" t="s">
        <v>733</v>
      </c>
    </row>
    <row r="3" spans="2:46" ht="12.7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41"/>
      <c r="AT3" s="38" t="s">
        <v>29</v>
      </c>
    </row>
    <row r="4" spans="2:46" ht="17.4">
      <c r="B4" s="41"/>
      <c r="D4" s="136" t="s">
        <v>736</v>
      </c>
      <c r="M4" s="41"/>
      <c r="N4" s="137" t="s">
        <v>663</v>
      </c>
      <c r="AT4" s="38" t="s">
        <v>658</v>
      </c>
    </row>
    <row r="5" spans="2:13" ht="12.75">
      <c r="B5" s="41"/>
      <c r="M5" s="41"/>
    </row>
    <row r="6" spans="2:13" ht="12.75">
      <c r="B6" s="41"/>
      <c r="D6" s="138" t="s">
        <v>669</v>
      </c>
      <c r="M6" s="41"/>
    </row>
    <row r="7" spans="2:13" ht="12.75">
      <c r="B7" s="41"/>
      <c r="E7" s="427" t="s">
        <v>670</v>
      </c>
      <c r="F7" s="428"/>
      <c r="G7" s="428"/>
      <c r="H7" s="428"/>
      <c r="M7" s="41"/>
    </row>
    <row r="8" spans="2:13" ht="12.75">
      <c r="B8" s="41"/>
      <c r="D8" s="138" t="s">
        <v>18</v>
      </c>
      <c r="M8" s="41"/>
    </row>
    <row r="9" spans="1:121" ht="12.75">
      <c r="A9" s="54"/>
      <c r="B9" s="59"/>
      <c r="C9" s="54"/>
      <c r="D9" s="54"/>
      <c r="E9" s="427" t="s">
        <v>737</v>
      </c>
      <c r="F9" s="429"/>
      <c r="G9" s="429"/>
      <c r="H9" s="429"/>
      <c r="I9" s="54"/>
      <c r="J9" s="54"/>
      <c r="K9" s="54"/>
      <c r="L9" s="54"/>
      <c r="M9" s="139"/>
      <c r="N9" s="60"/>
      <c r="O9" s="60"/>
      <c r="P9" s="60"/>
      <c r="Q9" s="60"/>
      <c r="R9" s="60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</row>
    <row r="10" spans="1:121" ht="12.75">
      <c r="A10" s="54"/>
      <c r="B10" s="59"/>
      <c r="C10" s="54"/>
      <c r="D10" s="138" t="s">
        <v>738</v>
      </c>
      <c r="E10" s="54"/>
      <c r="F10" s="54"/>
      <c r="G10" s="54"/>
      <c r="H10" s="54"/>
      <c r="I10" s="54"/>
      <c r="J10" s="54"/>
      <c r="K10" s="54"/>
      <c r="L10" s="54"/>
      <c r="M10" s="139"/>
      <c r="N10" s="60"/>
      <c r="O10" s="60"/>
      <c r="P10" s="60"/>
      <c r="Q10" s="60"/>
      <c r="R10" s="60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</row>
    <row r="11" spans="1:121" ht="12.75">
      <c r="A11" s="54"/>
      <c r="B11" s="59"/>
      <c r="C11" s="54"/>
      <c r="D11" s="54"/>
      <c r="E11" s="430" t="s">
        <v>1323</v>
      </c>
      <c r="F11" s="429"/>
      <c r="G11" s="429"/>
      <c r="H11" s="429"/>
      <c r="I11" s="54"/>
      <c r="J11" s="54"/>
      <c r="K11" s="54"/>
      <c r="L11" s="54"/>
      <c r="M11" s="139"/>
      <c r="N11" s="60"/>
      <c r="O11" s="60"/>
      <c r="P11" s="60"/>
      <c r="Q11" s="60"/>
      <c r="R11" s="60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</row>
    <row r="12" spans="1:121" ht="12.75">
      <c r="A12" s="54"/>
      <c r="B12" s="59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39"/>
      <c r="N12" s="60"/>
      <c r="O12" s="60"/>
      <c r="P12" s="60"/>
      <c r="Q12" s="60"/>
      <c r="R12" s="60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</row>
    <row r="13" spans="1:121" ht="12.75">
      <c r="A13" s="54"/>
      <c r="B13" s="59"/>
      <c r="C13" s="54"/>
      <c r="D13" s="138" t="s">
        <v>671</v>
      </c>
      <c r="E13" s="54"/>
      <c r="F13" s="129" t="s">
        <v>56</v>
      </c>
      <c r="G13" s="54"/>
      <c r="H13" s="54"/>
      <c r="I13" s="138" t="s">
        <v>672</v>
      </c>
      <c r="J13" s="129" t="s">
        <v>56</v>
      </c>
      <c r="K13" s="54"/>
      <c r="L13" s="54"/>
      <c r="M13" s="139"/>
      <c r="N13" s="60"/>
      <c r="O13" s="60"/>
      <c r="P13" s="60"/>
      <c r="Q13" s="60"/>
      <c r="R13" s="60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</row>
    <row r="14" spans="1:121" ht="12.75">
      <c r="A14" s="54"/>
      <c r="B14" s="59"/>
      <c r="C14" s="54"/>
      <c r="D14" s="138" t="s">
        <v>673</v>
      </c>
      <c r="E14" s="54"/>
      <c r="F14" s="129" t="s">
        <v>674</v>
      </c>
      <c r="G14" s="54"/>
      <c r="H14" s="54"/>
      <c r="I14" s="138" t="s">
        <v>675</v>
      </c>
      <c r="J14" s="140" t="s">
        <v>676</v>
      </c>
      <c r="K14" s="54"/>
      <c r="L14" s="54"/>
      <c r="M14" s="139"/>
      <c r="N14" s="60"/>
      <c r="O14" s="60"/>
      <c r="P14" s="60"/>
      <c r="Q14" s="60"/>
      <c r="R14" s="60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</row>
    <row r="15" spans="1:121" ht="12.75">
      <c r="A15" s="54"/>
      <c r="B15" s="59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139"/>
      <c r="N15" s="60"/>
      <c r="O15" s="60"/>
      <c r="P15" s="60"/>
      <c r="Q15" s="60"/>
      <c r="R15" s="60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</row>
    <row r="16" spans="1:121" ht="12.75">
      <c r="A16" s="54"/>
      <c r="B16" s="59"/>
      <c r="C16" s="54"/>
      <c r="D16" s="138" t="s">
        <v>677</v>
      </c>
      <c r="E16" s="54"/>
      <c r="F16" s="54"/>
      <c r="G16" s="54"/>
      <c r="H16" s="54"/>
      <c r="I16" s="138" t="s">
        <v>678</v>
      </c>
      <c r="J16" s="129" t="s">
        <v>56</v>
      </c>
      <c r="K16" s="54"/>
      <c r="L16" s="54"/>
      <c r="M16" s="139"/>
      <c r="N16" s="60"/>
      <c r="O16" s="60"/>
      <c r="P16" s="60"/>
      <c r="Q16" s="60"/>
      <c r="R16" s="60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</row>
    <row r="17" spans="1:121" ht="12.75">
      <c r="A17" s="54"/>
      <c r="B17" s="59"/>
      <c r="C17" s="54"/>
      <c r="D17" s="54"/>
      <c r="E17" s="129" t="s">
        <v>679</v>
      </c>
      <c r="F17" s="54"/>
      <c r="G17" s="54"/>
      <c r="H17" s="54"/>
      <c r="I17" s="138" t="s">
        <v>680</v>
      </c>
      <c r="J17" s="129" t="s">
        <v>56</v>
      </c>
      <c r="K17" s="54"/>
      <c r="L17" s="54"/>
      <c r="M17" s="139"/>
      <c r="N17" s="60"/>
      <c r="O17" s="60"/>
      <c r="P17" s="60"/>
      <c r="Q17" s="60"/>
      <c r="R17" s="60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</row>
    <row r="18" spans="1:121" ht="12.75">
      <c r="A18" s="54"/>
      <c r="B18" s="59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39"/>
      <c r="N18" s="60"/>
      <c r="O18" s="60"/>
      <c r="P18" s="60"/>
      <c r="Q18" s="60"/>
      <c r="R18" s="60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</row>
    <row r="19" spans="1:121" ht="12.75">
      <c r="A19" s="54"/>
      <c r="B19" s="59"/>
      <c r="C19" s="54"/>
      <c r="D19" s="138" t="s">
        <v>681</v>
      </c>
      <c r="E19" s="54"/>
      <c r="F19" s="54"/>
      <c r="G19" s="54"/>
      <c r="H19" s="54"/>
      <c r="I19" s="138" t="s">
        <v>678</v>
      </c>
      <c r="J19" s="52" t="str">
        <f>'Rekapitulace SO   401'!AN13</f>
        <v>Vyplň údaj</v>
      </c>
      <c r="K19" s="54"/>
      <c r="L19" s="54"/>
      <c r="M19" s="139"/>
      <c r="N19" s="60"/>
      <c r="O19" s="60"/>
      <c r="P19" s="60"/>
      <c r="Q19" s="60"/>
      <c r="R19" s="60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</row>
    <row r="20" spans="1:121" ht="12.75">
      <c r="A20" s="54"/>
      <c r="B20" s="59"/>
      <c r="C20" s="54"/>
      <c r="D20" s="54"/>
      <c r="E20" s="389" t="str">
        <f>'Rekapitulace SO   401'!E14</f>
        <v>Vyplň údaj</v>
      </c>
      <c r="F20" s="431"/>
      <c r="G20" s="431"/>
      <c r="H20" s="431"/>
      <c r="I20" s="138" t="s">
        <v>680</v>
      </c>
      <c r="J20" s="52" t="str">
        <f>'Rekapitulace SO   401'!AN14</f>
        <v>Vyplň údaj</v>
      </c>
      <c r="K20" s="54"/>
      <c r="L20" s="54"/>
      <c r="M20" s="139"/>
      <c r="N20" s="60"/>
      <c r="O20" s="60"/>
      <c r="P20" s="60"/>
      <c r="Q20" s="60"/>
      <c r="R20" s="60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</row>
    <row r="21" spans="1:121" ht="12.75">
      <c r="A21" s="54"/>
      <c r="B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39"/>
      <c r="N21" s="60"/>
      <c r="O21" s="60"/>
      <c r="P21" s="60"/>
      <c r="Q21" s="60"/>
      <c r="R21" s="60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</row>
    <row r="22" spans="1:121" ht="12.75">
      <c r="A22" s="54"/>
      <c r="B22" s="59"/>
      <c r="C22" s="54"/>
      <c r="D22" s="138" t="s">
        <v>683</v>
      </c>
      <c r="E22" s="54"/>
      <c r="F22" s="54"/>
      <c r="G22" s="54"/>
      <c r="H22" s="54"/>
      <c r="I22" s="138" t="s">
        <v>678</v>
      </c>
      <c r="J22" s="129" t="s">
        <v>684</v>
      </c>
      <c r="K22" s="54"/>
      <c r="L22" s="54"/>
      <c r="M22" s="139"/>
      <c r="N22" s="60"/>
      <c r="O22" s="60"/>
      <c r="P22" s="60"/>
      <c r="Q22" s="60"/>
      <c r="R22" s="60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</row>
    <row r="23" spans="1:121" ht="12.75">
      <c r="A23" s="54"/>
      <c r="B23" s="59"/>
      <c r="C23" s="54"/>
      <c r="D23" s="54"/>
      <c r="E23" s="129" t="s">
        <v>685</v>
      </c>
      <c r="F23" s="54"/>
      <c r="G23" s="54"/>
      <c r="H23" s="54"/>
      <c r="I23" s="138" t="s">
        <v>680</v>
      </c>
      <c r="J23" s="129" t="s">
        <v>686</v>
      </c>
      <c r="K23" s="54"/>
      <c r="L23" s="54"/>
      <c r="M23" s="139"/>
      <c r="N23" s="60"/>
      <c r="O23" s="60"/>
      <c r="P23" s="60"/>
      <c r="Q23" s="60"/>
      <c r="R23" s="60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</row>
    <row r="24" spans="1:121" ht="12.75">
      <c r="A24" s="54"/>
      <c r="B24" s="5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9"/>
      <c r="N24" s="60"/>
      <c r="O24" s="60"/>
      <c r="P24" s="60"/>
      <c r="Q24" s="60"/>
      <c r="R24" s="60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</row>
    <row r="25" spans="1:121" ht="12.75">
      <c r="A25" s="54"/>
      <c r="B25" s="59"/>
      <c r="C25" s="54"/>
      <c r="D25" s="138" t="s">
        <v>687</v>
      </c>
      <c r="E25" s="54"/>
      <c r="F25" s="54"/>
      <c r="G25" s="54"/>
      <c r="H25" s="54"/>
      <c r="I25" s="138" t="s">
        <v>678</v>
      </c>
      <c r="J25" s="129" t="s">
        <v>56</v>
      </c>
      <c r="K25" s="54"/>
      <c r="L25" s="54"/>
      <c r="M25" s="139"/>
      <c r="N25" s="60"/>
      <c r="O25" s="60"/>
      <c r="P25" s="60"/>
      <c r="Q25" s="60"/>
      <c r="R25" s="60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</row>
    <row r="26" spans="1:121" ht="12.75">
      <c r="A26" s="54"/>
      <c r="B26" s="59"/>
      <c r="C26" s="54"/>
      <c r="D26" s="54"/>
      <c r="E26" s="129" t="s">
        <v>688</v>
      </c>
      <c r="F26" s="54"/>
      <c r="G26" s="54"/>
      <c r="H26" s="54"/>
      <c r="I26" s="138" t="s">
        <v>680</v>
      </c>
      <c r="J26" s="129" t="s">
        <v>56</v>
      </c>
      <c r="K26" s="54"/>
      <c r="L26" s="54"/>
      <c r="M26" s="139"/>
      <c r="N26" s="60"/>
      <c r="O26" s="60"/>
      <c r="P26" s="60"/>
      <c r="Q26" s="60"/>
      <c r="R26" s="60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</row>
    <row r="27" spans="1:121" ht="12.75">
      <c r="A27" s="54"/>
      <c r="B27" s="5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139"/>
      <c r="N27" s="60"/>
      <c r="O27" s="60"/>
      <c r="P27" s="60"/>
      <c r="Q27" s="60"/>
      <c r="R27" s="60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</row>
    <row r="28" spans="1:121" ht="12.75">
      <c r="A28" s="54"/>
      <c r="B28" s="59"/>
      <c r="C28" s="54"/>
      <c r="D28" s="138" t="s">
        <v>689</v>
      </c>
      <c r="E28" s="54"/>
      <c r="F28" s="54"/>
      <c r="G28" s="54"/>
      <c r="H28" s="54"/>
      <c r="I28" s="54"/>
      <c r="J28" s="54"/>
      <c r="K28" s="54"/>
      <c r="L28" s="54"/>
      <c r="M28" s="139"/>
      <c r="N28" s="60"/>
      <c r="O28" s="60"/>
      <c r="P28" s="60"/>
      <c r="Q28" s="60"/>
      <c r="R28" s="60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</row>
    <row r="29" spans="1:121" ht="12.75">
      <c r="A29" s="141"/>
      <c r="B29" s="142"/>
      <c r="C29" s="141"/>
      <c r="D29" s="141"/>
      <c r="E29" s="432" t="s">
        <v>740</v>
      </c>
      <c r="F29" s="432"/>
      <c r="G29" s="432"/>
      <c r="H29" s="432"/>
      <c r="I29" s="141"/>
      <c r="J29" s="141"/>
      <c r="K29" s="141"/>
      <c r="L29" s="141"/>
      <c r="M29" s="143"/>
      <c r="N29" s="144"/>
      <c r="O29" s="144"/>
      <c r="P29" s="144"/>
      <c r="Q29" s="144"/>
      <c r="R29" s="144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</row>
    <row r="30" spans="1:121" ht="12.75">
      <c r="A30" s="54"/>
      <c r="B30" s="5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139"/>
      <c r="N30" s="60"/>
      <c r="O30" s="60"/>
      <c r="P30" s="60"/>
      <c r="Q30" s="60"/>
      <c r="R30" s="60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</row>
    <row r="31" spans="1:121" ht="12.75">
      <c r="A31" s="54"/>
      <c r="B31" s="59"/>
      <c r="C31" s="54"/>
      <c r="D31" s="145"/>
      <c r="E31" s="145"/>
      <c r="F31" s="145"/>
      <c r="G31" s="145"/>
      <c r="H31" s="145"/>
      <c r="I31" s="145"/>
      <c r="J31" s="145"/>
      <c r="K31" s="145"/>
      <c r="L31" s="145"/>
      <c r="M31" s="139"/>
      <c r="N31" s="60"/>
      <c r="O31" s="60"/>
      <c r="P31" s="60"/>
      <c r="Q31" s="60"/>
      <c r="R31" s="60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</row>
    <row r="32" spans="1:121" ht="12.75">
      <c r="A32" s="54"/>
      <c r="B32" s="59"/>
      <c r="C32" s="54"/>
      <c r="D32" s="54"/>
      <c r="E32" s="138" t="s">
        <v>741</v>
      </c>
      <c r="F32" s="54"/>
      <c r="G32" s="54"/>
      <c r="H32" s="54"/>
      <c r="I32" s="54"/>
      <c r="J32" s="54"/>
      <c r="K32" s="146">
        <f>I65</f>
        <v>0</v>
      </c>
      <c r="L32" s="54"/>
      <c r="M32" s="139"/>
      <c r="N32" s="60"/>
      <c r="O32" s="60"/>
      <c r="P32" s="60"/>
      <c r="Q32" s="60"/>
      <c r="R32" s="60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</row>
    <row r="33" spans="1:121" ht="12.75">
      <c r="A33" s="54"/>
      <c r="B33" s="59"/>
      <c r="C33" s="54"/>
      <c r="D33" s="54"/>
      <c r="E33" s="138" t="s">
        <v>742</v>
      </c>
      <c r="F33" s="54"/>
      <c r="G33" s="54"/>
      <c r="H33" s="54"/>
      <c r="I33" s="54"/>
      <c r="J33" s="54"/>
      <c r="K33" s="146">
        <f>J65</f>
        <v>0</v>
      </c>
      <c r="L33" s="54"/>
      <c r="M33" s="139"/>
      <c r="N33" s="60"/>
      <c r="O33" s="60"/>
      <c r="P33" s="60"/>
      <c r="Q33" s="60"/>
      <c r="R33" s="60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</row>
    <row r="34" spans="1:121" ht="15.6">
      <c r="A34" s="54"/>
      <c r="B34" s="59"/>
      <c r="C34" s="54"/>
      <c r="D34" s="147" t="s">
        <v>8</v>
      </c>
      <c r="E34" s="54"/>
      <c r="F34" s="54"/>
      <c r="G34" s="54"/>
      <c r="H34" s="54"/>
      <c r="I34" s="54"/>
      <c r="J34" s="54"/>
      <c r="K34" s="148">
        <f>ROUND(K103,2)</f>
        <v>0</v>
      </c>
      <c r="L34" s="54"/>
      <c r="M34" s="139"/>
      <c r="N34" s="60"/>
      <c r="O34" s="60"/>
      <c r="P34" s="60"/>
      <c r="Q34" s="60"/>
      <c r="R34" s="60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</row>
    <row r="35" spans="1:121" ht="12.75">
      <c r="A35" s="54"/>
      <c r="B35" s="59"/>
      <c r="C35" s="54"/>
      <c r="D35" s="145"/>
      <c r="E35" s="145"/>
      <c r="F35" s="145"/>
      <c r="G35" s="145"/>
      <c r="H35" s="145"/>
      <c r="I35" s="145"/>
      <c r="J35" s="145"/>
      <c r="K35" s="145"/>
      <c r="L35" s="145"/>
      <c r="M35" s="139"/>
      <c r="N35" s="60"/>
      <c r="O35" s="60"/>
      <c r="P35" s="60"/>
      <c r="Q35" s="60"/>
      <c r="R35" s="60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</row>
    <row r="36" spans="1:121" ht="12.75">
      <c r="A36" s="54"/>
      <c r="B36" s="59"/>
      <c r="C36" s="54"/>
      <c r="D36" s="54"/>
      <c r="E36" s="54"/>
      <c r="F36" s="149" t="s">
        <v>692</v>
      </c>
      <c r="G36" s="54"/>
      <c r="H36" s="54"/>
      <c r="I36" s="149" t="s">
        <v>691</v>
      </c>
      <c r="J36" s="54"/>
      <c r="K36" s="149" t="s">
        <v>693</v>
      </c>
      <c r="L36" s="54"/>
      <c r="M36" s="139"/>
      <c r="N36" s="60"/>
      <c r="O36" s="60"/>
      <c r="P36" s="60"/>
      <c r="Q36" s="60"/>
      <c r="R36" s="60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</row>
    <row r="37" spans="1:121" ht="12.75">
      <c r="A37" s="54"/>
      <c r="B37" s="59"/>
      <c r="C37" s="54"/>
      <c r="D37" s="150" t="s">
        <v>9</v>
      </c>
      <c r="E37" s="138" t="s">
        <v>694</v>
      </c>
      <c r="F37" s="146">
        <f>ROUND((SUM(BE103:BE359)),2)</f>
        <v>0</v>
      </c>
      <c r="G37" s="54"/>
      <c r="H37" s="54"/>
      <c r="I37" s="151">
        <v>0.21</v>
      </c>
      <c r="J37" s="54"/>
      <c r="K37" s="146">
        <f>ROUND(((SUM(BE103:BE359))*I37),2)</f>
        <v>0</v>
      </c>
      <c r="L37" s="54"/>
      <c r="M37" s="139"/>
      <c r="N37" s="60"/>
      <c r="O37" s="60"/>
      <c r="P37" s="60"/>
      <c r="Q37" s="60"/>
      <c r="R37" s="60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</row>
    <row r="38" spans="1:121" ht="12.75">
      <c r="A38" s="54"/>
      <c r="B38" s="59"/>
      <c r="C38" s="54"/>
      <c r="D38" s="54"/>
      <c r="E38" s="138" t="s">
        <v>695</v>
      </c>
      <c r="F38" s="146">
        <f>ROUND((SUM(BF103:BF359)),2)</f>
        <v>0</v>
      </c>
      <c r="G38" s="54"/>
      <c r="H38" s="54"/>
      <c r="I38" s="151">
        <v>0.15</v>
      </c>
      <c r="J38" s="54"/>
      <c r="K38" s="146">
        <f>ROUND(((SUM(BF103:BF359))*I38),2)</f>
        <v>0</v>
      </c>
      <c r="L38" s="54"/>
      <c r="M38" s="139"/>
      <c r="N38" s="60"/>
      <c r="O38" s="60"/>
      <c r="P38" s="60"/>
      <c r="Q38" s="60"/>
      <c r="R38" s="60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</row>
    <row r="39" spans="1:121" ht="12.75">
      <c r="A39" s="54"/>
      <c r="B39" s="59"/>
      <c r="C39" s="54"/>
      <c r="D39" s="54"/>
      <c r="E39" s="138" t="s">
        <v>696</v>
      </c>
      <c r="F39" s="146">
        <f>ROUND((SUM(BG103:BG359)),2)</f>
        <v>0</v>
      </c>
      <c r="G39" s="54"/>
      <c r="H39" s="54"/>
      <c r="I39" s="151">
        <v>0.21</v>
      </c>
      <c r="J39" s="54"/>
      <c r="K39" s="146">
        <f>0</f>
        <v>0</v>
      </c>
      <c r="L39" s="54"/>
      <c r="M39" s="139"/>
      <c r="N39" s="60"/>
      <c r="O39" s="60"/>
      <c r="P39" s="60"/>
      <c r="Q39" s="60"/>
      <c r="R39" s="60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</row>
    <row r="40" spans="1:121" ht="12.75">
      <c r="A40" s="54"/>
      <c r="B40" s="59"/>
      <c r="C40" s="54"/>
      <c r="D40" s="54"/>
      <c r="E40" s="138" t="s">
        <v>697</v>
      </c>
      <c r="F40" s="146">
        <f>ROUND((SUM(BH103:BH359)),2)</f>
        <v>0</v>
      </c>
      <c r="G40" s="54"/>
      <c r="H40" s="54"/>
      <c r="I40" s="151">
        <v>0.15</v>
      </c>
      <c r="J40" s="54"/>
      <c r="K40" s="146">
        <f>0</f>
        <v>0</v>
      </c>
      <c r="L40" s="54"/>
      <c r="M40" s="139"/>
      <c r="N40" s="60"/>
      <c r="O40" s="60"/>
      <c r="P40" s="60"/>
      <c r="Q40" s="60"/>
      <c r="R40" s="60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</row>
    <row r="41" spans="1:121" ht="12.75">
      <c r="A41" s="54"/>
      <c r="B41" s="59"/>
      <c r="C41" s="54"/>
      <c r="D41" s="54"/>
      <c r="E41" s="138" t="s">
        <v>698</v>
      </c>
      <c r="F41" s="146">
        <f>ROUND((SUM(BI103:BI359)),2)</f>
        <v>0</v>
      </c>
      <c r="G41" s="54"/>
      <c r="H41" s="54"/>
      <c r="I41" s="151">
        <v>0</v>
      </c>
      <c r="J41" s="54"/>
      <c r="K41" s="146">
        <f>0</f>
        <v>0</v>
      </c>
      <c r="L41" s="54"/>
      <c r="M41" s="139"/>
      <c r="N41" s="60"/>
      <c r="O41" s="60"/>
      <c r="P41" s="60"/>
      <c r="Q41" s="60"/>
      <c r="R41" s="60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</row>
    <row r="42" spans="1:121" ht="12.75">
      <c r="A42" s="54"/>
      <c r="B42" s="59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39"/>
      <c r="N42" s="60"/>
      <c r="O42" s="60"/>
      <c r="P42" s="60"/>
      <c r="Q42" s="60"/>
      <c r="R42" s="60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</row>
    <row r="43" spans="1:121" ht="15.6">
      <c r="A43" s="54"/>
      <c r="B43" s="59"/>
      <c r="C43" s="152"/>
      <c r="D43" s="153" t="s">
        <v>10</v>
      </c>
      <c r="E43" s="154"/>
      <c r="F43" s="154"/>
      <c r="G43" s="155" t="s">
        <v>699</v>
      </c>
      <c r="H43" s="156" t="s">
        <v>700</v>
      </c>
      <c r="I43" s="154"/>
      <c r="J43" s="154"/>
      <c r="K43" s="157">
        <f>SUM(K34:K41)</f>
        <v>0</v>
      </c>
      <c r="L43" s="158"/>
      <c r="M43" s="139"/>
      <c r="N43" s="60"/>
      <c r="O43" s="60"/>
      <c r="P43" s="60"/>
      <c r="Q43" s="60"/>
      <c r="R43" s="60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</row>
    <row r="44" spans="1:121" ht="12.75">
      <c r="A44" s="54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39"/>
      <c r="N44" s="60"/>
      <c r="O44" s="60"/>
      <c r="P44" s="60"/>
      <c r="Q44" s="60"/>
      <c r="R44" s="60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</row>
    <row r="48" spans="1:121" ht="12.75">
      <c r="A48" s="54"/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39"/>
      <c r="N48" s="60"/>
      <c r="O48" s="60"/>
      <c r="P48" s="60"/>
      <c r="Q48" s="60"/>
      <c r="R48" s="60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</row>
    <row r="49" spans="1:121" ht="17.4">
      <c r="A49" s="54"/>
      <c r="B49" s="55"/>
      <c r="C49" s="44" t="s">
        <v>743</v>
      </c>
      <c r="D49" s="56"/>
      <c r="E49" s="56"/>
      <c r="F49" s="56"/>
      <c r="G49" s="56"/>
      <c r="H49" s="56"/>
      <c r="I49" s="56"/>
      <c r="J49" s="56"/>
      <c r="K49" s="56"/>
      <c r="L49" s="56"/>
      <c r="M49" s="139"/>
      <c r="N49" s="60"/>
      <c r="O49" s="60"/>
      <c r="P49" s="60"/>
      <c r="Q49" s="60"/>
      <c r="R49" s="60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</row>
    <row r="50" spans="1:121" ht="12.75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39"/>
      <c r="N50" s="60"/>
      <c r="O50" s="60"/>
      <c r="P50" s="60"/>
      <c r="Q50" s="60"/>
      <c r="R50" s="60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</row>
    <row r="51" spans="1:121" ht="12.75">
      <c r="A51" s="54"/>
      <c r="B51" s="55"/>
      <c r="C51" s="49" t="s">
        <v>669</v>
      </c>
      <c r="D51" s="56"/>
      <c r="E51" s="56"/>
      <c r="F51" s="56"/>
      <c r="G51" s="56"/>
      <c r="H51" s="56"/>
      <c r="I51" s="56"/>
      <c r="J51" s="56"/>
      <c r="K51" s="56"/>
      <c r="L51" s="56"/>
      <c r="M51" s="139"/>
      <c r="N51" s="60"/>
      <c r="O51" s="60"/>
      <c r="P51" s="60"/>
      <c r="Q51" s="60"/>
      <c r="R51" s="60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</row>
    <row r="52" spans="1:121" ht="12.75">
      <c r="A52" s="54"/>
      <c r="B52" s="55"/>
      <c r="C52" s="56"/>
      <c r="D52" s="56"/>
      <c r="E52" s="433" t="str">
        <f>E7</f>
        <v>II/366 Konice, ul. Zádvoří - projektová dokumentace</v>
      </c>
      <c r="F52" s="434"/>
      <c r="G52" s="434"/>
      <c r="H52" s="434"/>
      <c r="I52" s="56"/>
      <c r="J52" s="56"/>
      <c r="K52" s="56"/>
      <c r="L52" s="56"/>
      <c r="M52" s="139"/>
      <c r="N52" s="60"/>
      <c r="O52" s="60"/>
      <c r="P52" s="60"/>
      <c r="Q52" s="60"/>
      <c r="R52" s="60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</row>
    <row r="53" spans="2:13" ht="12.75">
      <c r="B53" s="42"/>
      <c r="C53" s="49" t="s">
        <v>18</v>
      </c>
      <c r="D53" s="43"/>
      <c r="E53" s="43"/>
      <c r="F53" s="43"/>
      <c r="G53" s="43"/>
      <c r="H53" s="43"/>
      <c r="I53" s="43"/>
      <c r="J53" s="43"/>
      <c r="K53" s="43"/>
      <c r="L53" s="43"/>
      <c r="M53" s="41"/>
    </row>
    <row r="54" spans="1:121" ht="12.75">
      <c r="A54" s="54"/>
      <c r="B54" s="55"/>
      <c r="C54" s="56"/>
      <c r="D54" s="56"/>
      <c r="E54" s="433" t="s">
        <v>737</v>
      </c>
      <c r="F54" s="426"/>
      <c r="G54" s="426"/>
      <c r="H54" s="426"/>
      <c r="I54" s="56"/>
      <c r="J54" s="56"/>
      <c r="K54" s="56"/>
      <c r="L54" s="56"/>
      <c r="M54" s="139"/>
      <c r="N54" s="60"/>
      <c r="O54" s="60"/>
      <c r="P54" s="60"/>
      <c r="Q54" s="60"/>
      <c r="R54" s="60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</row>
    <row r="55" spans="1:121" ht="12.75">
      <c r="A55" s="54"/>
      <c r="B55" s="55"/>
      <c r="C55" s="49" t="s">
        <v>738</v>
      </c>
      <c r="D55" s="56"/>
      <c r="E55" s="56"/>
      <c r="F55" s="56"/>
      <c r="G55" s="56"/>
      <c r="H55" s="56"/>
      <c r="I55" s="56"/>
      <c r="J55" s="56"/>
      <c r="K55" s="56"/>
      <c r="L55" s="56"/>
      <c r="M55" s="139"/>
      <c r="N55" s="60"/>
      <c r="O55" s="60"/>
      <c r="P55" s="60"/>
      <c r="Q55" s="60"/>
      <c r="R55" s="60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</row>
    <row r="56" spans="1:121" ht="12.75">
      <c r="A56" s="54"/>
      <c r="B56" s="55"/>
      <c r="C56" s="56"/>
      <c r="D56" s="56"/>
      <c r="E56" s="398" t="str">
        <f>E11</f>
        <v>B - úsek č.2 - RVO 8 - SB A/348</v>
      </c>
      <c r="F56" s="426"/>
      <c r="G56" s="426"/>
      <c r="H56" s="426"/>
      <c r="I56" s="56"/>
      <c r="J56" s="56"/>
      <c r="K56" s="56"/>
      <c r="L56" s="56"/>
      <c r="M56" s="139"/>
      <c r="N56" s="60"/>
      <c r="O56" s="60"/>
      <c r="P56" s="60"/>
      <c r="Q56" s="60"/>
      <c r="R56" s="60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</row>
    <row r="57" spans="1:121" ht="12.75">
      <c r="A57" s="54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139"/>
      <c r="N57" s="60"/>
      <c r="O57" s="60"/>
      <c r="P57" s="60"/>
      <c r="Q57" s="60"/>
      <c r="R57" s="60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</row>
    <row r="58" spans="1:121" ht="12.75">
      <c r="A58" s="54"/>
      <c r="B58" s="55"/>
      <c r="C58" s="49" t="s">
        <v>673</v>
      </c>
      <c r="D58" s="56"/>
      <c r="E58" s="56"/>
      <c r="F58" s="50" t="str">
        <f>F14</f>
        <v>Konice</v>
      </c>
      <c r="G58" s="56"/>
      <c r="H58" s="56"/>
      <c r="I58" s="49" t="s">
        <v>675</v>
      </c>
      <c r="J58" s="163" t="str">
        <f>IF(J14="","",J14)</f>
        <v>25. 4. 2022</v>
      </c>
      <c r="K58" s="56"/>
      <c r="L58" s="56"/>
      <c r="M58" s="139"/>
      <c r="N58" s="60"/>
      <c r="O58" s="60"/>
      <c r="P58" s="60"/>
      <c r="Q58" s="60"/>
      <c r="R58" s="60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</row>
    <row r="59" spans="1:121" ht="12.75">
      <c r="A59" s="54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139"/>
      <c r="N59" s="60"/>
      <c r="O59" s="60"/>
      <c r="P59" s="60"/>
      <c r="Q59" s="60"/>
      <c r="R59" s="60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</row>
    <row r="60" spans="1:121" ht="12.75">
      <c r="A60" s="54"/>
      <c r="B60" s="55"/>
      <c r="C60" s="49" t="s">
        <v>677</v>
      </c>
      <c r="D60" s="56"/>
      <c r="E60" s="56"/>
      <c r="F60" s="50" t="str">
        <f>E17</f>
        <v>SSOK a Město Konice</v>
      </c>
      <c r="G60" s="56"/>
      <c r="H60" s="56"/>
      <c r="I60" s="49" t="s">
        <v>683</v>
      </c>
      <c r="J60" s="164" t="str">
        <f>E23</f>
        <v>Viktor Králík</v>
      </c>
      <c r="K60" s="56"/>
      <c r="L60" s="56"/>
      <c r="M60" s="139"/>
      <c r="N60" s="60"/>
      <c r="O60" s="60"/>
      <c r="P60" s="60"/>
      <c r="Q60" s="60"/>
      <c r="R60" s="60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</row>
    <row r="61" spans="1:121" ht="12.75">
      <c r="A61" s="54"/>
      <c r="B61" s="55"/>
      <c r="C61" s="49" t="s">
        <v>681</v>
      </c>
      <c r="D61" s="56"/>
      <c r="E61" s="56"/>
      <c r="F61" s="50" t="str">
        <f>IF(E20="","",E20)</f>
        <v>Vyplň údaj</v>
      </c>
      <c r="G61" s="56"/>
      <c r="H61" s="56"/>
      <c r="I61" s="49" t="s">
        <v>687</v>
      </c>
      <c r="J61" s="164" t="str">
        <f>E26</f>
        <v xml:space="preserve"> </v>
      </c>
      <c r="K61" s="56"/>
      <c r="L61" s="56"/>
      <c r="M61" s="139"/>
      <c r="N61" s="60"/>
      <c r="O61" s="60"/>
      <c r="P61" s="60"/>
      <c r="Q61" s="60"/>
      <c r="R61" s="60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</row>
    <row r="62" spans="1:121" ht="12.75">
      <c r="A62" s="54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139"/>
      <c r="N62" s="60"/>
      <c r="O62" s="60"/>
      <c r="P62" s="60"/>
      <c r="Q62" s="60"/>
      <c r="R62" s="60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</row>
    <row r="63" spans="1:121" ht="12.75">
      <c r="A63" s="54"/>
      <c r="B63" s="55"/>
      <c r="C63" s="165" t="s">
        <v>744</v>
      </c>
      <c r="D63" s="166"/>
      <c r="E63" s="166"/>
      <c r="F63" s="166"/>
      <c r="G63" s="166"/>
      <c r="H63" s="166"/>
      <c r="I63" s="167" t="s">
        <v>745</v>
      </c>
      <c r="J63" s="167" t="s">
        <v>746</v>
      </c>
      <c r="K63" s="167" t="s">
        <v>747</v>
      </c>
      <c r="L63" s="166"/>
      <c r="M63" s="139"/>
      <c r="N63" s="60"/>
      <c r="O63" s="60"/>
      <c r="P63" s="60"/>
      <c r="Q63" s="60"/>
      <c r="R63" s="60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</row>
    <row r="64" spans="1:121" ht="12.75">
      <c r="A64" s="54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139"/>
      <c r="N64" s="60"/>
      <c r="O64" s="60"/>
      <c r="P64" s="60"/>
      <c r="Q64" s="60"/>
      <c r="R64" s="60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</row>
    <row r="65" spans="1:121" ht="15.6">
      <c r="A65" s="54"/>
      <c r="B65" s="55"/>
      <c r="C65" s="168" t="s">
        <v>720</v>
      </c>
      <c r="D65" s="56"/>
      <c r="E65" s="56"/>
      <c r="F65" s="56"/>
      <c r="G65" s="56"/>
      <c r="H65" s="56"/>
      <c r="I65" s="169">
        <f aca="true" t="shared" si="0" ref="I65:J67">Q103</f>
        <v>0</v>
      </c>
      <c r="J65" s="169">
        <f t="shared" si="0"/>
        <v>0</v>
      </c>
      <c r="K65" s="169">
        <f>K103</f>
        <v>0</v>
      </c>
      <c r="L65" s="56"/>
      <c r="M65" s="139"/>
      <c r="N65" s="60"/>
      <c r="O65" s="60"/>
      <c r="P65" s="60"/>
      <c r="Q65" s="60"/>
      <c r="R65" s="60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38" t="s">
        <v>748</v>
      </c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</row>
    <row r="66" spans="1:121" ht="15">
      <c r="A66" s="170"/>
      <c r="B66" s="171"/>
      <c r="C66" s="172"/>
      <c r="D66" s="173" t="s">
        <v>749</v>
      </c>
      <c r="E66" s="174"/>
      <c r="F66" s="174"/>
      <c r="G66" s="174"/>
      <c r="H66" s="174"/>
      <c r="I66" s="175">
        <f t="shared" si="0"/>
        <v>0</v>
      </c>
      <c r="J66" s="175">
        <f t="shared" si="0"/>
        <v>0</v>
      </c>
      <c r="K66" s="175">
        <f>K104</f>
        <v>0</v>
      </c>
      <c r="L66" s="172"/>
      <c r="M66" s="176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</row>
    <row r="67" spans="1:121" ht="12.75">
      <c r="A67" s="177"/>
      <c r="B67" s="178"/>
      <c r="C67" s="123"/>
      <c r="D67" s="179" t="s">
        <v>750</v>
      </c>
      <c r="E67" s="180"/>
      <c r="F67" s="180"/>
      <c r="G67" s="180"/>
      <c r="H67" s="180"/>
      <c r="I67" s="181">
        <f t="shared" si="0"/>
        <v>0</v>
      </c>
      <c r="J67" s="181">
        <f t="shared" si="0"/>
        <v>0</v>
      </c>
      <c r="K67" s="181">
        <f>K105</f>
        <v>0</v>
      </c>
      <c r="L67" s="123"/>
      <c r="M67" s="182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  <c r="CS67" s="177"/>
      <c r="CT67" s="177"/>
      <c r="CU67" s="177"/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  <c r="DQ67" s="177"/>
    </row>
    <row r="68" spans="1:121" ht="15">
      <c r="A68" s="170"/>
      <c r="B68" s="171"/>
      <c r="C68" s="172"/>
      <c r="D68" s="173" t="s">
        <v>751</v>
      </c>
      <c r="E68" s="174"/>
      <c r="F68" s="174"/>
      <c r="G68" s="174"/>
      <c r="H68" s="174"/>
      <c r="I68" s="175">
        <f>Q113</f>
        <v>0</v>
      </c>
      <c r="J68" s="175">
        <f>R113</f>
        <v>0</v>
      </c>
      <c r="K68" s="175">
        <f>K113</f>
        <v>0</v>
      </c>
      <c r="L68" s="172"/>
      <c r="M68" s="176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</row>
    <row r="69" spans="1:121" ht="12.75">
      <c r="A69" s="177"/>
      <c r="B69" s="178"/>
      <c r="C69" s="123"/>
      <c r="D69" s="179" t="s">
        <v>752</v>
      </c>
      <c r="E69" s="180"/>
      <c r="F69" s="180"/>
      <c r="G69" s="180"/>
      <c r="H69" s="180"/>
      <c r="I69" s="181">
        <f>Q114</f>
        <v>0</v>
      </c>
      <c r="J69" s="181">
        <f>R114</f>
        <v>0</v>
      </c>
      <c r="K69" s="181">
        <f>K114</f>
        <v>0</v>
      </c>
      <c r="L69" s="123"/>
      <c r="M69" s="182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  <c r="DN69" s="177"/>
      <c r="DO69" s="177"/>
      <c r="DP69" s="177"/>
      <c r="DQ69" s="177"/>
    </row>
    <row r="70" spans="1:121" ht="12.75">
      <c r="A70" s="177"/>
      <c r="B70" s="178"/>
      <c r="C70" s="123"/>
      <c r="D70" s="179" t="s">
        <v>753</v>
      </c>
      <c r="E70" s="180"/>
      <c r="F70" s="180"/>
      <c r="G70" s="180"/>
      <c r="H70" s="180"/>
      <c r="I70" s="181">
        <f>Q117</f>
        <v>0</v>
      </c>
      <c r="J70" s="181">
        <f>R117</f>
        <v>0</v>
      </c>
      <c r="K70" s="181">
        <f>K117</f>
        <v>0</v>
      </c>
      <c r="L70" s="123"/>
      <c r="M70" s="182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  <c r="DF70" s="177"/>
      <c r="DG70" s="177"/>
      <c r="DH70" s="177"/>
      <c r="DI70" s="177"/>
      <c r="DJ70" s="177"/>
      <c r="DK70" s="177"/>
      <c r="DL70" s="177"/>
      <c r="DM70" s="177"/>
      <c r="DN70" s="177"/>
      <c r="DO70" s="177"/>
      <c r="DP70" s="177"/>
      <c r="DQ70" s="177"/>
    </row>
    <row r="71" spans="1:121" ht="15">
      <c r="A71" s="170"/>
      <c r="B71" s="171"/>
      <c r="C71" s="172"/>
      <c r="D71" s="173" t="s">
        <v>754</v>
      </c>
      <c r="E71" s="174"/>
      <c r="F71" s="174"/>
      <c r="G71" s="174"/>
      <c r="H71" s="174"/>
      <c r="I71" s="175">
        <f>Q185</f>
        <v>0</v>
      </c>
      <c r="J71" s="175">
        <f>R185</f>
        <v>0</v>
      </c>
      <c r="K71" s="175">
        <f>K185</f>
        <v>0</v>
      </c>
      <c r="L71" s="172"/>
      <c r="M71" s="176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</row>
    <row r="72" spans="1:121" ht="12.75">
      <c r="A72" s="177"/>
      <c r="B72" s="178"/>
      <c r="C72" s="123"/>
      <c r="D72" s="179" t="s">
        <v>755</v>
      </c>
      <c r="E72" s="180"/>
      <c r="F72" s="180"/>
      <c r="G72" s="180"/>
      <c r="H72" s="180"/>
      <c r="I72" s="181">
        <f>Q186</f>
        <v>0</v>
      </c>
      <c r="J72" s="181">
        <f>R186</f>
        <v>0</v>
      </c>
      <c r="K72" s="181">
        <f>K186</f>
        <v>0</v>
      </c>
      <c r="L72" s="123"/>
      <c r="M72" s="182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7"/>
      <c r="DF72" s="177"/>
      <c r="DG72" s="177"/>
      <c r="DH72" s="177"/>
      <c r="DI72" s="177"/>
      <c r="DJ72" s="177"/>
      <c r="DK72" s="177"/>
      <c r="DL72" s="177"/>
      <c r="DM72" s="177"/>
      <c r="DN72" s="177"/>
      <c r="DO72" s="177"/>
      <c r="DP72" s="177"/>
      <c r="DQ72" s="177"/>
    </row>
    <row r="73" spans="1:121" ht="12.75">
      <c r="A73" s="177"/>
      <c r="B73" s="178"/>
      <c r="C73" s="123"/>
      <c r="D73" s="179" t="s">
        <v>756</v>
      </c>
      <c r="E73" s="180"/>
      <c r="F73" s="180"/>
      <c r="G73" s="180"/>
      <c r="H73" s="180"/>
      <c r="I73" s="181">
        <f>Q224</f>
        <v>0</v>
      </c>
      <c r="J73" s="181">
        <f>R224</f>
        <v>0</v>
      </c>
      <c r="K73" s="181">
        <f>K224</f>
        <v>0</v>
      </c>
      <c r="L73" s="123"/>
      <c r="M73" s="182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77"/>
      <c r="DJ73" s="177"/>
      <c r="DK73" s="177"/>
      <c r="DL73" s="177"/>
      <c r="DM73" s="177"/>
      <c r="DN73" s="177"/>
      <c r="DO73" s="177"/>
      <c r="DP73" s="177"/>
      <c r="DQ73" s="177"/>
    </row>
    <row r="74" spans="1:121" ht="15">
      <c r="A74" s="170"/>
      <c r="B74" s="171"/>
      <c r="C74" s="172"/>
      <c r="D74" s="173" t="s">
        <v>757</v>
      </c>
      <c r="E74" s="174"/>
      <c r="F74" s="174"/>
      <c r="G74" s="174"/>
      <c r="H74" s="174"/>
      <c r="I74" s="175">
        <f>Q281</f>
        <v>0</v>
      </c>
      <c r="J74" s="175">
        <f>R281</f>
        <v>0</v>
      </c>
      <c r="K74" s="175">
        <f>K281</f>
        <v>0</v>
      </c>
      <c r="L74" s="172"/>
      <c r="M74" s="176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</row>
    <row r="75" spans="1:121" ht="15">
      <c r="A75" s="170"/>
      <c r="B75" s="171"/>
      <c r="C75" s="172"/>
      <c r="D75" s="173" t="s">
        <v>758</v>
      </c>
      <c r="E75" s="174"/>
      <c r="F75" s="174"/>
      <c r="G75" s="174"/>
      <c r="H75" s="174"/>
      <c r="I75" s="175">
        <f>Q309</f>
        <v>0</v>
      </c>
      <c r="J75" s="175">
        <f>R309</f>
        <v>0</v>
      </c>
      <c r="K75" s="175">
        <f>K309</f>
        <v>0</v>
      </c>
      <c r="L75" s="172"/>
      <c r="M75" s="176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</row>
    <row r="76" spans="1:121" ht="12.75">
      <c r="A76" s="177"/>
      <c r="B76" s="178"/>
      <c r="C76" s="123"/>
      <c r="D76" s="179" t="s">
        <v>759</v>
      </c>
      <c r="E76" s="180"/>
      <c r="F76" s="180"/>
      <c r="G76" s="180"/>
      <c r="H76" s="180"/>
      <c r="I76" s="181">
        <f>Q310</f>
        <v>0</v>
      </c>
      <c r="J76" s="181">
        <f>R310</f>
        <v>0</v>
      </c>
      <c r="K76" s="181">
        <f>K310</f>
        <v>0</v>
      </c>
      <c r="L76" s="123"/>
      <c r="M76" s="182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</row>
    <row r="77" spans="1:121" ht="12.75">
      <c r="A77" s="177"/>
      <c r="B77" s="178"/>
      <c r="C77" s="123"/>
      <c r="D77" s="179" t="s">
        <v>760</v>
      </c>
      <c r="E77" s="180"/>
      <c r="F77" s="180"/>
      <c r="G77" s="180"/>
      <c r="H77" s="180"/>
      <c r="I77" s="181">
        <f>Q319</f>
        <v>0</v>
      </c>
      <c r="J77" s="181">
        <f>R319</f>
        <v>0</v>
      </c>
      <c r="K77" s="181">
        <f>K319</f>
        <v>0</v>
      </c>
      <c r="L77" s="123"/>
      <c r="M77" s="182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/>
      <c r="BT77" s="177"/>
      <c r="BU77" s="177"/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177"/>
      <c r="CJ77" s="177"/>
      <c r="CK77" s="177"/>
      <c r="CL77" s="177"/>
      <c r="CM77" s="177"/>
      <c r="CN77" s="177"/>
      <c r="CO77" s="177"/>
      <c r="CP77" s="177"/>
      <c r="CQ77" s="177"/>
      <c r="CR77" s="177"/>
      <c r="CS77" s="177"/>
      <c r="CT77" s="177"/>
      <c r="CU77" s="177"/>
      <c r="CV77" s="177"/>
      <c r="CW77" s="177"/>
      <c r="CX77" s="177"/>
      <c r="CY77" s="177"/>
      <c r="CZ77" s="177"/>
      <c r="DA77" s="177"/>
      <c r="DB77" s="177"/>
      <c r="DC77" s="177"/>
      <c r="DD77" s="177"/>
      <c r="DE77" s="177"/>
      <c r="DF77" s="177"/>
      <c r="DG77" s="177"/>
      <c r="DH77" s="177"/>
      <c r="DI77" s="177"/>
      <c r="DJ77" s="177"/>
      <c r="DK77" s="177"/>
      <c r="DL77" s="177"/>
      <c r="DM77" s="177"/>
      <c r="DN77" s="177"/>
      <c r="DO77" s="177"/>
      <c r="DP77" s="177"/>
      <c r="DQ77" s="177"/>
    </row>
    <row r="78" spans="1:121" ht="12.75">
      <c r="A78" s="177"/>
      <c r="B78" s="178"/>
      <c r="C78" s="123"/>
      <c r="D78" s="179" t="s">
        <v>761</v>
      </c>
      <c r="E78" s="180"/>
      <c r="F78" s="180"/>
      <c r="G78" s="180"/>
      <c r="H78" s="180"/>
      <c r="I78" s="181">
        <f>Q322</f>
        <v>0</v>
      </c>
      <c r="J78" s="181">
        <f>R322</f>
        <v>0</v>
      </c>
      <c r="K78" s="181">
        <f>K322</f>
        <v>0</v>
      </c>
      <c r="L78" s="123"/>
      <c r="M78" s="182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77"/>
      <c r="DE78" s="177"/>
      <c r="DF78" s="177"/>
      <c r="DG78" s="177"/>
      <c r="DH78" s="177"/>
      <c r="DI78" s="177"/>
      <c r="DJ78" s="177"/>
      <c r="DK78" s="177"/>
      <c r="DL78" s="177"/>
      <c r="DM78" s="177"/>
      <c r="DN78" s="177"/>
      <c r="DO78" s="177"/>
      <c r="DP78" s="177"/>
      <c r="DQ78" s="177"/>
    </row>
    <row r="79" spans="1:121" ht="12.75">
      <c r="A79" s="177"/>
      <c r="B79" s="178"/>
      <c r="C79" s="123"/>
      <c r="D79" s="179" t="s">
        <v>762</v>
      </c>
      <c r="E79" s="180"/>
      <c r="F79" s="180"/>
      <c r="G79" s="180"/>
      <c r="H79" s="180"/>
      <c r="I79" s="181">
        <f>Q325</f>
        <v>0</v>
      </c>
      <c r="J79" s="181">
        <f>R325</f>
        <v>0</v>
      </c>
      <c r="K79" s="181">
        <f>K325</f>
        <v>0</v>
      </c>
      <c r="L79" s="123"/>
      <c r="M79" s="182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177"/>
      <c r="CJ79" s="177"/>
      <c r="CK79" s="177"/>
      <c r="CL79" s="177"/>
      <c r="CM79" s="177"/>
      <c r="CN79" s="177"/>
      <c r="CO79" s="177"/>
      <c r="CP79" s="177"/>
      <c r="CQ79" s="177"/>
      <c r="CR79" s="177"/>
      <c r="CS79" s="177"/>
      <c r="CT79" s="177"/>
      <c r="CU79" s="177"/>
      <c r="CV79" s="177"/>
      <c r="CW79" s="177"/>
      <c r="CX79" s="177"/>
      <c r="CY79" s="177"/>
      <c r="CZ79" s="177"/>
      <c r="DA79" s="177"/>
      <c r="DB79" s="177"/>
      <c r="DC79" s="177"/>
      <c r="DD79" s="177"/>
      <c r="DE79" s="177"/>
      <c r="DF79" s="177"/>
      <c r="DG79" s="177"/>
      <c r="DH79" s="177"/>
      <c r="DI79" s="177"/>
      <c r="DJ79" s="177"/>
      <c r="DK79" s="177"/>
      <c r="DL79" s="177"/>
      <c r="DM79" s="177"/>
      <c r="DN79" s="177"/>
      <c r="DO79" s="177"/>
      <c r="DP79" s="177"/>
      <c r="DQ79" s="177"/>
    </row>
    <row r="80" spans="1:121" ht="15">
      <c r="A80" s="170"/>
      <c r="B80" s="171"/>
      <c r="C80" s="172"/>
      <c r="D80" s="173" t="s">
        <v>763</v>
      </c>
      <c r="E80" s="174"/>
      <c r="F80" s="174"/>
      <c r="G80" s="174"/>
      <c r="H80" s="174"/>
      <c r="I80" s="175">
        <f>Q331</f>
        <v>0</v>
      </c>
      <c r="J80" s="175">
        <f>R331</f>
        <v>0</v>
      </c>
      <c r="K80" s="175">
        <f>K331</f>
        <v>0</v>
      </c>
      <c r="L80" s="172"/>
      <c r="M80" s="176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</row>
    <row r="81" spans="1:121" ht="15">
      <c r="A81" s="170"/>
      <c r="B81" s="171"/>
      <c r="C81" s="172"/>
      <c r="D81" s="173" t="s">
        <v>764</v>
      </c>
      <c r="E81" s="174"/>
      <c r="F81" s="174"/>
      <c r="G81" s="174"/>
      <c r="H81" s="174"/>
      <c r="I81" s="175">
        <f>Q351</f>
        <v>0</v>
      </c>
      <c r="J81" s="175">
        <f>R351</f>
        <v>0</v>
      </c>
      <c r="K81" s="175">
        <f>K351</f>
        <v>0</v>
      </c>
      <c r="L81" s="172"/>
      <c r="M81" s="176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</row>
    <row r="82" spans="1:121" ht="12.75">
      <c r="A82" s="54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139"/>
      <c r="N82" s="60"/>
      <c r="O82" s="60"/>
      <c r="P82" s="60"/>
      <c r="Q82" s="60"/>
      <c r="R82" s="60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</row>
    <row r="83" spans="1:121" ht="12.75">
      <c r="A83" s="54"/>
      <c r="B83" s="69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139"/>
      <c r="N83" s="60"/>
      <c r="O83" s="60"/>
      <c r="P83" s="60"/>
      <c r="Q83" s="60"/>
      <c r="R83" s="60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</row>
    <row r="87" spans="1:121" ht="12.75">
      <c r="A87" s="54"/>
      <c r="B87" s="71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139"/>
      <c r="N87" s="60"/>
      <c r="O87" s="60"/>
      <c r="P87" s="60"/>
      <c r="Q87" s="60"/>
      <c r="R87" s="60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</row>
    <row r="88" spans="1:121" ht="17.4">
      <c r="A88" s="54"/>
      <c r="B88" s="55"/>
      <c r="C88" s="44" t="s">
        <v>765</v>
      </c>
      <c r="D88" s="56"/>
      <c r="E88" s="56"/>
      <c r="F88" s="56"/>
      <c r="G88" s="56"/>
      <c r="H88" s="56"/>
      <c r="I88" s="56"/>
      <c r="J88" s="56"/>
      <c r="K88" s="56"/>
      <c r="L88" s="56"/>
      <c r="M88" s="139"/>
      <c r="N88" s="60"/>
      <c r="O88" s="60"/>
      <c r="P88" s="60"/>
      <c r="Q88" s="60"/>
      <c r="R88" s="60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</row>
    <row r="89" spans="1:121" ht="12.75">
      <c r="A89" s="54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139"/>
      <c r="N89" s="60"/>
      <c r="O89" s="60"/>
      <c r="P89" s="60"/>
      <c r="Q89" s="60"/>
      <c r="R89" s="60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</row>
    <row r="90" spans="1:121" ht="12.75">
      <c r="A90" s="54"/>
      <c r="B90" s="55"/>
      <c r="C90" s="49" t="s">
        <v>669</v>
      </c>
      <c r="D90" s="56"/>
      <c r="E90" s="56"/>
      <c r="F90" s="56"/>
      <c r="G90" s="56"/>
      <c r="H90" s="56"/>
      <c r="I90" s="56"/>
      <c r="J90" s="56"/>
      <c r="K90" s="56"/>
      <c r="L90" s="56"/>
      <c r="M90" s="139"/>
      <c r="N90" s="60"/>
      <c r="O90" s="60"/>
      <c r="P90" s="60"/>
      <c r="Q90" s="60"/>
      <c r="R90" s="60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</row>
    <row r="91" spans="1:121" ht="12.75">
      <c r="A91" s="54"/>
      <c r="B91" s="55"/>
      <c r="C91" s="56"/>
      <c r="D91" s="56"/>
      <c r="E91" s="433" t="str">
        <f>E7</f>
        <v>II/366 Konice, ul. Zádvoří - projektová dokumentace</v>
      </c>
      <c r="F91" s="434"/>
      <c r="G91" s="434"/>
      <c r="H91" s="434"/>
      <c r="I91" s="56"/>
      <c r="J91" s="56"/>
      <c r="K91" s="56"/>
      <c r="L91" s="56"/>
      <c r="M91" s="139"/>
      <c r="N91" s="60"/>
      <c r="O91" s="60"/>
      <c r="P91" s="60"/>
      <c r="Q91" s="60"/>
      <c r="R91" s="60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</row>
    <row r="92" spans="2:13" ht="12.75">
      <c r="B92" s="42"/>
      <c r="C92" s="49" t="s">
        <v>18</v>
      </c>
      <c r="D92" s="43"/>
      <c r="E92" s="43"/>
      <c r="F92" s="43"/>
      <c r="G92" s="43"/>
      <c r="H92" s="43"/>
      <c r="I92" s="43"/>
      <c r="J92" s="43"/>
      <c r="K92" s="43"/>
      <c r="L92" s="43"/>
      <c r="M92" s="41"/>
    </row>
    <row r="93" spans="1:121" ht="12.75">
      <c r="A93" s="54"/>
      <c r="B93" s="55"/>
      <c r="C93" s="56"/>
      <c r="D93" s="56"/>
      <c r="E93" s="433" t="s">
        <v>737</v>
      </c>
      <c r="F93" s="426"/>
      <c r="G93" s="426"/>
      <c r="H93" s="426"/>
      <c r="I93" s="56"/>
      <c r="J93" s="56"/>
      <c r="K93" s="56"/>
      <c r="L93" s="56"/>
      <c r="M93" s="139"/>
      <c r="N93" s="60"/>
      <c r="O93" s="60"/>
      <c r="P93" s="60"/>
      <c r="Q93" s="60"/>
      <c r="R93" s="60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</row>
    <row r="94" spans="1:121" ht="12.75">
      <c r="A94" s="54"/>
      <c r="B94" s="55"/>
      <c r="C94" s="49" t="s">
        <v>738</v>
      </c>
      <c r="D94" s="56"/>
      <c r="E94" s="56"/>
      <c r="F94" s="56"/>
      <c r="G94" s="56"/>
      <c r="H94" s="56"/>
      <c r="I94" s="56"/>
      <c r="J94" s="56"/>
      <c r="K94" s="56"/>
      <c r="L94" s="56"/>
      <c r="M94" s="139"/>
      <c r="N94" s="60"/>
      <c r="O94" s="60"/>
      <c r="P94" s="60"/>
      <c r="Q94" s="60"/>
      <c r="R94" s="60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</row>
    <row r="95" spans="1:121" ht="12.75">
      <c r="A95" s="54"/>
      <c r="B95" s="55"/>
      <c r="C95" s="56"/>
      <c r="D95" s="56"/>
      <c r="E95" s="398" t="str">
        <f>E11</f>
        <v>B - úsek č.2 - RVO 8 - SB A/348</v>
      </c>
      <c r="F95" s="426"/>
      <c r="G95" s="426"/>
      <c r="H95" s="426"/>
      <c r="I95" s="56"/>
      <c r="J95" s="56"/>
      <c r="K95" s="56"/>
      <c r="L95" s="56"/>
      <c r="M95" s="139"/>
      <c r="N95" s="60"/>
      <c r="O95" s="60"/>
      <c r="P95" s="60"/>
      <c r="Q95" s="60"/>
      <c r="R95" s="60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</row>
    <row r="96" spans="1:121" ht="12.75">
      <c r="A96" s="54"/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139"/>
      <c r="N96" s="60"/>
      <c r="O96" s="60"/>
      <c r="P96" s="60"/>
      <c r="Q96" s="60"/>
      <c r="R96" s="60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</row>
    <row r="97" spans="1:121" ht="12.75">
      <c r="A97" s="54"/>
      <c r="B97" s="55"/>
      <c r="C97" s="49" t="s">
        <v>673</v>
      </c>
      <c r="D97" s="56"/>
      <c r="E97" s="56"/>
      <c r="F97" s="50" t="str">
        <f>F14</f>
        <v>Konice</v>
      </c>
      <c r="G97" s="56"/>
      <c r="H97" s="56"/>
      <c r="I97" s="49" t="s">
        <v>675</v>
      </c>
      <c r="J97" s="163" t="str">
        <f>IF(J14="","",J14)</f>
        <v>25. 4. 2022</v>
      </c>
      <c r="K97" s="56"/>
      <c r="L97" s="56"/>
      <c r="M97" s="139"/>
      <c r="N97" s="60"/>
      <c r="O97" s="60"/>
      <c r="P97" s="60"/>
      <c r="Q97" s="60"/>
      <c r="R97" s="60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</row>
    <row r="98" spans="1:121" ht="12.75">
      <c r="A98" s="54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139"/>
      <c r="N98" s="60"/>
      <c r="O98" s="60"/>
      <c r="P98" s="60"/>
      <c r="Q98" s="60"/>
      <c r="R98" s="60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</row>
    <row r="99" spans="1:121" ht="12.75">
      <c r="A99" s="54"/>
      <c r="B99" s="55"/>
      <c r="C99" s="49" t="s">
        <v>677</v>
      </c>
      <c r="D99" s="56"/>
      <c r="E99" s="56"/>
      <c r="F99" s="50" t="str">
        <f>E17</f>
        <v>SSOK a Město Konice</v>
      </c>
      <c r="G99" s="56"/>
      <c r="H99" s="56"/>
      <c r="I99" s="49" t="s">
        <v>683</v>
      </c>
      <c r="J99" s="164" t="str">
        <f>E23</f>
        <v>Viktor Králík</v>
      </c>
      <c r="K99" s="56"/>
      <c r="L99" s="56"/>
      <c r="M99" s="139"/>
      <c r="N99" s="60"/>
      <c r="O99" s="60"/>
      <c r="P99" s="60"/>
      <c r="Q99" s="60"/>
      <c r="R99" s="60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</row>
    <row r="100" spans="1:121" ht="12.75">
      <c r="A100" s="54"/>
      <c r="B100" s="55"/>
      <c r="C100" s="49" t="s">
        <v>681</v>
      </c>
      <c r="D100" s="56"/>
      <c r="E100" s="56"/>
      <c r="F100" s="50" t="str">
        <f>IF(E20="","",E20)</f>
        <v>Vyplň údaj</v>
      </c>
      <c r="G100" s="56"/>
      <c r="H100" s="56"/>
      <c r="I100" s="49" t="s">
        <v>687</v>
      </c>
      <c r="J100" s="164" t="str">
        <f>E26</f>
        <v xml:space="preserve"> </v>
      </c>
      <c r="K100" s="56"/>
      <c r="L100" s="56"/>
      <c r="M100" s="139"/>
      <c r="N100" s="60"/>
      <c r="O100" s="60"/>
      <c r="P100" s="60"/>
      <c r="Q100" s="60"/>
      <c r="R100" s="60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</row>
    <row r="101" spans="1:121" ht="12.75">
      <c r="A101" s="54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139"/>
      <c r="N101" s="60"/>
      <c r="O101" s="60"/>
      <c r="P101" s="60"/>
      <c r="Q101" s="60"/>
      <c r="R101" s="60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</row>
    <row r="102" spans="1:121" ht="22.8">
      <c r="A102" s="183"/>
      <c r="B102" s="184"/>
      <c r="C102" s="185" t="s">
        <v>766</v>
      </c>
      <c r="D102" s="186" t="s">
        <v>31</v>
      </c>
      <c r="E102" s="186" t="s">
        <v>703</v>
      </c>
      <c r="F102" s="186" t="s">
        <v>7</v>
      </c>
      <c r="G102" s="186" t="s">
        <v>39</v>
      </c>
      <c r="H102" s="186" t="s">
        <v>41</v>
      </c>
      <c r="I102" s="186" t="s">
        <v>767</v>
      </c>
      <c r="J102" s="186" t="s">
        <v>768</v>
      </c>
      <c r="K102" s="186" t="s">
        <v>747</v>
      </c>
      <c r="L102" s="187" t="s">
        <v>48</v>
      </c>
      <c r="M102" s="188"/>
      <c r="N102" s="91" t="s">
        <v>56</v>
      </c>
      <c r="O102" s="92" t="s">
        <v>9</v>
      </c>
      <c r="P102" s="92" t="s">
        <v>769</v>
      </c>
      <c r="Q102" s="92" t="s">
        <v>770</v>
      </c>
      <c r="R102" s="92" t="s">
        <v>771</v>
      </c>
      <c r="S102" s="92" t="s">
        <v>772</v>
      </c>
      <c r="T102" s="92" t="s">
        <v>773</v>
      </c>
      <c r="U102" s="92" t="s">
        <v>774</v>
      </c>
      <c r="V102" s="92" t="s">
        <v>775</v>
      </c>
      <c r="W102" s="92" t="s">
        <v>776</v>
      </c>
      <c r="X102" s="93" t="s">
        <v>777</v>
      </c>
      <c r="Y102" s="183"/>
      <c r="Z102" s="183"/>
      <c r="AA102" s="183"/>
      <c r="AB102" s="183"/>
      <c r="AC102" s="183"/>
      <c r="AD102" s="183"/>
      <c r="AE102" s="183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89"/>
      <c r="CU102" s="189"/>
      <c r="CV102" s="189"/>
      <c r="CW102" s="189"/>
      <c r="CX102" s="189"/>
      <c r="CY102" s="189"/>
      <c r="CZ102" s="189"/>
      <c r="DA102" s="189"/>
      <c r="DB102" s="189"/>
      <c r="DC102" s="189"/>
      <c r="DD102" s="189"/>
      <c r="DE102" s="189"/>
      <c r="DF102" s="189"/>
      <c r="DG102" s="189"/>
      <c r="DH102" s="189"/>
      <c r="DI102" s="189"/>
      <c r="DJ102" s="189"/>
      <c r="DK102" s="189"/>
      <c r="DL102" s="189"/>
      <c r="DM102" s="189"/>
      <c r="DN102" s="189"/>
      <c r="DO102" s="189"/>
      <c r="DP102" s="189"/>
      <c r="DQ102" s="189"/>
    </row>
    <row r="103" spans="1:121" ht="15.6">
      <c r="A103" s="54"/>
      <c r="B103" s="55"/>
      <c r="C103" s="99" t="s">
        <v>778</v>
      </c>
      <c r="D103" s="56"/>
      <c r="E103" s="56"/>
      <c r="F103" s="56"/>
      <c r="G103" s="56"/>
      <c r="H103" s="56"/>
      <c r="I103" s="56"/>
      <c r="J103" s="56"/>
      <c r="K103" s="190">
        <f>BK103</f>
        <v>0</v>
      </c>
      <c r="L103" s="56"/>
      <c r="M103" s="59"/>
      <c r="N103" s="94"/>
      <c r="O103" s="191"/>
      <c r="P103" s="95"/>
      <c r="Q103" s="192">
        <f>Q104+Q113+Q185+Q281+Q309+Q331+Q351</f>
        <v>0</v>
      </c>
      <c r="R103" s="192">
        <f>R104+R113+R185+R281+R309+R331+R351</f>
        <v>0</v>
      </c>
      <c r="S103" s="95"/>
      <c r="T103" s="193">
        <f>T104+T113+T185+T281+T309+T331+T351</f>
        <v>0</v>
      </c>
      <c r="U103" s="95"/>
      <c r="V103" s="193">
        <f>V104+V113+V185+V281+V309+V331+V351</f>
        <v>2.867457</v>
      </c>
      <c r="W103" s="95"/>
      <c r="X103" s="194">
        <f>X104+X113+X185+X281+X309+X331+X351</f>
        <v>3.3000000000000003</v>
      </c>
      <c r="Y103" s="54"/>
      <c r="Z103" s="54"/>
      <c r="AA103" s="54"/>
      <c r="AB103" s="54"/>
      <c r="AC103" s="54"/>
      <c r="AD103" s="54"/>
      <c r="AE103" s="54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38" t="s">
        <v>721</v>
      </c>
      <c r="AU103" s="38" t="s">
        <v>748</v>
      </c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195">
        <f>BK104+BK113+BK185+BK281+BK309+BK331+BK351</f>
        <v>0</v>
      </c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</row>
    <row r="104" spans="1:121" ht="15">
      <c r="A104" s="196"/>
      <c r="B104" s="197"/>
      <c r="C104" s="198"/>
      <c r="D104" s="199" t="s">
        <v>721</v>
      </c>
      <c r="E104" s="200" t="s">
        <v>779</v>
      </c>
      <c r="F104" s="200" t="s">
        <v>780</v>
      </c>
      <c r="G104" s="198"/>
      <c r="H104" s="198"/>
      <c r="I104" s="201"/>
      <c r="J104" s="201"/>
      <c r="K104" s="202">
        <f>BK104</f>
        <v>0</v>
      </c>
      <c r="L104" s="198"/>
      <c r="M104" s="203"/>
      <c r="N104" s="204"/>
      <c r="O104" s="205"/>
      <c r="P104" s="205"/>
      <c r="Q104" s="206">
        <f>Q105</f>
        <v>0</v>
      </c>
      <c r="R104" s="206">
        <f>R105</f>
        <v>0</v>
      </c>
      <c r="S104" s="205"/>
      <c r="T104" s="207">
        <f>T105</f>
        <v>0</v>
      </c>
      <c r="U104" s="205"/>
      <c r="V104" s="207">
        <f>V105</f>
        <v>0</v>
      </c>
      <c r="W104" s="205"/>
      <c r="X104" s="208">
        <f>X105</f>
        <v>0</v>
      </c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209" t="s">
        <v>34</v>
      </c>
      <c r="AS104" s="196"/>
      <c r="AT104" s="210" t="s">
        <v>721</v>
      </c>
      <c r="AU104" s="210" t="s">
        <v>32</v>
      </c>
      <c r="AV104" s="196"/>
      <c r="AW104" s="196"/>
      <c r="AX104" s="196"/>
      <c r="AY104" s="209" t="s">
        <v>781</v>
      </c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211">
        <f>BK105</f>
        <v>0</v>
      </c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</row>
    <row r="105" spans="1:121" ht="12.75">
      <c r="A105" s="196"/>
      <c r="B105" s="197"/>
      <c r="C105" s="198"/>
      <c r="D105" s="199" t="s">
        <v>721</v>
      </c>
      <c r="E105" s="212" t="s">
        <v>45</v>
      </c>
      <c r="F105" s="212" t="s">
        <v>782</v>
      </c>
      <c r="G105" s="198"/>
      <c r="H105" s="198"/>
      <c r="I105" s="201"/>
      <c r="J105" s="201"/>
      <c r="K105" s="213">
        <f>BK105</f>
        <v>0</v>
      </c>
      <c r="L105" s="198"/>
      <c r="M105" s="203"/>
      <c r="N105" s="204"/>
      <c r="O105" s="205"/>
      <c r="P105" s="205"/>
      <c r="Q105" s="206">
        <f>SUM(Q106:Q112)</f>
        <v>0</v>
      </c>
      <c r="R105" s="206">
        <f>SUM(R106:R112)</f>
        <v>0</v>
      </c>
      <c r="S105" s="205"/>
      <c r="T105" s="207">
        <f>SUM(T106:T112)</f>
        <v>0</v>
      </c>
      <c r="U105" s="205"/>
      <c r="V105" s="207">
        <f>SUM(V106:V112)</f>
        <v>0</v>
      </c>
      <c r="W105" s="205"/>
      <c r="X105" s="208">
        <f>SUM(X106:X112)</f>
        <v>0</v>
      </c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209" t="s">
        <v>34</v>
      </c>
      <c r="AS105" s="196"/>
      <c r="AT105" s="210" t="s">
        <v>721</v>
      </c>
      <c r="AU105" s="210" t="s">
        <v>34</v>
      </c>
      <c r="AV105" s="196"/>
      <c r="AW105" s="196"/>
      <c r="AX105" s="196"/>
      <c r="AY105" s="209" t="s">
        <v>781</v>
      </c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211">
        <f>SUM(BK106:BK112)</f>
        <v>0</v>
      </c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  <c r="CL105" s="196"/>
      <c r="CM105" s="196"/>
      <c r="CN105" s="196"/>
      <c r="CO105" s="196"/>
      <c r="CP105" s="196"/>
      <c r="CQ105" s="196"/>
      <c r="CR105" s="196"/>
      <c r="CS105" s="196"/>
      <c r="CT105" s="196"/>
      <c r="CU105" s="196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</row>
    <row r="106" spans="1:121" ht="12.75">
      <c r="A106" s="54"/>
      <c r="B106" s="55"/>
      <c r="C106" s="214" t="s">
        <v>34</v>
      </c>
      <c r="D106" s="214" t="s">
        <v>783</v>
      </c>
      <c r="E106" s="215" t="s">
        <v>784</v>
      </c>
      <c r="F106" s="216" t="s">
        <v>785</v>
      </c>
      <c r="G106" s="217" t="s">
        <v>786</v>
      </c>
      <c r="H106" s="218">
        <v>46</v>
      </c>
      <c r="I106" s="219"/>
      <c r="J106" s="219"/>
      <c r="K106" s="220">
        <f>ROUND(P106*H106,2)</f>
        <v>0</v>
      </c>
      <c r="L106" s="216" t="s">
        <v>787</v>
      </c>
      <c r="M106" s="59"/>
      <c r="N106" s="221" t="s">
        <v>56</v>
      </c>
      <c r="O106" s="222" t="s">
        <v>694</v>
      </c>
      <c r="P106" s="223">
        <f>I106+J106</f>
        <v>0</v>
      </c>
      <c r="Q106" s="223">
        <f>ROUND(I106*H106,2)</f>
        <v>0</v>
      </c>
      <c r="R106" s="223">
        <f>ROUND(J106*H106,2)</f>
        <v>0</v>
      </c>
      <c r="S106" s="87"/>
      <c r="T106" s="224">
        <f>S106*H106</f>
        <v>0</v>
      </c>
      <c r="U106" s="224">
        <v>0</v>
      </c>
      <c r="V106" s="224">
        <f>U106*H106</f>
        <v>0</v>
      </c>
      <c r="W106" s="224">
        <v>0</v>
      </c>
      <c r="X106" s="225">
        <f>W106*H106</f>
        <v>0</v>
      </c>
      <c r="Y106" s="54"/>
      <c r="Z106" s="54"/>
      <c r="AA106" s="54"/>
      <c r="AB106" s="54"/>
      <c r="AC106" s="54"/>
      <c r="AD106" s="54"/>
      <c r="AE106" s="54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226" t="s">
        <v>38</v>
      </c>
      <c r="AS106" s="60"/>
      <c r="AT106" s="226" t="s">
        <v>783</v>
      </c>
      <c r="AU106" s="226" t="s">
        <v>29</v>
      </c>
      <c r="AV106" s="60"/>
      <c r="AW106" s="60"/>
      <c r="AX106" s="60"/>
      <c r="AY106" s="38" t="s">
        <v>781</v>
      </c>
      <c r="AZ106" s="60"/>
      <c r="BA106" s="60"/>
      <c r="BB106" s="60"/>
      <c r="BC106" s="60"/>
      <c r="BD106" s="60"/>
      <c r="BE106" s="227">
        <f>IF(O106="základní",K106,0)</f>
        <v>0</v>
      </c>
      <c r="BF106" s="227">
        <f>IF(O106="snížená",K106,0)</f>
        <v>0</v>
      </c>
      <c r="BG106" s="227">
        <f>IF(O106="zákl. přenesená",K106,0)</f>
        <v>0</v>
      </c>
      <c r="BH106" s="227">
        <f>IF(O106="sníž. přenesená",K106,0)</f>
        <v>0</v>
      </c>
      <c r="BI106" s="227">
        <f>IF(O106="nulová",K106,0)</f>
        <v>0</v>
      </c>
      <c r="BJ106" s="38" t="s">
        <v>34</v>
      </c>
      <c r="BK106" s="227">
        <f>ROUND(P106*H106,2)</f>
        <v>0</v>
      </c>
      <c r="BL106" s="38" t="s">
        <v>38</v>
      </c>
      <c r="BM106" s="226" t="s">
        <v>788</v>
      </c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</row>
    <row r="107" spans="1:121" ht="12.75">
      <c r="A107" s="54"/>
      <c r="B107" s="55"/>
      <c r="C107" s="56"/>
      <c r="D107" s="228" t="s">
        <v>789</v>
      </c>
      <c r="E107" s="56"/>
      <c r="F107" s="229" t="s">
        <v>790</v>
      </c>
      <c r="G107" s="56"/>
      <c r="H107" s="56"/>
      <c r="I107" s="230"/>
      <c r="J107" s="230"/>
      <c r="K107" s="56"/>
      <c r="L107" s="56"/>
      <c r="M107" s="59"/>
      <c r="N107" s="231"/>
      <c r="O107" s="232"/>
      <c r="P107" s="87"/>
      <c r="Q107" s="87"/>
      <c r="R107" s="87"/>
      <c r="S107" s="87"/>
      <c r="T107" s="87"/>
      <c r="U107" s="87"/>
      <c r="V107" s="87"/>
      <c r="W107" s="87"/>
      <c r="X107" s="88"/>
      <c r="Y107" s="54"/>
      <c r="Z107" s="54"/>
      <c r="AA107" s="54"/>
      <c r="AB107" s="54"/>
      <c r="AC107" s="54"/>
      <c r="AD107" s="54"/>
      <c r="AE107" s="54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38" t="s">
        <v>789</v>
      </c>
      <c r="AU107" s="38" t="s">
        <v>29</v>
      </c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</row>
    <row r="108" spans="1:121" ht="12.75">
      <c r="A108" s="233"/>
      <c r="B108" s="234"/>
      <c r="C108" s="235"/>
      <c r="D108" s="236" t="s">
        <v>62</v>
      </c>
      <c r="E108" s="237" t="s">
        <v>56</v>
      </c>
      <c r="F108" s="238" t="s">
        <v>791</v>
      </c>
      <c r="G108" s="235"/>
      <c r="H108" s="237" t="s">
        <v>56</v>
      </c>
      <c r="I108" s="239"/>
      <c r="J108" s="239"/>
      <c r="K108" s="235"/>
      <c r="L108" s="235"/>
      <c r="M108" s="240"/>
      <c r="N108" s="241"/>
      <c r="O108" s="242"/>
      <c r="P108" s="242"/>
      <c r="Q108" s="242"/>
      <c r="R108" s="242"/>
      <c r="S108" s="242"/>
      <c r="T108" s="242"/>
      <c r="U108" s="242"/>
      <c r="V108" s="242"/>
      <c r="W108" s="242"/>
      <c r="X108" s="24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3"/>
      <c r="AS108" s="233"/>
      <c r="AT108" s="244" t="s">
        <v>62</v>
      </c>
      <c r="AU108" s="244" t="s">
        <v>29</v>
      </c>
      <c r="AV108" s="233" t="s">
        <v>34</v>
      </c>
      <c r="AW108" s="233" t="s">
        <v>659</v>
      </c>
      <c r="AX108" s="233" t="s">
        <v>32</v>
      </c>
      <c r="AY108" s="244" t="s">
        <v>781</v>
      </c>
      <c r="AZ108" s="233"/>
      <c r="BA108" s="233"/>
      <c r="BB108" s="233"/>
      <c r="BC108" s="233"/>
      <c r="BD108" s="233"/>
      <c r="BE108" s="233"/>
      <c r="BF108" s="233"/>
      <c r="BG108" s="233"/>
      <c r="BH108" s="233"/>
      <c r="BI108" s="233"/>
      <c r="BJ108" s="233"/>
      <c r="BK108" s="233"/>
      <c r="BL108" s="233"/>
      <c r="BM108" s="233"/>
      <c r="BN108" s="233"/>
      <c r="BO108" s="233"/>
      <c r="BP108" s="233"/>
      <c r="BQ108" s="233"/>
      <c r="BR108" s="233"/>
      <c r="BS108" s="233"/>
      <c r="BT108" s="233"/>
      <c r="BU108" s="233"/>
      <c r="BV108" s="233"/>
      <c r="BW108" s="233"/>
      <c r="BX108" s="233"/>
      <c r="BY108" s="233"/>
      <c r="BZ108" s="233"/>
      <c r="CA108" s="233"/>
      <c r="CB108" s="233"/>
      <c r="CC108" s="233"/>
      <c r="CD108" s="233"/>
      <c r="CE108" s="233"/>
      <c r="CF108" s="233"/>
      <c r="CG108" s="233"/>
      <c r="CH108" s="233"/>
      <c r="CI108" s="233"/>
      <c r="CJ108" s="233"/>
      <c r="CK108" s="233"/>
      <c r="CL108" s="233"/>
      <c r="CM108" s="233"/>
      <c r="CN108" s="233"/>
      <c r="CO108" s="233"/>
      <c r="CP108" s="233"/>
      <c r="CQ108" s="233"/>
      <c r="CR108" s="233"/>
      <c r="CS108" s="233"/>
      <c r="CT108" s="233"/>
      <c r="CU108" s="233"/>
      <c r="CV108" s="233"/>
      <c r="CW108" s="233"/>
      <c r="CX108" s="233"/>
      <c r="CY108" s="233"/>
      <c r="CZ108" s="233"/>
      <c r="DA108" s="233"/>
      <c r="DB108" s="233"/>
      <c r="DC108" s="233"/>
      <c r="DD108" s="233"/>
      <c r="DE108" s="233"/>
      <c r="DF108" s="233"/>
      <c r="DG108" s="233"/>
      <c r="DH108" s="233"/>
      <c r="DI108" s="233"/>
      <c r="DJ108" s="233"/>
      <c r="DK108" s="233"/>
      <c r="DL108" s="233"/>
      <c r="DM108" s="233"/>
      <c r="DN108" s="233"/>
      <c r="DO108" s="233"/>
      <c r="DP108" s="233"/>
      <c r="DQ108" s="233"/>
    </row>
    <row r="109" spans="1:121" ht="12.75">
      <c r="A109" s="245"/>
      <c r="B109" s="246"/>
      <c r="C109" s="247"/>
      <c r="D109" s="236" t="s">
        <v>62</v>
      </c>
      <c r="E109" s="248" t="s">
        <v>56</v>
      </c>
      <c r="F109" s="249" t="s">
        <v>1324</v>
      </c>
      <c r="G109" s="247"/>
      <c r="H109" s="250">
        <v>22</v>
      </c>
      <c r="I109" s="251"/>
      <c r="J109" s="251"/>
      <c r="K109" s="247"/>
      <c r="L109" s="247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56" t="s">
        <v>62</v>
      </c>
      <c r="AU109" s="256" t="s">
        <v>29</v>
      </c>
      <c r="AV109" s="245" t="s">
        <v>29</v>
      </c>
      <c r="AW109" s="245" t="s">
        <v>659</v>
      </c>
      <c r="AX109" s="245" t="s">
        <v>32</v>
      </c>
      <c r="AY109" s="256" t="s">
        <v>781</v>
      </c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5"/>
      <c r="BV109" s="245"/>
      <c r="BW109" s="245"/>
      <c r="BX109" s="245"/>
      <c r="BY109" s="245"/>
      <c r="BZ109" s="245"/>
      <c r="CA109" s="245"/>
      <c r="CB109" s="245"/>
      <c r="CC109" s="245"/>
      <c r="CD109" s="245"/>
      <c r="CE109" s="245"/>
      <c r="CF109" s="245"/>
      <c r="CG109" s="245"/>
      <c r="CH109" s="245"/>
      <c r="CI109" s="245"/>
      <c r="CJ109" s="245"/>
      <c r="CK109" s="245"/>
      <c r="CL109" s="245"/>
      <c r="CM109" s="245"/>
      <c r="CN109" s="245"/>
      <c r="CO109" s="245"/>
      <c r="CP109" s="245"/>
      <c r="CQ109" s="245"/>
      <c r="CR109" s="245"/>
      <c r="CS109" s="245"/>
      <c r="CT109" s="245"/>
      <c r="CU109" s="245"/>
      <c r="CV109" s="245"/>
      <c r="CW109" s="245"/>
      <c r="CX109" s="245"/>
      <c r="CY109" s="245"/>
      <c r="CZ109" s="245"/>
      <c r="DA109" s="245"/>
      <c r="DB109" s="245"/>
      <c r="DC109" s="245"/>
      <c r="DD109" s="245"/>
      <c r="DE109" s="245"/>
      <c r="DF109" s="245"/>
      <c r="DG109" s="245"/>
      <c r="DH109" s="245"/>
      <c r="DI109" s="245"/>
      <c r="DJ109" s="245"/>
      <c r="DK109" s="245"/>
      <c r="DL109" s="245"/>
      <c r="DM109" s="245"/>
      <c r="DN109" s="245"/>
      <c r="DO109" s="245"/>
      <c r="DP109" s="245"/>
      <c r="DQ109" s="245"/>
    </row>
    <row r="110" spans="1:121" ht="12.75">
      <c r="A110" s="233"/>
      <c r="B110" s="234"/>
      <c r="C110" s="235"/>
      <c r="D110" s="236" t="s">
        <v>62</v>
      </c>
      <c r="E110" s="237" t="s">
        <v>56</v>
      </c>
      <c r="F110" s="238" t="s">
        <v>793</v>
      </c>
      <c r="G110" s="235"/>
      <c r="H110" s="237" t="s">
        <v>56</v>
      </c>
      <c r="I110" s="239"/>
      <c r="J110" s="239"/>
      <c r="K110" s="235"/>
      <c r="L110" s="235"/>
      <c r="M110" s="240"/>
      <c r="N110" s="241"/>
      <c r="O110" s="242"/>
      <c r="P110" s="242"/>
      <c r="Q110" s="242"/>
      <c r="R110" s="242"/>
      <c r="S110" s="242"/>
      <c r="T110" s="242"/>
      <c r="U110" s="242"/>
      <c r="V110" s="242"/>
      <c r="W110" s="242"/>
      <c r="X110" s="24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44" t="s">
        <v>62</v>
      </c>
      <c r="AU110" s="244" t="s">
        <v>29</v>
      </c>
      <c r="AV110" s="233" t="s">
        <v>34</v>
      </c>
      <c r="AW110" s="233" t="s">
        <v>659</v>
      </c>
      <c r="AX110" s="233" t="s">
        <v>32</v>
      </c>
      <c r="AY110" s="244" t="s">
        <v>781</v>
      </c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F110" s="233"/>
      <c r="CG110" s="233"/>
      <c r="CH110" s="233"/>
      <c r="CI110" s="233"/>
      <c r="CJ110" s="233"/>
      <c r="CK110" s="233"/>
      <c r="CL110" s="233"/>
      <c r="CM110" s="233"/>
      <c r="CN110" s="233"/>
      <c r="CO110" s="233"/>
      <c r="CP110" s="233"/>
      <c r="CQ110" s="233"/>
      <c r="CR110" s="233"/>
      <c r="CS110" s="233"/>
      <c r="CT110" s="233"/>
      <c r="CU110" s="233"/>
      <c r="CV110" s="233"/>
      <c r="CW110" s="233"/>
      <c r="CX110" s="233"/>
      <c r="CY110" s="233"/>
      <c r="CZ110" s="233"/>
      <c r="DA110" s="233"/>
      <c r="DB110" s="233"/>
      <c r="DC110" s="233"/>
      <c r="DD110" s="233"/>
      <c r="DE110" s="233"/>
      <c r="DF110" s="233"/>
      <c r="DG110" s="233"/>
      <c r="DH110" s="233"/>
      <c r="DI110" s="233"/>
      <c r="DJ110" s="233"/>
      <c r="DK110" s="233"/>
      <c r="DL110" s="233"/>
      <c r="DM110" s="233"/>
      <c r="DN110" s="233"/>
      <c r="DO110" s="233"/>
      <c r="DP110" s="233"/>
      <c r="DQ110" s="233"/>
    </row>
    <row r="111" spans="1:121" ht="12.75">
      <c r="A111" s="245"/>
      <c r="B111" s="246"/>
      <c r="C111" s="247"/>
      <c r="D111" s="236" t="s">
        <v>62</v>
      </c>
      <c r="E111" s="248" t="s">
        <v>56</v>
      </c>
      <c r="F111" s="249" t="s">
        <v>582</v>
      </c>
      <c r="G111" s="247"/>
      <c r="H111" s="250">
        <v>24</v>
      </c>
      <c r="I111" s="251"/>
      <c r="J111" s="251"/>
      <c r="K111" s="247"/>
      <c r="L111" s="247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  <c r="AO111" s="245"/>
      <c r="AP111" s="245"/>
      <c r="AQ111" s="245"/>
      <c r="AR111" s="245"/>
      <c r="AS111" s="245"/>
      <c r="AT111" s="256" t="s">
        <v>62</v>
      </c>
      <c r="AU111" s="256" t="s">
        <v>29</v>
      </c>
      <c r="AV111" s="245" t="s">
        <v>29</v>
      </c>
      <c r="AW111" s="245" t="s">
        <v>659</v>
      </c>
      <c r="AX111" s="245" t="s">
        <v>32</v>
      </c>
      <c r="AY111" s="256" t="s">
        <v>781</v>
      </c>
      <c r="AZ111" s="245"/>
      <c r="BA111" s="245"/>
      <c r="BB111" s="245"/>
      <c r="BC111" s="245"/>
      <c r="BD111" s="245"/>
      <c r="BE111" s="245"/>
      <c r="BF111" s="245"/>
      <c r="BG111" s="245"/>
      <c r="BH111" s="245"/>
      <c r="BI111" s="245"/>
      <c r="BJ111" s="245"/>
      <c r="BK111" s="245"/>
      <c r="BL111" s="245"/>
      <c r="BM111" s="245"/>
      <c r="BN111" s="245"/>
      <c r="BO111" s="245"/>
      <c r="BP111" s="245"/>
      <c r="BQ111" s="245"/>
      <c r="BR111" s="245"/>
      <c r="BS111" s="245"/>
      <c r="BT111" s="245"/>
      <c r="BU111" s="245"/>
      <c r="BV111" s="245"/>
      <c r="BW111" s="245"/>
      <c r="BX111" s="245"/>
      <c r="BY111" s="245"/>
      <c r="BZ111" s="245"/>
      <c r="CA111" s="245"/>
      <c r="CB111" s="245"/>
      <c r="CC111" s="245"/>
      <c r="CD111" s="245"/>
      <c r="CE111" s="245"/>
      <c r="CF111" s="245"/>
      <c r="CG111" s="245"/>
      <c r="CH111" s="245"/>
      <c r="CI111" s="245"/>
      <c r="CJ111" s="245"/>
      <c r="CK111" s="245"/>
      <c r="CL111" s="245"/>
      <c r="CM111" s="245"/>
      <c r="CN111" s="245"/>
      <c r="CO111" s="245"/>
      <c r="CP111" s="245"/>
      <c r="CQ111" s="245"/>
      <c r="CR111" s="245"/>
      <c r="CS111" s="245"/>
      <c r="CT111" s="245"/>
      <c r="CU111" s="245"/>
      <c r="CV111" s="245"/>
      <c r="CW111" s="245"/>
      <c r="CX111" s="245"/>
      <c r="CY111" s="245"/>
      <c r="CZ111" s="245"/>
      <c r="DA111" s="245"/>
      <c r="DB111" s="245"/>
      <c r="DC111" s="245"/>
      <c r="DD111" s="245"/>
      <c r="DE111" s="245"/>
      <c r="DF111" s="245"/>
      <c r="DG111" s="245"/>
      <c r="DH111" s="245"/>
      <c r="DI111" s="245"/>
      <c r="DJ111" s="245"/>
      <c r="DK111" s="245"/>
      <c r="DL111" s="245"/>
      <c r="DM111" s="245"/>
      <c r="DN111" s="245"/>
      <c r="DO111" s="245"/>
      <c r="DP111" s="245"/>
      <c r="DQ111" s="245"/>
    </row>
    <row r="112" spans="1:121" ht="12.75">
      <c r="A112" s="257"/>
      <c r="B112" s="258"/>
      <c r="C112" s="259"/>
      <c r="D112" s="236" t="s">
        <v>62</v>
      </c>
      <c r="E112" s="260" t="s">
        <v>56</v>
      </c>
      <c r="F112" s="261" t="s">
        <v>794</v>
      </c>
      <c r="G112" s="259"/>
      <c r="H112" s="262">
        <v>46</v>
      </c>
      <c r="I112" s="263"/>
      <c r="J112" s="263"/>
      <c r="K112" s="259"/>
      <c r="L112" s="259"/>
      <c r="M112" s="264"/>
      <c r="N112" s="265"/>
      <c r="O112" s="266"/>
      <c r="P112" s="266"/>
      <c r="Q112" s="266"/>
      <c r="R112" s="266"/>
      <c r="S112" s="266"/>
      <c r="T112" s="266"/>
      <c r="U112" s="266"/>
      <c r="V112" s="266"/>
      <c r="W112" s="266"/>
      <c r="X112" s="26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7"/>
      <c r="AS112" s="257"/>
      <c r="AT112" s="268" t="s">
        <v>62</v>
      </c>
      <c r="AU112" s="268" t="s">
        <v>29</v>
      </c>
      <c r="AV112" s="257" t="s">
        <v>38</v>
      </c>
      <c r="AW112" s="257" t="s">
        <v>659</v>
      </c>
      <c r="AX112" s="257" t="s">
        <v>34</v>
      </c>
      <c r="AY112" s="268" t="s">
        <v>781</v>
      </c>
      <c r="AZ112" s="257"/>
      <c r="BA112" s="257"/>
      <c r="BB112" s="257"/>
      <c r="BC112" s="257"/>
      <c r="BD112" s="257"/>
      <c r="BE112" s="257"/>
      <c r="BF112" s="257"/>
      <c r="BG112" s="257"/>
      <c r="BH112" s="257"/>
      <c r="BI112" s="257"/>
      <c r="BJ112" s="257"/>
      <c r="BK112" s="257"/>
      <c r="BL112" s="257"/>
      <c r="BM112" s="257"/>
      <c r="BN112" s="257"/>
      <c r="BO112" s="257"/>
      <c r="BP112" s="257"/>
      <c r="BQ112" s="257"/>
      <c r="BR112" s="257"/>
      <c r="BS112" s="257"/>
      <c r="BT112" s="257"/>
      <c r="BU112" s="257"/>
      <c r="BV112" s="257"/>
      <c r="BW112" s="257"/>
      <c r="BX112" s="257"/>
      <c r="BY112" s="257"/>
      <c r="BZ112" s="257"/>
      <c r="CA112" s="257"/>
      <c r="CB112" s="257"/>
      <c r="CC112" s="257"/>
      <c r="CD112" s="257"/>
      <c r="CE112" s="257"/>
      <c r="CF112" s="257"/>
      <c r="CG112" s="257"/>
      <c r="CH112" s="257"/>
      <c r="CI112" s="257"/>
      <c r="CJ112" s="257"/>
      <c r="CK112" s="257"/>
      <c r="CL112" s="257"/>
      <c r="CM112" s="257"/>
      <c r="CN112" s="257"/>
      <c r="CO112" s="257"/>
      <c r="CP112" s="257"/>
      <c r="CQ112" s="257"/>
      <c r="CR112" s="257"/>
      <c r="CS112" s="257"/>
      <c r="CT112" s="257"/>
      <c r="CU112" s="257"/>
      <c r="CV112" s="257"/>
      <c r="CW112" s="257"/>
      <c r="CX112" s="257"/>
      <c r="CY112" s="257"/>
      <c r="CZ112" s="257"/>
      <c r="DA112" s="257"/>
      <c r="DB112" s="257"/>
      <c r="DC112" s="257"/>
      <c r="DD112" s="257"/>
      <c r="DE112" s="257"/>
      <c r="DF112" s="257"/>
      <c r="DG112" s="257"/>
      <c r="DH112" s="257"/>
      <c r="DI112" s="257"/>
      <c r="DJ112" s="257"/>
      <c r="DK112" s="257"/>
      <c r="DL112" s="257"/>
      <c r="DM112" s="257"/>
      <c r="DN112" s="257"/>
      <c r="DO112" s="257"/>
      <c r="DP112" s="257"/>
      <c r="DQ112" s="257"/>
    </row>
    <row r="113" spans="1:121" ht="15">
      <c r="A113" s="196"/>
      <c r="B113" s="197"/>
      <c r="C113" s="198"/>
      <c r="D113" s="199" t="s">
        <v>721</v>
      </c>
      <c r="E113" s="200" t="s">
        <v>795</v>
      </c>
      <c r="F113" s="200" t="s">
        <v>796</v>
      </c>
      <c r="G113" s="198"/>
      <c r="H113" s="198"/>
      <c r="I113" s="201"/>
      <c r="J113" s="201"/>
      <c r="K113" s="202">
        <f>BK113</f>
        <v>0</v>
      </c>
      <c r="L113" s="198"/>
      <c r="M113" s="203"/>
      <c r="N113" s="204"/>
      <c r="O113" s="205"/>
      <c r="P113" s="205"/>
      <c r="Q113" s="206">
        <f>Q114+Q117</f>
        <v>0</v>
      </c>
      <c r="R113" s="206">
        <f>R114+R117</f>
        <v>0</v>
      </c>
      <c r="S113" s="205"/>
      <c r="T113" s="207">
        <f>T114+T117</f>
        <v>0</v>
      </c>
      <c r="U113" s="205"/>
      <c r="V113" s="207">
        <f>V114+V117</f>
        <v>1.5090499999999998</v>
      </c>
      <c r="W113" s="205"/>
      <c r="X113" s="208">
        <f>X114+X117</f>
        <v>0</v>
      </c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209" t="s">
        <v>29</v>
      </c>
      <c r="AS113" s="196"/>
      <c r="AT113" s="210" t="s">
        <v>721</v>
      </c>
      <c r="AU113" s="210" t="s">
        <v>32</v>
      </c>
      <c r="AV113" s="196"/>
      <c r="AW113" s="196"/>
      <c r="AX113" s="196"/>
      <c r="AY113" s="209" t="s">
        <v>781</v>
      </c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211">
        <f>BK114+BK117</f>
        <v>0</v>
      </c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  <c r="CD113" s="196"/>
      <c r="CE113" s="196"/>
      <c r="CF113" s="196"/>
      <c r="CG113" s="196"/>
      <c r="CH113" s="196"/>
      <c r="CI113" s="196"/>
      <c r="CJ113" s="196"/>
      <c r="CK113" s="196"/>
      <c r="CL113" s="196"/>
      <c r="CM113" s="196"/>
      <c r="CN113" s="196"/>
      <c r="CO113" s="196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196"/>
      <c r="CZ113" s="196"/>
      <c r="DA113" s="196"/>
      <c r="DB113" s="196"/>
      <c r="DC113" s="196"/>
      <c r="DD113" s="196"/>
      <c r="DE113" s="196"/>
      <c r="DF113" s="196"/>
      <c r="DG113" s="196"/>
      <c r="DH113" s="196"/>
      <c r="DI113" s="196"/>
      <c r="DJ113" s="196"/>
      <c r="DK113" s="196"/>
      <c r="DL113" s="196"/>
      <c r="DM113" s="196"/>
      <c r="DN113" s="196"/>
      <c r="DO113" s="196"/>
      <c r="DP113" s="196"/>
      <c r="DQ113" s="196"/>
    </row>
    <row r="114" spans="1:121" ht="12.75">
      <c r="A114" s="196"/>
      <c r="B114" s="197"/>
      <c r="C114" s="198"/>
      <c r="D114" s="199" t="s">
        <v>721</v>
      </c>
      <c r="E114" s="212" t="s">
        <v>797</v>
      </c>
      <c r="F114" s="212" t="s">
        <v>798</v>
      </c>
      <c r="G114" s="198"/>
      <c r="H114" s="198"/>
      <c r="I114" s="201"/>
      <c r="J114" s="201"/>
      <c r="K114" s="213">
        <f>BK114</f>
        <v>0</v>
      </c>
      <c r="L114" s="198"/>
      <c r="M114" s="203"/>
      <c r="N114" s="204"/>
      <c r="O114" s="205"/>
      <c r="P114" s="205"/>
      <c r="Q114" s="206">
        <f>SUM(Q115:Q116)</f>
        <v>0</v>
      </c>
      <c r="R114" s="206">
        <f>SUM(R115:R116)</f>
        <v>0</v>
      </c>
      <c r="S114" s="205"/>
      <c r="T114" s="207">
        <f>SUM(T115:T116)</f>
        <v>0</v>
      </c>
      <c r="U114" s="205"/>
      <c r="V114" s="207">
        <f>SUM(V115:V116)</f>
        <v>0</v>
      </c>
      <c r="W114" s="205"/>
      <c r="X114" s="208">
        <f>SUM(X115:X116)</f>
        <v>0</v>
      </c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209" t="s">
        <v>29</v>
      </c>
      <c r="AS114" s="196"/>
      <c r="AT114" s="210" t="s">
        <v>721</v>
      </c>
      <c r="AU114" s="210" t="s">
        <v>34</v>
      </c>
      <c r="AV114" s="196"/>
      <c r="AW114" s="196"/>
      <c r="AX114" s="196"/>
      <c r="AY114" s="209" t="s">
        <v>781</v>
      </c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211">
        <f>SUM(BK115:BK116)</f>
        <v>0</v>
      </c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</row>
    <row r="115" spans="1:121" ht="22.8">
      <c r="A115" s="54"/>
      <c r="B115" s="55"/>
      <c r="C115" s="214" t="s">
        <v>29</v>
      </c>
      <c r="D115" s="214" t="s">
        <v>783</v>
      </c>
      <c r="E115" s="215" t="s">
        <v>1325</v>
      </c>
      <c r="F115" s="216" t="s">
        <v>1326</v>
      </c>
      <c r="G115" s="217" t="s">
        <v>801</v>
      </c>
      <c r="H115" s="218">
        <v>1</v>
      </c>
      <c r="I115" s="219"/>
      <c r="J115" s="219"/>
      <c r="K115" s="220">
        <f>ROUND(P115*H115,2)</f>
        <v>0</v>
      </c>
      <c r="L115" s="216" t="s">
        <v>787</v>
      </c>
      <c r="M115" s="59"/>
      <c r="N115" s="221" t="s">
        <v>56</v>
      </c>
      <c r="O115" s="222" t="s">
        <v>694</v>
      </c>
      <c r="P115" s="223">
        <f>I115+J115</f>
        <v>0</v>
      </c>
      <c r="Q115" s="223">
        <f>ROUND(I115*H115,2)</f>
        <v>0</v>
      </c>
      <c r="R115" s="223">
        <f>ROUND(J115*H115,2)</f>
        <v>0</v>
      </c>
      <c r="S115" s="87"/>
      <c r="T115" s="224">
        <f>S115*H115</f>
        <v>0</v>
      </c>
      <c r="U115" s="224">
        <v>0</v>
      </c>
      <c r="V115" s="224">
        <f>U115*H115</f>
        <v>0</v>
      </c>
      <c r="W115" s="224">
        <v>0</v>
      </c>
      <c r="X115" s="225">
        <f>W115*H115</f>
        <v>0</v>
      </c>
      <c r="Y115" s="54"/>
      <c r="Z115" s="54"/>
      <c r="AA115" s="54"/>
      <c r="AB115" s="54"/>
      <c r="AC115" s="54"/>
      <c r="AD115" s="54"/>
      <c r="AE115" s="54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226" t="s">
        <v>117</v>
      </c>
      <c r="AS115" s="60"/>
      <c r="AT115" s="226" t="s">
        <v>783</v>
      </c>
      <c r="AU115" s="226" t="s">
        <v>29</v>
      </c>
      <c r="AV115" s="60"/>
      <c r="AW115" s="60"/>
      <c r="AX115" s="60"/>
      <c r="AY115" s="38" t="s">
        <v>781</v>
      </c>
      <c r="AZ115" s="60"/>
      <c r="BA115" s="60"/>
      <c r="BB115" s="60"/>
      <c r="BC115" s="60"/>
      <c r="BD115" s="60"/>
      <c r="BE115" s="227">
        <f>IF(O115="základní",K115,0)</f>
        <v>0</v>
      </c>
      <c r="BF115" s="227">
        <f>IF(O115="snížená",K115,0)</f>
        <v>0</v>
      </c>
      <c r="BG115" s="227">
        <f>IF(O115="zákl. přenesená",K115,0)</f>
        <v>0</v>
      </c>
      <c r="BH115" s="227">
        <f>IF(O115="sníž. přenesená",K115,0)</f>
        <v>0</v>
      </c>
      <c r="BI115" s="227">
        <f>IF(O115="nulová",K115,0)</f>
        <v>0</v>
      </c>
      <c r="BJ115" s="38" t="s">
        <v>34</v>
      </c>
      <c r="BK115" s="227">
        <f>ROUND(P115*H115,2)</f>
        <v>0</v>
      </c>
      <c r="BL115" s="38" t="s">
        <v>117</v>
      </c>
      <c r="BM115" s="226" t="s">
        <v>1327</v>
      </c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</row>
    <row r="116" spans="1:121" ht="12.75">
      <c r="A116" s="54"/>
      <c r="B116" s="55"/>
      <c r="C116" s="56"/>
      <c r="D116" s="228" t="s">
        <v>789</v>
      </c>
      <c r="E116" s="56"/>
      <c r="F116" s="229" t="s">
        <v>1328</v>
      </c>
      <c r="G116" s="56"/>
      <c r="H116" s="56"/>
      <c r="I116" s="230"/>
      <c r="J116" s="230"/>
      <c r="K116" s="56"/>
      <c r="L116" s="56"/>
      <c r="M116" s="59"/>
      <c r="N116" s="231"/>
      <c r="O116" s="232"/>
      <c r="P116" s="87"/>
      <c r="Q116" s="87"/>
      <c r="R116" s="87"/>
      <c r="S116" s="87"/>
      <c r="T116" s="87"/>
      <c r="U116" s="87"/>
      <c r="V116" s="87"/>
      <c r="W116" s="87"/>
      <c r="X116" s="88"/>
      <c r="Y116" s="54"/>
      <c r="Z116" s="54"/>
      <c r="AA116" s="54"/>
      <c r="AB116" s="54"/>
      <c r="AC116" s="54"/>
      <c r="AD116" s="54"/>
      <c r="AE116" s="54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38" t="s">
        <v>789</v>
      </c>
      <c r="AU116" s="38" t="s">
        <v>29</v>
      </c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</row>
    <row r="117" spans="1:121" ht="12.75">
      <c r="A117" s="196"/>
      <c r="B117" s="197"/>
      <c r="C117" s="198"/>
      <c r="D117" s="199" t="s">
        <v>721</v>
      </c>
      <c r="E117" s="212" t="s">
        <v>804</v>
      </c>
      <c r="F117" s="212" t="s">
        <v>805</v>
      </c>
      <c r="G117" s="198"/>
      <c r="H117" s="198"/>
      <c r="I117" s="201"/>
      <c r="J117" s="201"/>
      <c r="K117" s="213">
        <f>BK117</f>
        <v>0</v>
      </c>
      <c r="L117" s="198"/>
      <c r="M117" s="203"/>
      <c r="N117" s="204"/>
      <c r="O117" s="205"/>
      <c r="P117" s="205"/>
      <c r="Q117" s="206">
        <f>SUM(Q118:Q184)</f>
        <v>0</v>
      </c>
      <c r="R117" s="206">
        <f>SUM(R118:R184)</f>
        <v>0</v>
      </c>
      <c r="S117" s="205"/>
      <c r="T117" s="207">
        <f>SUM(T118:T184)</f>
        <v>0</v>
      </c>
      <c r="U117" s="205"/>
      <c r="V117" s="207">
        <f>SUM(V118:V184)</f>
        <v>1.5090499999999998</v>
      </c>
      <c r="W117" s="205"/>
      <c r="X117" s="208">
        <f>SUM(X118:X184)</f>
        <v>0</v>
      </c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209" t="s">
        <v>29</v>
      </c>
      <c r="AS117" s="196"/>
      <c r="AT117" s="210" t="s">
        <v>721</v>
      </c>
      <c r="AU117" s="210" t="s">
        <v>34</v>
      </c>
      <c r="AV117" s="196"/>
      <c r="AW117" s="196"/>
      <c r="AX117" s="196"/>
      <c r="AY117" s="209" t="s">
        <v>781</v>
      </c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211">
        <f>SUM(BK118:BK184)</f>
        <v>0</v>
      </c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6"/>
      <c r="DO117" s="196"/>
      <c r="DP117" s="196"/>
      <c r="DQ117" s="196"/>
    </row>
    <row r="118" spans="1:121" ht="22.8">
      <c r="A118" s="54"/>
      <c r="B118" s="55"/>
      <c r="C118" s="214" t="s">
        <v>28</v>
      </c>
      <c r="D118" s="214" t="s">
        <v>783</v>
      </c>
      <c r="E118" s="215" t="s">
        <v>806</v>
      </c>
      <c r="F118" s="216" t="s">
        <v>807</v>
      </c>
      <c r="G118" s="217" t="s">
        <v>808</v>
      </c>
      <c r="H118" s="218">
        <v>581</v>
      </c>
      <c r="I118" s="219"/>
      <c r="J118" s="219"/>
      <c r="K118" s="220">
        <f>ROUND(P118*H118,2)</f>
        <v>0</v>
      </c>
      <c r="L118" s="216" t="s">
        <v>787</v>
      </c>
      <c r="M118" s="59"/>
      <c r="N118" s="221" t="s">
        <v>56</v>
      </c>
      <c r="O118" s="222" t="s">
        <v>694</v>
      </c>
      <c r="P118" s="223">
        <f>I118+J118</f>
        <v>0</v>
      </c>
      <c r="Q118" s="223">
        <f>ROUND(I118*H118,2)</f>
        <v>0</v>
      </c>
      <c r="R118" s="223">
        <f>ROUND(J118*H118,2)</f>
        <v>0</v>
      </c>
      <c r="S118" s="87"/>
      <c r="T118" s="224">
        <f>S118*H118</f>
        <v>0</v>
      </c>
      <c r="U118" s="224">
        <v>0</v>
      </c>
      <c r="V118" s="224">
        <f>U118*H118</f>
        <v>0</v>
      </c>
      <c r="W118" s="224">
        <v>0</v>
      </c>
      <c r="X118" s="225">
        <f>W118*H118</f>
        <v>0</v>
      </c>
      <c r="Y118" s="54"/>
      <c r="Z118" s="54"/>
      <c r="AA118" s="54"/>
      <c r="AB118" s="54"/>
      <c r="AC118" s="54"/>
      <c r="AD118" s="54"/>
      <c r="AE118" s="54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226" t="s">
        <v>117</v>
      </c>
      <c r="AS118" s="60"/>
      <c r="AT118" s="226" t="s">
        <v>783</v>
      </c>
      <c r="AU118" s="226" t="s">
        <v>29</v>
      </c>
      <c r="AV118" s="60"/>
      <c r="AW118" s="60"/>
      <c r="AX118" s="60"/>
      <c r="AY118" s="38" t="s">
        <v>781</v>
      </c>
      <c r="AZ118" s="60"/>
      <c r="BA118" s="60"/>
      <c r="BB118" s="60"/>
      <c r="BC118" s="60"/>
      <c r="BD118" s="60"/>
      <c r="BE118" s="227">
        <f>IF(O118="základní",K118,0)</f>
        <v>0</v>
      </c>
      <c r="BF118" s="227">
        <f>IF(O118="snížená",K118,0)</f>
        <v>0</v>
      </c>
      <c r="BG118" s="227">
        <f>IF(O118="zákl. přenesená",K118,0)</f>
        <v>0</v>
      </c>
      <c r="BH118" s="227">
        <f>IF(O118="sníž. přenesená",K118,0)</f>
        <v>0</v>
      </c>
      <c r="BI118" s="227">
        <f>IF(O118="nulová",K118,0)</f>
        <v>0</v>
      </c>
      <c r="BJ118" s="38" t="s">
        <v>34</v>
      </c>
      <c r="BK118" s="227">
        <f>ROUND(P118*H118,2)</f>
        <v>0</v>
      </c>
      <c r="BL118" s="38" t="s">
        <v>117</v>
      </c>
      <c r="BM118" s="226" t="s">
        <v>809</v>
      </c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</row>
    <row r="119" spans="1:121" ht="12.75">
      <c r="A119" s="54"/>
      <c r="B119" s="55"/>
      <c r="C119" s="56"/>
      <c r="D119" s="228" t="s">
        <v>789</v>
      </c>
      <c r="E119" s="56"/>
      <c r="F119" s="229" t="s">
        <v>810</v>
      </c>
      <c r="G119" s="56"/>
      <c r="H119" s="56"/>
      <c r="I119" s="230"/>
      <c r="J119" s="230"/>
      <c r="K119" s="56"/>
      <c r="L119" s="56"/>
      <c r="M119" s="59"/>
      <c r="N119" s="231"/>
      <c r="O119" s="232"/>
      <c r="P119" s="87"/>
      <c r="Q119" s="87"/>
      <c r="R119" s="87"/>
      <c r="S119" s="87"/>
      <c r="T119" s="87"/>
      <c r="U119" s="87"/>
      <c r="V119" s="87"/>
      <c r="W119" s="87"/>
      <c r="X119" s="88"/>
      <c r="Y119" s="54"/>
      <c r="Z119" s="54"/>
      <c r="AA119" s="54"/>
      <c r="AB119" s="54"/>
      <c r="AC119" s="54"/>
      <c r="AD119" s="54"/>
      <c r="AE119" s="54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38" t="s">
        <v>789</v>
      </c>
      <c r="AU119" s="38" t="s">
        <v>29</v>
      </c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</row>
    <row r="120" spans="1:121" ht="12.75">
      <c r="A120" s="245"/>
      <c r="B120" s="246"/>
      <c r="C120" s="247"/>
      <c r="D120" s="236" t="s">
        <v>62</v>
      </c>
      <c r="E120" s="248" t="s">
        <v>56</v>
      </c>
      <c r="F120" s="249" t="s">
        <v>1329</v>
      </c>
      <c r="G120" s="247"/>
      <c r="H120" s="250">
        <v>581</v>
      </c>
      <c r="I120" s="251"/>
      <c r="J120" s="251"/>
      <c r="K120" s="247"/>
      <c r="L120" s="247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56" t="s">
        <v>62</v>
      </c>
      <c r="AU120" s="256" t="s">
        <v>29</v>
      </c>
      <c r="AV120" s="245" t="s">
        <v>29</v>
      </c>
      <c r="AW120" s="245" t="s">
        <v>659</v>
      </c>
      <c r="AX120" s="245" t="s">
        <v>34</v>
      </c>
      <c r="AY120" s="256" t="s">
        <v>781</v>
      </c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5"/>
      <c r="BN120" s="245"/>
      <c r="BO120" s="245"/>
      <c r="BP120" s="245"/>
      <c r="BQ120" s="245"/>
      <c r="BR120" s="245"/>
      <c r="BS120" s="245"/>
      <c r="BT120" s="245"/>
      <c r="BU120" s="245"/>
      <c r="BV120" s="245"/>
      <c r="BW120" s="245"/>
      <c r="BX120" s="245"/>
      <c r="BY120" s="245"/>
      <c r="BZ120" s="245"/>
      <c r="CA120" s="245"/>
      <c r="CB120" s="245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CS120" s="245"/>
      <c r="CT120" s="245"/>
      <c r="CU120" s="245"/>
      <c r="CV120" s="245"/>
      <c r="CW120" s="245"/>
      <c r="CX120" s="245"/>
      <c r="CY120" s="245"/>
      <c r="CZ120" s="245"/>
      <c r="DA120" s="245"/>
      <c r="DB120" s="245"/>
      <c r="DC120" s="245"/>
      <c r="DD120" s="245"/>
      <c r="DE120" s="245"/>
      <c r="DF120" s="245"/>
      <c r="DG120" s="245"/>
      <c r="DH120" s="245"/>
      <c r="DI120" s="245"/>
      <c r="DJ120" s="245"/>
      <c r="DK120" s="245"/>
      <c r="DL120" s="245"/>
      <c r="DM120" s="245"/>
      <c r="DN120" s="245"/>
      <c r="DO120" s="245"/>
      <c r="DP120" s="245"/>
      <c r="DQ120" s="245"/>
    </row>
    <row r="121" spans="1:121" ht="22.8">
      <c r="A121" s="54"/>
      <c r="B121" s="55"/>
      <c r="C121" s="269" t="s">
        <v>38</v>
      </c>
      <c r="D121" s="269" t="s">
        <v>196</v>
      </c>
      <c r="E121" s="270" t="s">
        <v>812</v>
      </c>
      <c r="F121" s="271" t="s">
        <v>813</v>
      </c>
      <c r="G121" s="272" t="s">
        <v>808</v>
      </c>
      <c r="H121" s="273">
        <v>610.05</v>
      </c>
      <c r="I121" s="274"/>
      <c r="J121" s="275"/>
      <c r="K121" s="276">
        <f>ROUND(P121*H121,2)</f>
        <v>0</v>
      </c>
      <c r="L121" s="271" t="s">
        <v>787</v>
      </c>
      <c r="M121" s="277"/>
      <c r="N121" s="278" t="s">
        <v>56</v>
      </c>
      <c r="O121" s="222" t="s">
        <v>694</v>
      </c>
      <c r="P121" s="223">
        <f>I121+J121</f>
        <v>0</v>
      </c>
      <c r="Q121" s="223">
        <f>ROUND(I121*H121,2)</f>
        <v>0</v>
      </c>
      <c r="R121" s="223">
        <f>ROUND(J121*H121,2)</f>
        <v>0</v>
      </c>
      <c r="S121" s="87"/>
      <c r="T121" s="224">
        <f>S121*H121</f>
        <v>0</v>
      </c>
      <c r="U121" s="224">
        <v>0.00055</v>
      </c>
      <c r="V121" s="224">
        <f>U121*H121</f>
        <v>0.3355275</v>
      </c>
      <c r="W121" s="224">
        <v>0</v>
      </c>
      <c r="X121" s="225">
        <f>W121*H121</f>
        <v>0</v>
      </c>
      <c r="Y121" s="54"/>
      <c r="Z121" s="54"/>
      <c r="AA121" s="54"/>
      <c r="AB121" s="54"/>
      <c r="AC121" s="54"/>
      <c r="AD121" s="54"/>
      <c r="AE121" s="54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226" t="s">
        <v>814</v>
      </c>
      <c r="AS121" s="60"/>
      <c r="AT121" s="226" t="s">
        <v>196</v>
      </c>
      <c r="AU121" s="226" t="s">
        <v>29</v>
      </c>
      <c r="AV121" s="60"/>
      <c r="AW121" s="60"/>
      <c r="AX121" s="60"/>
      <c r="AY121" s="38" t="s">
        <v>781</v>
      </c>
      <c r="AZ121" s="60"/>
      <c r="BA121" s="60"/>
      <c r="BB121" s="60"/>
      <c r="BC121" s="60"/>
      <c r="BD121" s="60"/>
      <c r="BE121" s="227">
        <f>IF(O121="základní",K121,0)</f>
        <v>0</v>
      </c>
      <c r="BF121" s="227">
        <f>IF(O121="snížená",K121,0)</f>
        <v>0</v>
      </c>
      <c r="BG121" s="227">
        <f>IF(O121="zákl. přenesená",K121,0)</f>
        <v>0</v>
      </c>
      <c r="BH121" s="227">
        <f>IF(O121="sníž. přenesená",K121,0)</f>
        <v>0</v>
      </c>
      <c r="BI121" s="227">
        <f>IF(O121="nulová",K121,0)</f>
        <v>0</v>
      </c>
      <c r="BJ121" s="38" t="s">
        <v>34</v>
      </c>
      <c r="BK121" s="227">
        <f>ROUND(P121*H121,2)</f>
        <v>0</v>
      </c>
      <c r="BL121" s="38" t="s">
        <v>117</v>
      </c>
      <c r="BM121" s="226" t="s">
        <v>815</v>
      </c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</row>
    <row r="122" spans="1:121" ht="12.75">
      <c r="A122" s="245"/>
      <c r="B122" s="246"/>
      <c r="C122" s="247"/>
      <c r="D122" s="236" t="s">
        <v>62</v>
      </c>
      <c r="E122" s="247"/>
      <c r="F122" s="249" t="s">
        <v>1330</v>
      </c>
      <c r="G122" s="247"/>
      <c r="H122" s="250">
        <v>610.05</v>
      </c>
      <c r="I122" s="251"/>
      <c r="J122" s="251"/>
      <c r="K122" s="247"/>
      <c r="L122" s="247"/>
      <c r="M122" s="252"/>
      <c r="N122" s="253"/>
      <c r="O122" s="254"/>
      <c r="P122" s="254"/>
      <c r="Q122" s="254"/>
      <c r="R122" s="254"/>
      <c r="S122" s="254"/>
      <c r="T122" s="254"/>
      <c r="U122" s="254"/>
      <c r="V122" s="254"/>
      <c r="W122" s="254"/>
      <c r="X122" s="25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56" t="s">
        <v>62</v>
      </c>
      <c r="AU122" s="256" t="s">
        <v>29</v>
      </c>
      <c r="AV122" s="245" t="s">
        <v>29</v>
      </c>
      <c r="AW122" s="245" t="s">
        <v>658</v>
      </c>
      <c r="AX122" s="245" t="s">
        <v>34</v>
      </c>
      <c r="AY122" s="256" t="s">
        <v>781</v>
      </c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5"/>
      <c r="BN122" s="245"/>
      <c r="BO122" s="245"/>
      <c r="BP122" s="245"/>
      <c r="BQ122" s="245"/>
      <c r="BR122" s="245"/>
      <c r="BS122" s="245"/>
      <c r="BT122" s="245"/>
      <c r="BU122" s="245"/>
      <c r="BV122" s="245"/>
      <c r="BW122" s="245"/>
      <c r="BX122" s="245"/>
      <c r="BY122" s="245"/>
      <c r="BZ122" s="245"/>
      <c r="CA122" s="245"/>
      <c r="CB122" s="245"/>
      <c r="CC122" s="245"/>
      <c r="CD122" s="245"/>
      <c r="CE122" s="245"/>
      <c r="CF122" s="245"/>
      <c r="CG122" s="245"/>
      <c r="CH122" s="245"/>
      <c r="CI122" s="245"/>
      <c r="CJ122" s="245"/>
      <c r="CK122" s="245"/>
      <c r="CL122" s="245"/>
      <c r="CM122" s="245"/>
      <c r="CN122" s="245"/>
      <c r="CO122" s="245"/>
      <c r="CP122" s="245"/>
      <c r="CQ122" s="245"/>
      <c r="CR122" s="245"/>
      <c r="CS122" s="245"/>
      <c r="CT122" s="245"/>
      <c r="CU122" s="245"/>
      <c r="CV122" s="245"/>
      <c r="CW122" s="245"/>
      <c r="CX122" s="245"/>
      <c r="CY122" s="245"/>
      <c r="CZ122" s="245"/>
      <c r="DA122" s="245"/>
      <c r="DB122" s="245"/>
      <c r="DC122" s="245"/>
      <c r="DD122" s="245"/>
      <c r="DE122" s="245"/>
      <c r="DF122" s="245"/>
      <c r="DG122" s="245"/>
      <c r="DH122" s="245"/>
      <c r="DI122" s="245"/>
      <c r="DJ122" s="245"/>
      <c r="DK122" s="245"/>
      <c r="DL122" s="245"/>
      <c r="DM122" s="245"/>
      <c r="DN122" s="245"/>
      <c r="DO122" s="245"/>
      <c r="DP122" s="245"/>
      <c r="DQ122" s="245"/>
    </row>
    <row r="123" spans="1:121" ht="22.8">
      <c r="A123" s="54"/>
      <c r="B123" s="55"/>
      <c r="C123" s="214" t="s">
        <v>40</v>
      </c>
      <c r="D123" s="214" t="s">
        <v>783</v>
      </c>
      <c r="E123" s="215" t="s">
        <v>817</v>
      </c>
      <c r="F123" s="216" t="s">
        <v>818</v>
      </c>
      <c r="G123" s="217" t="s">
        <v>808</v>
      </c>
      <c r="H123" s="218">
        <v>3</v>
      </c>
      <c r="I123" s="219"/>
      <c r="J123" s="219"/>
      <c r="K123" s="220">
        <f>ROUND(P123*H123,2)</f>
        <v>0</v>
      </c>
      <c r="L123" s="216" t="s">
        <v>787</v>
      </c>
      <c r="M123" s="59"/>
      <c r="N123" s="221" t="s">
        <v>56</v>
      </c>
      <c r="O123" s="222" t="s">
        <v>694</v>
      </c>
      <c r="P123" s="223">
        <f>I123+J123</f>
        <v>0</v>
      </c>
      <c r="Q123" s="223">
        <f>ROUND(I123*H123,2)</f>
        <v>0</v>
      </c>
      <c r="R123" s="223">
        <f>ROUND(J123*H123,2)</f>
        <v>0</v>
      </c>
      <c r="S123" s="87"/>
      <c r="T123" s="224">
        <f>S123*H123</f>
        <v>0</v>
      </c>
      <c r="U123" s="224">
        <v>0</v>
      </c>
      <c r="V123" s="224">
        <f>U123*H123</f>
        <v>0</v>
      </c>
      <c r="W123" s="224">
        <v>0</v>
      </c>
      <c r="X123" s="225">
        <f>W123*H123</f>
        <v>0</v>
      </c>
      <c r="Y123" s="54"/>
      <c r="Z123" s="54"/>
      <c r="AA123" s="54"/>
      <c r="AB123" s="54"/>
      <c r="AC123" s="54"/>
      <c r="AD123" s="54"/>
      <c r="AE123" s="54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226" t="s">
        <v>117</v>
      </c>
      <c r="AS123" s="60"/>
      <c r="AT123" s="226" t="s">
        <v>783</v>
      </c>
      <c r="AU123" s="226" t="s">
        <v>29</v>
      </c>
      <c r="AV123" s="60"/>
      <c r="AW123" s="60"/>
      <c r="AX123" s="60"/>
      <c r="AY123" s="38" t="s">
        <v>781</v>
      </c>
      <c r="AZ123" s="60"/>
      <c r="BA123" s="60"/>
      <c r="BB123" s="60"/>
      <c r="BC123" s="60"/>
      <c r="BD123" s="60"/>
      <c r="BE123" s="227">
        <f>IF(O123="základní",K123,0)</f>
        <v>0</v>
      </c>
      <c r="BF123" s="227">
        <f>IF(O123="snížená",K123,0)</f>
        <v>0</v>
      </c>
      <c r="BG123" s="227">
        <f>IF(O123="zákl. přenesená",K123,0)</f>
        <v>0</v>
      </c>
      <c r="BH123" s="227">
        <f>IF(O123="sníž. přenesená",K123,0)</f>
        <v>0</v>
      </c>
      <c r="BI123" s="227">
        <f>IF(O123="nulová",K123,0)</f>
        <v>0</v>
      </c>
      <c r="BJ123" s="38" t="s">
        <v>34</v>
      </c>
      <c r="BK123" s="227">
        <f>ROUND(P123*H123,2)</f>
        <v>0</v>
      </c>
      <c r="BL123" s="38" t="s">
        <v>117</v>
      </c>
      <c r="BM123" s="226" t="s">
        <v>819</v>
      </c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</row>
    <row r="124" spans="1:121" ht="12.75">
      <c r="A124" s="54"/>
      <c r="B124" s="55"/>
      <c r="C124" s="56"/>
      <c r="D124" s="228" t="s">
        <v>789</v>
      </c>
      <c r="E124" s="56"/>
      <c r="F124" s="229" t="s">
        <v>820</v>
      </c>
      <c r="G124" s="56"/>
      <c r="H124" s="56"/>
      <c r="I124" s="230"/>
      <c r="J124" s="230"/>
      <c r="K124" s="56"/>
      <c r="L124" s="56"/>
      <c r="M124" s="59"/>
      <c r="N124" s="231"/>
      <c r="O124" s="232"/>
      <c r="P124" s="87"/>
      <c r="Q124" s="87"/>
      <c r="R124" s="87"/>
      <c r="S124" s="87"/>
      <c r="T124" s="87"/>
      <c r="U124" s="87"/>
      <c r="V124" s="87"/>
      <c r="W124" s="87"/>
      <c r="X124" s="88"/>
      <c r="Y124" s="54"/>
      <c r="Z124" s="54"/>
      <c r="AA124" s="54"/>
      <c r="AB124" s="54"/>
      <c r="AC124" s="54"/>
      <c r="AD124" s="54"/>
      <c r="AE124" s="54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38" t="s">
        <v>789</v>
      </c>
      <c r="AU124" s="38" t="s">
        <v>29</v>
      </c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</row>
    <row r="125" spans="1:121" ht="22.8">
      <c r="A125" s="54"/>
      <c r="B125" s="55"/>
      <c r="C125" s="269" t="s">
        <v>42</v>
      </c>
      <c r="D125" s="269" t="s">
        <v>196</v>
      </c>
      <c r="E125" s="270" t="s">
        <v>821</v>
      </c>
      <c r="F125" s="271" t="s">
        <v>822</v>
      </c>
      <c r="G125" s="272" t="s">
        <v>808</v>
      </c>
      <c r="H125" s="273">
        <v>3.15</v>
      </c>
      <c r="I125" s="274"/>
      <c r="J125" s="275"/>
      <c r="K125" s="276">
        <f>ROUND(P125*H125,2)</f>
        <v>0</v>
      </c>
      <c r="L125" s="271" t="s">
        <v>787</v>
      </c>
      <c r="M125" s="277"/>
      <c r="N125" s="278" t="s">
        <v>56</v>
      </c>
      <c r="O125" s="222" t="s">
        <v>694</v>
      </c>
      <c r="P125" s="223">
        <f>I125+J125</f>
        <v>0</v>
      </c>
      <c r="Q125" s="223">
        <f>ROUND(I125*H125,2)</f>
        <v>0</v>
      </c>
      <c r="R125" s="223">
        <f>ROUND(J125*H125,2)</f>
        <v>0</v>
      </c>
      <c r="S125" s="87"/>
      <c r="T125" s="224">
        <f>S125*H125</f>
        <v>0</v>
      </c>
      <c r="U125" s="224">
        <v>0.00225</v>
      </c>
      <c r="V125" s="224">
        <f>U125*H125</f>
        <v>0.007087499999999999</v>
      </c>
      <c r="W125" s="224">
        <v>0</v>
      </c>
      <c r="X125" s="225">
        <f>W125*H125</f>
        <v>0</v>
      </c>
      <c r="Y125" s="54"/>
      <c r="Z125" s="54"/>
      <c r="AA125" s="54"/>
      <c r="AB125" s="54"/>
      <c r="AC125" s="54"/>
      <c r="AD125" s="54"/>
      <c r="AE125" s="54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226" t="s">
        <v>814</v>
      </c>
      <c r="AS125" s="60"/>
      <c r="AT125" s="226" t="s">
        <v>196</v>
      </c>
      <c r="AU125" s="226" t="s">
        <v>29</v>
      </c>
      <c r="AV125" s="60"/>
      <c r="AW125" s="60"/>
      <c r="AX125" s="60"/>
      <c r="AY125" s="38" t="s">
        <v>781</v>
      </c>
      <c r="AZ125" s="60"/>
      <c r="BA125" s="60"/>
      <c r="BB125" s="60"/>
      <c r="BC125" s="60"/>
      <c r="BD125" s="60"/>
      <c r="BE125" s="227">
        <f>IF(O125="základní",K125,0)</f>
        <v>0</v>
      </c>
      <c r="BF125" s="227">
        <f>IF(O125="snížená",K125,0)</f>
        <v>0</v>
      </c>
      <c r="BG125" s="227">
        <f>IF(O125="zákl. přenesená",K125,0)</f>
        <v>0</v>
      </c>
      <c r="BH125" s="227">
        <f>IF(O125="sníž. přenesená",K125,0)</f>
        <v>0</v>
      </c>
      <c r="BI125" s="227">
        <f>IF(O125="nulová",K125,0)</f>
        <v>0</v>
      </c>
      <c r="BJ125" s="38" t="s">
        <v>34</v>
      </c>
      <c r="BK125" s="227">
        <f>ROUND(P125*H125,2)</f>
        <v>0</v>
      </c>
      <c r="BL125" s="38" t="s">
        <v>117</v>
      </c>
      <c r="BM125" s="226" t="s">
        <v>823</v>
      </c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</row>
    <row r="126" spans="1:121" ht="12.75">
      <c r="A126" s="245"/>
      <c r="B126" s="246"/>
      <c r="C126" s="247"/>
      <c r="D126" s="236" t="s">
        <v>62</v>
      </c>
      <c r="E126" s="247"/>
      <c r="F126" s="249" t="s">
        <v>824</v>
      </c>
      <c r="G126" s="247"/>
      <c r="H126" s="250">
        <v>3.15</v>
      </c>
      <c r="I126" s="251"/>
      <c r="J126" s="251"/>
      <c r="K126" s="247"/>
      <c r="L126" s="247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56" t="s">
        <v>62</v>
      </c>
      <c r="AU126" s="256" t="s">
        <v>29</v>
      </c>
      <c r="AV126" s="245" t="s">
        <v>29</v>
      </c>
      <c r="AW126" s="245" t="s">
        <v>658</v>
      </c>
      <c r="AX126" s="245" t="s">
        <v>34</v>
      </c>
      <c r="AY126" s="256" t="s">
        <v>781</v>
      </c>
      <c r="AZ126" s="245"/>
      <c r="BA126" s="245"/>
      <c r="BB126" s="245"/>
      <c r="BC126" s="245"/>
      <c r="BD126" s="245"/>
      <c r="BE126" s="245"/>
      <c r="BF126" s="245"/>
      <c r="BG126" s="245"/>
      <c r="BH126" s="245"/>
      <c r="BI126" s="245"/>
      <c r="BJ126" s="245"/>
      <c r="BK126" s="245"/>
      <c r="BL126" s="245"/>
      <c r="BM126" s="245"/>
      <c r="BN126" s="245"/>
      <c r="BO126" s="245"/>
      <c r="BP126" s="245"/>
      <c r="BQ126" s="245"/>
      <c r="BR126" s="245"/>
      <c r="BS126" s="245"/>
      <c r="BT126" s="245"/>
      <c r="BU126" s="245"/>
      <c r="BV126" s="245"/>
      <c r="BW126" s="245"/>
      <c r="BX126" s="245"/>
      <c r="BY126" s="245"/>
      <c r="BZ126" s="245"/>
      <c r="CA126" s="245"/>
      <c r="CB126" s="245"/>
      <c r="CC126" s="245"/>
      <c r="CD126" s="245"/>
      <c r="CE126" s="245"/>
      <c r="CF126" s="245"/>
      <c r="CG126" s="245"/>
      <c r="CH126" s="245"/>
      <c r="CI126" s="245"/>
      <c r="CJ126" s="245"/>
      <c r="CK126" s="245"/>
      <c r="CL126" s="245"/>
      <c r="CM126" s="245"/>
      <c r="CN126" s="245"/>
      <c r="CO126" s="245"/>
      <c r="CP126" s="245"/>
      <c r="CQ126" s="245"/>
      <c r="CR126" s="245"/>
      <c r="CS126" s="245"/>
      <c r="CT126" s="245"/>
      <c r="CU126" s="245"/>
      <c r="CV126" s="245"/>
      <c r="CW126" s="245"/>
      <c r="CX126" s="245"/>
      <c r="CY126" s="245"/>
      <c r="CZ126" s="245"/>
      <c r="DA126" s="245"/>
      <c r="DB126" s="245"/>
      <c r="DC126" s="245"/>
      <c r="DD126" s="245"/>
      <c r="DE126" s="245"/>
      <c r="DF126" s="245"/>
      <c r="DG126" s="245"/>
      <c r="DH126" s="245"/>
      <c r="DI126" s="245"/>
      <c r="DJ126" s="245"/>
      <c r="DK126" s="245"/>
      <c r="DL126" s="245"/>
      <c r="DM126" s="245"/>
      <c r="DN126" s="245"/>
      <c r="DO126" s="245"/>
      <c r="DP126" s="245"/>
      <c r="DQ126" s="245"/>
    </row>
    <row r="127" spans="1:121" ht="12.75">
      <c r="A127" s="54"/>
      <c r="B127" s="55"/>
      <c r="C127" s="214" t="s">
        <v>85</v>
      </c>
      <c r="D127" s="214" t="s">
        <v>783</v>
      </c>
      <c r="E127" s="215" t="s">
        <v>1331</v>
      </c>
      <c r="F127" s="216" t="s">
        <v>1332</v>
      </c>
      <c r="G127" s="217" t="s">
        <v>808</v>
      </c>
      <c r="H127" s="218">
        <v>8</v>
      </c>
      <c r="I127" s="219"/>
      <c r="J127" s="219"/>
      <c r="K127" s="220">
        <f>ROUND(P127*H127,2)</f>
        <v>0</v>
      </c>
      <c r="L127" s="216" t="s">
        <v>787</v>
      </c>
      <c r="M127" s="59"/>
      <c r="N127" s="221" t="s">
        <v>56</v>
      </c>
      <c r="O127" s="222" t="s">
        <v>694</v>
      </c>
      <c r="P127" s="223">
        <f>I127+J127</f>
        <v>0</v>
      </c>
      <c r="Q127" s="223">
        <f>ROUND(I127*H127,2)</f>
        <v>0</v>
      </c>
      <c r="R127" s="223">
        <f>ROUND(J127*H127,2)</f>
        <v>0</v>
      </c>
      <c r="S127" s="87"/>
      <c r="T127" s="224">
        <f>S127*H127</f>
        <v>0</v>
      </c>
      <c r="U127" s="224">
        <v>0</v>
      </c>
      <c r="V127" s="224">
        <f>U127*H127</f>
        <v>0</v>
      </c>
      <c r="W127" s="224">
        <v>0</v>
      </c>
      <c r="X127" s="225">
        <f>W127*H127</f>
        <v>0</v>
      </c>
      <c r="Y127" s="54"/>
      <c r="Z127" s="54"/>
      <c r="AA127" s="54"/>
      <c r="AB127" s="54"/>
      <c r="AC127" s="54"/>
      <c r="AD127" s="54"/>
      <c r="AE127" s="54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226" t="s">
        <v>117</v>
      </c>
      <c r="AS127" s="60"/>
      <c r="AT127" s="226" t="s">
        <v>783</v>
      </c>
      <c r="AU127" s="226" t="s">
        <v>29</v>
      </c>
      <c r="AV127" s="60"/>
      <c r="AW127" s="60"/>
      <c r="AX127" s="60"/>
      <c r="AY127" s="38" t="s">
        <v>781</v>
      </c>
      <c r="AZ127" s="60"/>
      <c r="BA127" s="60"/>
      <c r="BB127" s="60"/>
      <c r="BC127" s="60"/>
      <c r="BD127" s="60"/>
      <c r="BE127" s="227">
        <f>IF(O127="základní",K127,0)</f>
        <v>0</v>
      </c>
      <c r="BF127" s="227">
        <f>IF(O127="snížená",K127,0)</f>
        <v>0</v>
      </c>
      <c r="BG127" s="227">
        <f>IF(O127="zákl. přenesená",K127,0)</f>
        <v>0</v>
      </c>
      <c r="BH127" s="227">
        <f>IF(O127="sníž. přenesená",K127,0)</f>
        <v>0</v>
      </c>
      <c r="BI127" s="227">
        <f>IF(O127="nulová",K127,0)</f>
        <v>0</v>
      </c>
      <c r="BJ127" s="38" t="s">
        <v>34</v>
      </c>
      <c r="BK127" s="227">
        <f>ROUND(P127*H127,2)</f>
        <v>0</v>
      </c>
      <c r="BL127" s="38" t="s">
        <v>117</v>
      </c>
      <c r="BM127" s="226" t="s">
        <v>1333</v>
      </c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</row>
    <row r="128" spans="1:121" ht="12.75">
      <c r="A128" s="54"/>
      <c r="B128" s="55"/>
      <c r="C128" s="56"/>
      <c r="D128" s="228" t="s">
        <v>789</v>
      </c>
      <c r="E128" s="56"/>
      <c r="F128" s="229" t="s">
        <v>1334</v>
      </c>
      <c r="G128" s="56"/>
      <c r="H128" s="56"/>
      <c r="I128" s="230"/>
      <c r="J128" s="230"/>
      <c r="K128" s="56"/>
      <c r="L128" s="56"/>
      <c r="M128" s="59"/>
      <c r="N128" s="231"/>
      <c r="O128" s="232"/>
      <c r="P128" s="87"/>
      <c r="Q128" s="87"/>
      <c r="R128" s="87"/>
      <c r="S128" s="87"/>
      <c r="T128" s="87"/>
      <c r="U128" s="87"/>
      <c r="V128" s="87"/>
      <c r="W128" s="87"/>
      <c r="X128" s="88"/>
      <c r="Y128" s="54"/>
      <c r="Z128" s="54"/>
      <c r="AA128" s="54"/>
      <c r="AB128" s="54"/>
      <c r="AC128" s="54"/>
      <c r="AD128" s="54"/>
      <c r="AE128" s="54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38" t="s">
        <v>789</v>
      </c>
      <c r="AU128" s="38" t="s">
        <v>29</v>
      </c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</row>
    <row r="129" spans="1:121" ht="12.75">
      <c r="A129" s="54"/>
      <c r="B129" s="55"/>
      <c r="C129" s="269" t="s">
        <v>87</v>
      </c>
      <c r="D129" s="269" t="s">
        <v>196</v>
      </c>
      <c r="E129" s="270" t="s">
        <v>1335</v>
      </c>
      <c r="F129" s="367" t="s">
        <v>1608</v>
      </c>
      <c r="G129" s="272" t="s">
        <v>808</v>
      </c>
      <c r="H129" s="273">
        <v>9.2</v>
      </c>
      <c r="I129" s="274"/>
      <c r="J129" s="275"/>
      <c r="K129" s="276">
        <f>ROUND(P129*H129,2)</f>
        <v>0</v>
      </c>
      <c r="L129" s="271" t="s">
        <v>56</v>
      </c>
      <c r="M129" s="277"/>
      <c r="N129" s="278" t="s">
        <v>56</v>
      </c>
      <c r="O129" s="222" t="s">
        <v>694</v>
      </c>
      <c r="P129" s="223">
        <f>I129+J129</f>
        <v>0</v>
      </c>
      <c r="Q129" s="223">
        <f>ROUND(I129*H129,2)</f>
        <v>0</v>
      </c>
      <c r="R129" s="223">
        <f>ROUND(J129*H129,2)</f>
        <v>0</v>
      </c>
      <c r="S129" s="87"/>
      <c r="T129" s="224">
        <f>S129*H129</f>
        <v>0</v>
      </c>
      <c r="U129" s="224">
        <v>0</v>
      </c>
      <c r="V129" s="224">
        <f>U129*H129</f>
        <v>0</v>
      </c>
      <c r="W129" s="224">
        <v>0</v>
      </c>
      <c r="X129" s="225">
        <f>W129*H129</f>
        <v>0</v>
      </c>
      <c r="Y129" s="54"/>
      <c r="Z129" s="54"/>
      <c r="AA129" s="54"/>
      <c r="AB129" s="54"/>
      <c r="AC129" s="54"/>
      <c r="AD129" s="54"/>
      <c r="AE129" s="54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226" t="s">
        <v>814</v>
      </c>
      <c r="AS129" s="60"/>
      <c r="AT129" s="226" t="s">
        <v>196</v>
      </c>
      <c r="AU129" s="226" t="s">
        <v>29</v>
      </c>
      <c r="AV129" s="60"/>
      <c r="AW129" s="60"/>
      <c r="AX129" s="60"/>
      <c r="AY129" s="38" t="s">
        <v>781</v>
      </c>
      <c r="AZ129" s="60"/>
      <c r="BA129" s="60"/>
      <c r="BB129" s="60"/>
      <c r="BC129" s="60"/>
      <c r="BD129" s="60"/>
      <c r="BE129" s="227">
        <f>IF(O129="základní",K129,0)</f>
        <v>0</v>
      </c>
      <c r="BF129" s="227">
        <f>IF(O129="snížená",K129,0)</f>
        <v>0</v>
      </c>
      <c r="BG129" s="227">
        <f>IF(O129="zákl. přenesená",K129,0)</f>
        <v>0</v>
      </c>
      <c r="BH129" s="227">
        <f>IF(O129="sníž. přenesená",K129,0)</f>
        <v>0</v>
      </c>
      <c r="BI129" s="227">
        <f>IF(O129="nulová",K129,0)</f>
        <v>0</v>
      </c>
      <c r="BJ129" s="38" t="s">
        <v>34</v>
      </c>
      <c r="BK129" s="227">
        <f>ROUND(P129*H129,2)</f>
        <v>0</v>
      </c>
      <c r="BL129" s="38" t="s">
        <v>117</v>
      </c>
      <c r="BM129" s="226" t="s">
        <v>1336</v>
      </c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</row>
    <row r="130" spans="1:121" ht="12.75">
      <c r="A130" s="245"/>
      <c r="B130" s="246"/>
      <c r="C130" s="247"/>
      <c r="D130" s="236" t="s">
        <v>62</v>
      </c>
      <c r="E130" s="247"/>
      <c r="F130" s="249" t="s">
        <v>1337</v>
      </c>
      <c r="G130" s="247"/>
      <c r="H130" s="250">
        <v>9.2</v>
      </c>
      <c r="I130" s="251"/>
      <c r="J130" s="251"/>
      <c r="K130" s="247"/>
      <c r="L130" s="247"/>
      <c r="M130" s="252"/>
      <c r="N130" s="253"/>
      <c r="O130" s="254"/>
      <c r="P130" s="254"/>
      <c r="Q130" s="254"/>
      <c r="R130" s="254"/>
      <c r="S130" s="254"/>
      <c r="T130" s="254"/>
      <c r="U130" s="254"/>
      <c r="V130" s="254"/>
      <c r="W130" s="254"/>
      <c r="X130" s="255"/>
      <c r="Y130" s="245"/>
      <c r="Z130" s="245"/>
      <c r="AA130" s="245"/>
      <c r="AB130" s="245"/>
      <c r="AC130" s="245"/>
      <c r="AD130" s="245"/>
      <c r="AE130" s="245"/>
      <c r="AF130" s="245"/>
      <c r="AG130" s="245"/>
      <c r="AH130" s="245"/>
      <c r="AI130" s="245"/>
      <c r="AJ130" s="245"/>
      <c r="AK130" s="245"/>
      <c r="AL130" s="245"/>
      <c r="AM130" s="245"/>
      <c r="AN130" s="245"/>
      <c r="AO130" s="245"/>
      <c r="AP130" s="245"/>
      <c r="AQ130" s="245"/>
      <c r="AR130" s="245"/>
      <c r="AS130" s="245"/>
      <c r="AT130" s="256" t="s">
        <v>62</v>
      </c>
      <c r="AU130" s="256" t="s">
        <v>29</v>
      </c>
      <c r="AV130" s="245" t="s">
        <v>29</v>
      </c>
      <c r="AW130" s="245" t="s">
        <v>658</v>
      </c>
      <c r="AX130" s="245" t="s">
        <v>34</v>
      </c>
      <c r="AY130" s="256" t="s">
        <v>781</v>
      </c>
      <c r="AZ130" s="245"/>
      <c r="BA130" s="245"/>
      <c r="BB130" s="245"/>
      <c r="BC130" s="245"/>
      <c r="BD130" s="245"/>
      <c r="BE130" s="245"/>
      <c r="BF130" s="245"/>
      <c r="BG130" s="245"/>
      <c r="BH130" s="245"/>
      <c r="BI130" s="245"/>
      <c r="BJ130" s="245"/>
      <c r="BK130" s="245"/>
      <c r="BL130" s="245"/>
      <c r="BM130" s="245"/>
      <c r="BN130" s="245"/>
      <c r="BO130" s="245"/>
      <c r="BP130" s="245"/>
      <c r="BQ130" s="245"/>
      <c r="BR130" s="245"/>
      <c r="BS130" s="245"/>
      <c r="BT130" s="245"/>
      <c r="BU130" s="245"/>
      <c r="BV130" s="245"/>
      <c r="BW130" s="245"/>
      <c r="BX130" s="245"/>
      <c r="BY130" s="245"/>
      <c r="BZ130" s="245"/>
      <c r="CA130" s="245"/>
      <c r="CB130" s="245"/>
      <c r="CC130" s="245"/>
      <c r="CD130" s="245"/>
      <c r="CE130" s="245"/>
      <c r="CF130" s="245"/>
      <c r="CG130" s="245"/>
      <c r="CH130" s="245"/>
      <c r="CI130" s="245"/>
      <c r="CJ130" s="245"/>
      <c r="CK130" s="245"/>
      <c r="CL130" s="245"/>
      <c r="CM130" s="245"/>
      <c r="CN130" s="245"/>
      <c r="CO130" s="245"/>
      <c r="CP130" s="245"/>
      <c r="CQ130" s="245"/>
      <c r="CR130" s="245"/>
      <c r="CS130" s="245"/>
      <c r="CT130" s="245"/>
      <c r="CU130" s="245"/>
      <c r="CV130" s="245"/>
      <c r="CW130" s="245"/>
      <c r="CX130" s="245"/>
      <c r="CY130" s="245"/>
      <c r="CZ130" s="245"/>
      <c r="DA130" s="245"/>
      <c r="DB130" s="245"/>
      <c r="DC130" s="245"/>
      <c r="DD130" s="245"/>
      <c r="DE130" s="245"/>
      <c r="DF130" s="245"/>
      <c r="DG130" s="245"/>
      <c r="DH130" s="245"/>
      <c r="DI130" s="245"/>
      <c r="DJ130" s="245"/>
      <c r="DK130" s="245"/>
      <c r="DL130" s="245"/>
      <c r="DM130" s="245"/>
      <c r="DN130" s="245"/>
      <c r="DO130" s="245"/>
      <c r="DP130" s="245"/>
      <c r="DQ130" s="245"/>
    </row>
    <row r="131" spans="1:121" ht="22.8">
      <c r="A131" s="54"/>
      <c r="B131" s="55"/>
      <c r="C131" s="214" t="s">
        <v>45</v>
      </c>
      <c r="D131" s="214" t="s">
        <v>783</v>
      </c>
      <c r="E131" s="215" t="s">
        <v>825</v>
      </c>
      <c r="F131" s="216" t="s">
        <v>826</v>
      </c>
      <c r="G131" s="217" t="s">
        <v>808</v>
      </c>
      <c r="H131" s="218">
        <v>80</v>
      </c>
      <c r="I131" s="219"/>
      <c r="J131" s="219"/>
      <c r="K131" s="220">
        <f>ROUND(P131*H131,2)</f>
        <v>0</v>
      </c>
      <c r="L131" s="216" t="s">
        <v>787</v>
      </c>
      <c r="M131" s="59"/>
      <c r="N131" s="221" t="s">
        <v>56</v>
      </c>
      <c r="O131" s="222" t="s">
        <v>694</v>
      </c>
      <c r="P131" s="223">
        <f>I131+J131</f>
        <v>0</v>
      </c>
      <c r="Q131" s="223">
        <f>ROUND(I131*H131,2)</f>
        <v>0</v>
      </c>
      <c r="R131" s="223">
        <f>ROUND(J131*H131,2)</f>
        <v>0</v>
      </c>
      <c r="S131" s="87"/>
      <c r="T131" s="224">
        <f>S131*H131</f>
        <v>0</v>
      </c>
      <c r="U131" s="224">
        <v>0</v>
      </c>
      <c r="V131" s="224">
        <f>U131*H131</f>
        <v>0</v>
      </c>
      <c r="W131" s="224">
        <v>0</v>
      </c>
      <c r="X131" s="225">
        <f>W131*H131</f>
        <v>0</v>
      </c>
      <c r="Y131" s="54"/>
      <c r="Z131" s="54"/>
      <c r="AA131" s="54"/>
      <c r="AB131" s="54"/>
      <c r="AC131" s="54"/>
      <c r="AD131" s="54"/>
      <c r="AE131" s="54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226" t="s">
        <v>117</v>
      </c>
      <c r="AS131" s="60"/>
      <c r="AT131" s="226" t="s">
        <v>783</v>
      </c>
      <c r="AU131" s="226" t="s">
        <v>29</v>
      </c>
      <c r="AV131" s="60"/>
      <c r="AW131" s="60"/>
      <c r="AX131" s="60"/>
      <c r="AY131" s="38" t="s">
        <v>781</v>
      </c>
      <c r="AZ131" s="60"/>
      <c r="BA131" s="60"/>
      <c r="BB131" s="60"/>
      <c r="BC131" s="60"/>
      <c r="BD131" s="60"/>
      <c r="BE131" s="227">
        <f>IF(O131="základní",K131,0)</f>
        <v>0</v>
      </c>
      <c r="BF131" s="227">
        <f>IF(O131="snížená",K131,0)</f>
        <v>0</v>
      </c>
      <c r="BG131" s="227">
        <f>IF(O131="zákl. přenesená",K131,0)</f>
        <v>0</v>
      </c>
      <c r="BH131" s="227">
        <f>IF(O131="sníž. přenesená",K131,0)</f>
        <v>0</v>
      </c>
      <c r="BI131" s="227">
        <f>IF(O131="nulová",K131,0)</f>
        <v>0</v>
      </c>
      <c r="BJ131" s="38" t="s">
        <v>34</v>
      </c>
      <c r="BK131" s="227">
        <f>ROUND(P131*H131,2)</f>
        <v>0</v>
      </c>
      <c r="BL131" s="38" t="s">
        <v>117</v>
      </c>
      <c r="BM131" s="226" t="s">
        <v>827</v>
      </c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</row>
    <row r="132" spans="1:121" ht="12.75">
      <c r="A132" s="54"/>
      <c r="B132" s="55"/>
      <c r="C132" s="56"/>
      <c r="D132" s="228" t="s">
        <v>789</v>
      </c>
      <c r="E132" s="56"/>
      <c r="F132" s="229" t="s">
        <v>828</v>
      </c>
      <c r="G132" s="56"/>
      <c r="H132" s="56"/>
      <c r="I132" s="230"/>
      <c r="J132" s="230"/>
      <c r="K132" s="56"/>
      <c r="L132" s="56"/>
      <c r="M132" s="59"/>
      <c r="N132" s="231"/>
      <c r="O132" s="232"/>
      <c r="P132" s="87"/>
      <c r="Q132" s="87"/>
      <c r="R132" s="87"/>
      <c r="S132" s="87"/>
      <c r="T132" s="87"/>
      <c r="U132" s="87"/>
      <c r="V132" s="87"/>
      <c r="W132" s="87"/>
      <c r="X132" s="88"/>
      <c r="Y132" s="54"/>
      <c r="Z132" s="54"/>
      <c r="AA132" s="54"/>
      <c r="AB132" s="54"/>
      <c r="AC132" s="54"/>
      <c r="AD132" s="54"/>
      <c r="AE132" s="54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38" t="s">
        <v>789</v>
      </c>
      <c r="AU132" s="38" t="s">
        <v>29</v>
      </c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</row>
    <row r="133" spans="1:121" ht="12.75">
      <c r="A133" s="245"/>
      <c r="B133" s="246"/>
      <c r="C133" s="247"/>
      <c r="D133" s="236" t="s">
        <v>62</v>
      </c>
      <c r="E133" s="248" t="s">
        <v>56</v>
      </c>
      <c r="F133" s="249" t="s">
        <v>1338</v>
      </c>
      <c r="G133" s="247"/>
      <c r="H133" s="250">
        <v>80</v>
      </c>
      <c r="I133" s="251"/>
      <c r="J133" s="251"/>
      <c r="K133" s="247"/>
      <c r="L133" s="247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5"/>
      <c r="AI133" s="245"/>
      <c r="AJ133" s="245"/>
      <c r="AK133" s="245"/>
      <c r="AL133" s="245"/>
      <c r="AM133" s="245"/>
      <c r="AN133" s="245"/>
      <c r="AO133" s="245"/>
      <c r="AP133" s="245"/>
      <c r="AQ133" s="245"/>
      <c r="AR133" s="245"/>
      <c r="AS133" s="245"/>
      <c r="AT133" s="256" t="s">
        <v>62</v>
      </c>
      <c r="AU133" s="256" t="s">
        <v>29</v>
      </c>
      <c r="AV133" s="245" t="s">
        <v>29</v>
      </c>
      <c r="AW133" s="245" t="s">
        <v>659</v>
      </c>
      <c r="AX133" s="245" t="s">
        <v>34</v>
      </c>
      <c r="AY133" s="256" t="s">
        <v>781</v>
      </c>
      <c r="AZ133" s="245"/>
      <c r="BA133" s="245"/>
      <c r="BB133" s="245"/>
      <c r="BC133" s="245"/>
      <c r="BD133" s="245"/>
      <c r="BE133" s="245"/>
      <c r="BF133" s="245"/>
      <c r="BG133" s="245"/>
      <c r="BH133" s="245"/>
      <c r="BI133" s="245"/>
      <c r="BJ133" s="245"/>
      <c r="BK133" s="245"/>
      <c r="BL133" s="245"/>
      <c r="BM133" s="245"/>
      <c r="BN133" s="245"/>
      <c r="BO133" s="245"/>
      <c r="BP133" s="245"/>
      <c r="BQ133" s="245"/>
      <c r="BR133" s="245"/>
      <c r="BS133" s="245"/>
      <c r="BT133" s="245"/>
      <c r="BU133" s="245"/>
      <c r="BV133" s="245"/>
      <c r="BW133" s="245"/>
      <c r="BX133" s="245"/>
      <c r="BY133" s="245"/>
      <c r="BZ133" s="245"/>
      <c r="CA133" s="245"/>
      <c r="CB133" s="245"/>
      <c r="CC133" s="245"/>
      <c r="CD133" s="245"/>
      <c r="CE133" s="245"/>
      <c r="CF133" s="245"/>
      <c r="CG133" s="245"/>
      <c r="CH133" s="245"/>
      <c r="CI133" s="245"/>
      <c r="CJ133" s="245"/>
      <c r="CK133" s="245"/>
      <c r="CL133" s="245"/>
      <c r="CM133" s="245"/>
      <c r="CN133" s="245"/>
      <c r="CO133" s="245"/>
      <c r="CP133" s="245"/>
      <c r="CQ133" s="245"/>
      <c r="CR133" s="245"/>
      <c r="CS133" s="245"/>
      <c r="CT133" s="245"/>
      <c r="CU133" s="245"/>
      <c r="CV133" s="245"/>
      <c r="CW133" s="245"/>
      <c r="CX133" s="245"/>
      <c r="CY133" s="245"/>
      <c r="CZ133" s="245"/>
      <c r="DA133" s="245"/>
      <c r="DB133" s="245"/>
      <c r="DC133" s="245"/>
      <c r="DD133" s="245"/>
      <c r="DE133" s="245"/>
      <c r="DF133" s="245"/>
      <c r="DG133" s="245"/>
      <c r="DH133" s="245"/>
      <c r="DI133" s="245"/>
      <c r="DJ133" s="245"/>
      <c r="DK133" s="245"/>
      <c r="DL133" s="245"/>
      <c r="DM133" s="245"/>
      <c r="DN133" s="245"/>
      <c r="DO133" s="245"/>
      <c r="DP133" s="245"/>
      <c r="DQ133" s="245"/>
    </row>
    <row r="134" spans="1:121" ht="22.8">
      <c r="A134" s="54"/>
      <c r="B134" s="55"/>
      <c r="C134" s="269" t="s">
        <v>47</v>
      </c>
      <c r="D134" s="269" t="s">
        <v>196</v>
      </c>
      <c r="E134" s="270" t="s">
        <v>830</v>
      </c>
      <c r="F134" s="271" t="s">
        <v>831</v>
      </c>
      <c r="G134" s="272" t="s">
        <v>808</v>
      </c>
      <c r="H134" s="273">
        <v>92</v>
      </c>
      <c r="I134" s="274"/>
      <c r="J134" s="275"/>
      <c r="K134" s="276">
        <f>ROUND(P134*H134,2)</f>
        <v>0</v>
      </c>
      <c r="L134" s="271" t="s">
        <v>787</v>
      </c>
      <c r="M134" s="277"/>
      <c r="N134" s="278" t="s">
        <v>56</v>
      </c>
      <c r="O134" s="222" t="s">
        <v>694</v>
      </c>
      <c r="P134" s="223">
        <f>I134+J134</f>
        <v>0</v>
      </c>
      <c r="Q134" s="223">
        <f>ROUND(I134*H134,2)</f>
        <v>0</v>
      </c>
      <c r="R134" s="223">
        <f>ROUND(J134*H134,2)</f>
        <v>0</v>
      </c>
      <c r="S134" s="87"/>
      <c r="T134" s="224">
        <f>S134*H134</f>
        <v>0</v>
      </c>
      <c r="U134" s="224">
        <v>0.00017</v>
      </c>
      <c r="V134" s="224">
        <f>U134*H134</f>
        <v>0.01564</v>
      </c>
      <c r="W134" s="224">
        <v>0</v>
      </c>
      <c r="X134" s="225">
        <f>W134*H134</f>
        <v>0</v>
      </c>
      <c r="Y134" s="54"/>
      <c r="Z134" s="54"/>
      <c r="AA134" s="54"/>
      <c r="AB134" s="54"/>
      <c r="AC134" s="54"/>
      <c r="AD134" s="54"/>
      <c r="AE134" s="54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226" t="s">
        <v>814</v>
      </c>
      <c r="AS134" s="60"/>
      <c r="AT134" s="226" t="s">
        <v>196</v>
      </c>
      <c r="AU134" s="226" t="s">
        <v>29</v>
      </c>
      <c r="AV134" s="60"/>
      <c r="AW134" s="60"/>
      <c r="AX134" s="60"/>
      <c r="AY134" s="38" t="s">
        <v>781</v>
      </c>
      <c r="AZ134" s="60"/>
      <c r="BA134" s="60"/>
      <c r="BB134" s="60"/>
      <c r="BC134" s="60"/>
      <c r="BD134" s="60"/>
      <c r="BE134" s="227">
        <f>IF(O134="základní",K134,0)</f>
        <v>0</v>
      </c>
      <c r="BF134" s="227">
        <f>IF(O134="snížená",K134,0)</f>
        <v>0</v>
      </c>
      <c r="BG134" s="227">
        <f>IF(O134="zákl. přenesená",K134,0)</f>
        <v>0</v>
      </c>
      <c r="BH134" s="227">
        <f>IF(O134="sníž. přenesená",K134,0)</f>
        <v>0</v>
      </c>
      <c r="BI134" s="227">
        <f>IF(O134="nulová",K134,0)</f>
        <v>0</v>
      </c>
      <c r="BJ134" s="38" t="s">
        <v>34</v>
      </c>
      <c r="BK134" s="227">
        <f>ROUND(P134*H134,2)</f>
        <v>0</v>
      </c>
      <c r="BL134" s="38" t="s">
        <v>117</v>
      </c>
      <c r="BM134" s="226" t="s">
        <v>832</v>
      </c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</row>
    <row r="135" spans="1:121" ht="12.75">
      <c r="A135" s="245"/>
      <c r="B135" s="246"/>
      <c r="C135" s="247"/>
      <c r="D135" s="236" t="s">
        <v>62</v>
      </c>
      <c r="E135" s="247"/>
      <c r="F135" s="249" t="s">
        <v>1339</v>
      </c>
      <c r="G135" s="247"/>
      <c r="H135" s="250">
        <v>92</v>
      </c>
      <c r="I135" s="251"/>
      <c r="J135" s="251"/>
      <c r="K135" s="247"/>
      <c r="L135" s="247"/>
      <c r="M135" s="252"/>
      <c r="N135" s="253"/>
      <c r="O135" s="254"/>
      <c r="P135" s="254"/>
      <c r="Q135" s="254"/>
      <c r="R135" s="254"/>
      <c r="S135" s="254"/>
      <c r="T135" s="254"/>
      <c r="U135" s="254"/>
      <c r="V135" s="254"/>
      <c r="W135" s="254"/>
      <c r="X135" s="25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245"/>
      <c r="AK135" s="245"/>
      <c r="AL135" s="245"/>
      <c r="AM135" s="245"/>
      <c r="AN135" s="245"/>
      <c r="AO135" s="245"/>
      <c r="AP135" s="245"/>
      <c r="AQ135" s="245"/>
      <c r="AR135" s="245"/>
      <c r="AS135" s="245"/>
      <c r="AT135" s="256" t="s">
        <v>62</v>
      </c>
      <c r="AU135" s="256" t="s">
        <v>29</v>
      </c>
      <c r="AV135" s="245" t="s">
        <v>29</v>
      </c>
      <c r="AW135" s="245" t="s">
        <v>658</v>
      </c>
      <c r="AX135" s="245" t="s">
        <v>34</v>
      </c>
      <c r="AY135" s="256" t="s">
        <v>781</v>
      </c>
      <c r="AZ135" s="245"/>
      <c r="BA135" s="245"/>
      <c r="BB135" s="245"/>
      <c r="BC135" s="245"/>
      <c r="BD135" s="245"/>
      <c r="BE135" s="245"/>
      <c r="BF135" s="245"/>
      <c r="BG135" s="245"/>
      <c r="BH135" s="245"/>
      <c r="BI135" s="245"/>
      <c r="BJ135" s="245"/>
      <c r="BK135" s="245"/>
      <c r="BL135" s="245"/>
      <c r="BM135" s="245"/>
      <c r="BN135" s="245"/>
      <c r="BO135" s="245"/>
      <c r="BP135" s="245"/>
      <c r="BQ135" s="245"/>
      <c r="BR135" s="245"/>
      <c r="BS135" s="245"/>
      <c r="BT135" s="245"/>
      <c r="BU135" s="245"/>
      <c r="BV135" s="245"/>
      <c r="BW135" s="245"/>
      <c r="BX135" s="245"/>
      <c r="BY135" s="245"/>
      <c r="BZ135" s="245"/>
      <c r="CA135" s="245"/>
      <c r="CB135" s="245"/>
      <c r="CC135" s="245"/>
      <c r="CD135" s="245"/>
      <c r="CE135" s="245"/>
      <c r="CF135" s="245"/>
      <c r="CG135" s="245"/>
      <c r="CH135" s="245"/>
      <c r="CI135" s="245"/>
      <c r="CJ135" s="245"/>
      <c r="CK135" s="245"/>
      <c r="CL135" s="245"/>
      <c r="CM135" s="245"/>
      <c r="CN135" s="245"/>
      <c r="CO135" s="245"/>
      <c r="CP135" s="245"/>
      <c r="CQ135" s="245"/>
      <c r="CR135" s="245"/>
      <c r="CS135" s="245"/>
      <c r="CT135" s="245"/>
      <c r="CU135" s="245"/>
      <c r="CV135" s="245"/>
      <c r="CW135" s="245"/>
      <c r="CX135" s="245"/>
      <c r="CY135" s="245"/>
      <c r="CZ135" s="245"/>
      <c r="DA135" s="245"/>
      <c r="DB135" s="245"/>
      <c r="DC135" s="245"/>
      <c r="DD135" s="245"/>
      <c r="DE135" s="245"/>
      <c r="DF135" s="245"/>
      <c r="DG135" s="245"/>
      <c r="DH135" s="245"/>
      <c r="DI135" s="245"/>
      <c r="DJ135" s="245"/>
      <c r="DK135" s="245"/>
      <c r="DL135" s="245"/>
      <c r="DM135" s="245"/>
      <c r="DN135" s="245"/>
      <c r="DO135" s="245"/>
      <c r="DP135" s="245"/>
      <c r="DQ135" s="245"/>
    </row>
    <row r="136" spans="1:121" ht="22.8">
      <c r="A136" s="54"/>
      <c r="B136" s="55"/>
      <c r="C136" s="214" t="s">
        <v>49</v>
      </c>
      <c r="D136" s="214" t="s">
        <v>783</v>
      </c>
      <c r="E136" s="215" t="s">
        <v>834</v>
      </c>
      <c r="F136" s="216" t="s">
        <v>835</v>
      </c>
      <c r="G136" s="217" t="s">
        <v>808</v>
      </c>
      <c r="H136" s="218">
        <v>617</v>
      </c>
      <c r="I136" s="219"/>
      <c r="J136" s="219"/>
      <c r="K136" s="220">
        <f>ROUND(P136*H136,2)</f>
        <v>0</v>
      </c>
      <c r="L136" s="216" t="s">
        <v>787</v>
      </c>
      <c r="M136" s="59"/>
      <c r="N136" s="221" t="s">
        <v>56</v>
      </c>
      <c r="O136" s="222" t="s">
        <v>694</v>
      </c>
      <c r="P136" s="223">
        <f>I136+J136</f>
        <v>0</v>
      </c>
      <c r="Q136" s="223">
        <f>ROUND(I136*H136,2)</f>
        <v>0</v>
      </c>
      <c r="R136" s="223">
        <f>ROUND(J136*H136,2)</f>
        <v>0</v>
      </c>
      <c r="S136" s="87"/>
      <c r="T136" s="224">
        <f>S136*H136</f>
        <v>0</v>
      </c>
      <c r="U136" s="224">
        <v>0</v>
      </c>
      <c r="V136" s="224">
        <f>U136*H136</f>
        <v>0</v>
      </c>
      <c r="W136" s="224">
        <v>0</v>
      </c>
      <c r="X136" s="225">
        <f>W136*H136</f>
        <v>0</v>
      </c>
      <c r="Y136" s="54"/>
      <c r="Z136" s="54"/>
      <c r="AA136" s="54"/>
      <c r="AB136" s="54"/>
      <c r="AC136" s="54"/>
      <c r="AD136" s="54"/>
      <c r="AE136" s="54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226" t="s">
        <v>117</v>
      </c>
      <c r="AS136" s="60"/>
      <c r="AT136" s="226" t="s">
        <v>783</v>
      </c>
      <c r="AU136" s="226" t="s">
        <v>29</v>
      </c>
      <c r="AV136" s="60"/>
      <c r="AW136" s="60"/>
      <c r="AX136" s="60"/>
      <c r="AY136" s="38" t="s">
        <v>781</v>
      </c>
      <c r="AZ136" s="60"/>
      <c r="BA136" s="60"/>
      <c r="BB136" s="60"/>
      <c r="BC136" s="60"/>
      <c r="BD136" s="60"/>
      <c r="BE136" s="227">
        <f>IF(O136="základní",K136,0)</f>
        <v>0</v>
      </c>
      <c r="BF136" s="227">
        <f>IF(O136="snížená",K136,0)</f>
        <v>0</v>
      </c>
      <c r="BG136" s="227">
        <f>IF(O136="zákl. přenesená",K136,0)</f>
        <v>0</v>
      </c>
      <c r="BH136" s="227">
        <f>IF(O136="sníž. přenesená",K136,0)</f>
        <v>0</v>
      </c>
      <c r="BI136" s="227">
        <f>IF(O136="nulová",K136,0)</f>
        <v>0</v>
      </c>
      <c r="BJ136" s="38" t="s">
        <v>34</v>
      </c>
      <c r="BK136" s="227">
        <f>ROUND(P136*H136,2)</f>
        <v>0</v>
      </c>
      <c r="BL136" s="38" t="s">
        <v>117</v>
      </c>
      <c r="BM136" s="226" t="s">
        <v>836</v>
      </c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</row>
    <row r="137" spans="1:121" ht="12.75">
      <c r="A137" s="54"/>
      <c r="B137" s="55"/>
      <c r="C137" s="56"/>
      <c r="D137" s="228" t="s">
        <v>789</v>
      </c>
      <c r="E137" s="56"/>
      <c r="F137" s="229" t="s">
        <v>837</v>
      </c>
      <c r="G137" s="56"/>
      <c r="H137" s="56"/>
      <c r="I137" s="230"/>
      <c r="J137" s="230"/>
      <c r="K137" s="56"/>
      <c r="L137" s="56"/>
      <c r="M137" s="59"/>
      <c r="N137" s="231"/>
      <c r="O137" s="232"/>
      <c r="P137" s="87"/>
      <c r="Q137" s="87"/>
      <c r="R137" s="87"/>
      <c r="S137" s="87"/>
      <c r="T137" s="87"/>
      <c r="U137" s="87"/>
      <c r="V137" s="87"/>
      <c r="W137" s="87"/>
      <c r="X137" s="88"/>
      <c r="Y137" s="54"/>
      <c r="Z137" s="54"/>
      <c r="AA137" s="54"/>
      <c r="AB137" s="54"/>
      <c r="AC137" s="54"/>
      <c r="AD137" s="54"/>
      <c r="AE137" s="54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38" t="s">
        <v>789</v>
      </c>
      <c r="AU137" s="38" t="s">
        <v>29</v>
      </c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</row>
    <row r="138" spans="1:121" ht="12.75">
      <c r="A138" s="245"/>
      <c r="B138" s="246"/>
      <c r="C138" s="247"/>
      <c r="D138" s="236" t="s">
        <v>62</v>
      </c>
      <c r="E138" s="248" t="s">
        <v>56</v>
      </c>
      <c r="F138" s="249" t="s">
        <v>1340</v>
      </c>
      <c r="G138" s="247"/>
      <c r="H138" s="250">
        <v>617</v>
      </c>
      <c r="I138" s="251"/>
      <c r="J138" s="251"/>
      <c r="K138" s="247"/>
      <c r="L138" s="247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245"/>
      <c r="Z138" s="245"/>
      <c r="AA138" s="245"/>
      <c r="AB138" s="245"/>
      <c r="AC138" s="245"/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56" t="s">
        <v>62</v>
      </c>
      <c r="AU138" s="256" t="s">
        <v>29</v>
      </c>
      <c r="AV138" s="245" t="s">
        <v>29</v>
      </c>
      <c r="AW138" s="245" t="s">
        <v>659</v>
      </c>
      <c r="AX138" s="245" t="s">
        <v>34</v>
      </c>
      <c r="AY138" s="256" t="s">
        <v>781</v>
      </c>
      <c r="AZ138" s="245"/>
      <c r="BA138" s="245"/>
      <c r="BB138" s="245"/>
      <c r="BC138" s="245"/>
      <c r="BD138" s="245"/>
      <c r="BE138" s="245"/>
      <c r="BF138" s="245"/>
      <c r="BG138" s="245"/>
      <c r="BH138" s="245"/>
      <c r="BI138" s="245"/>
      <c r="BJ138" s="245"/>
      <c r="BK138" s="245"/>
      <c r="BL138" s="245"/>
      <c r="BM138" s="245"/>
      <c r="BN138" s="245"/>
      <c r="BO138" s="245"/>
      <c r="BP138" s="245"/>
      <c r="BQ138" s="245"/>
      <c r="BR138" s="245"/>
      <c r="BS138" s="245"/>
      <c r="BT138" s="245"/>
      <c r="BU138" s="245"/>
      <c r="BV138" s="245"/>
      <c r="BW138" s="245"/>
      <c r="BX138" s="245"/>
      <c r="BY138" s="245"/>
      <c r="BZ138" s="245"/>
      <c r="CA138" s="245"/>
      <c r="CB138" s="245"/>
      <c r="CC138" s="245"/>
      <c r="CD138" s="245"/>
      <c r="CE138" s="245"/>
      <c r="CF138" s="245"/>
      <c r="CG138" s="245"/>
      <c r="CH138" s="245"/>
      <c r="CI138" s="245"/>
      <c r="CJ138" s="245"/>
      <c r="CK138" s="245"/>
      <c r="CL138" s="245"/>
      <c r="CM138" s="245"/>
      <c r="CN138" s="245"/>
      <c r="CO138" s="245"/>
      <c r="CP138" s="245"/>
      <c r="CQ138" s="245"/>
      <c r="CR138" s="245"/>
      <c r="CS138" s="245"/>
      <c r="CT138" s="245"/>
      <c r="CU138" s="245"/>
      <c r="CV138" s="245"/>
      <c r="CW138" s="245"/>
      <c r="CX138" s="245"/>
      <c r="CY138" s="245"/>
      <c r="CZ138" s="245"/>
      <c r="DA138" s="245"/>
      <c r="DB138" s="245"/>
      <c r="DC138" s="245"/>
      <c r="DD138" s="245"/>
      <c r="DE138" s="245"/>
      <c r="DF138" s="245"/>
      <c r="DG138" s="245"/>
      <c r="DH138" s="245"/>
      <c r="DI138" s="245"/>
      <c r="DJ138" s="245"/>
      <c r="DK138" s="245"/>
      <c r="DL138" s="245"/>
      <c r="DM138" s="245"/>
      <c r="DN138" s="245"/>
      <c r="DO138" s="245"/>
      <c r="DP138" s="245"/>
      <c r="DQ138" s="245"/>
    </row>
    <row r="139" spans="1:121" ht="22.8">
      <c r="A139" s="54"/>
      <c r="B139" s="55"/>
      <c r="C139" s="269" t="s">
        <v>99</v>
      </c>
      <c r="D139" s="269" t="s">
        <v>196</v>
      </c>
      <c r="E139" s="270" t="s">
        <v>839</v>
      </c>
      <c r="F139" s="271" t="s">
        <v>840</v>
      </c>
      <c r="G139" s="272" t="s">
        <v>808</v>
      </c>
      <c r="H139" s="273">
        <v>709.55</v>
      </c>
      <c r="I139" s="274"/>
      <c r="J139" s="275"/>
      <c r="K139" s="276">
        <f>ROUND(P139*H139,2)</f>
        <v>0</v>
      </c>
      <c r="L139" s="271" t="s">
        <v>787</v>
      </c>
      <c r="M139" s="277"/>
      <c r="N139" s="278" t="s">
        <v>56</v>
      </c>
      <c r="O139" s="222" t="s">
        <v>694</v>
      </c>
      <c r="P139" s="223">
        <f>I139+J139</f>
        <v>0</v>
      </c>
      <c r="Q139" s="223">
        <f>ROUND(I139*H139,2)</f>
        <v>0</v>
      </c>
      <c r="R139" s="223">
        <f>ROUND(J139*H139,2)</f>
        <v>0</v>
      </c>
      <c r="S139" s="87"/>
      <c r="T139" s="224">
        <f>S139*H139</f>
        <v>0</v>
      </c>
      <c r="U139" s="224">
        <v>0.0009</v>
      </c>
      <c r="V139" s="224">
        <f>U139*H139</f>
        <v>0.6385949999999999</v>
      </c>
      <c r="W139" s="224">
        <v>0</v>
      </c>
      <c r="X139" s="225">
        <f>W139*H139</f>
        <v>0</v>
      </c>
      <c r="Y139" s="54"/>
      <c r="Z139" s="54"/>
      <c r="AA139" s="54"/>
      <c r="AB139" s="54"/>
      <c r="AC139" s="54"/>
      <c r="AD139" s="54"/>
      <c r="AE139" s="54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226" t="s">
        <v>814</v>
      </c>
      <c r="AS139" s="60"/>
      <c r="AT139" s="226" t="s">
        <v>196</v>
      </c>
      <c r="AU139" s="226" t="s">
        <v>29</v>
      </c>
      <c r="AV139" s="60"/>
      <c r="AW139" s="60"/>
      <c r="AX139" s="60"/>
      <c r="AY139" s="38" t="s">
        <v>781</v>
      </c>
      <c r="AZ139" s="60"/>
      <c r="BA139" s="60"/>
      <c r="BB139" s="60"/>
      <c r="BC139" s="60"/>
      <c r="BD139" s="60"/>
      <c r="BE139" s="227">
        <f>IF(O139="základní",K139,0)</f>
        <v>0</v>
      </c>
      <c r="BF139" s="227">
        <f>IF(O139="snížená",K139,0)</f>
        <v>0</v>
      </c>
      <c r="BG139" s="227">
        <f>IF(O139="zákl. přenesená",K139,0)</f>
        <v>0</v>
      </c>
      <c r="BH139" s="227">
        <f>IF(O139="sníž. přenesená",K139,0)</f>
        <v>0</v>
      </c>
      <c r="BI139" s="227">
        <f>IF(O139="nulová",K139,0)</f>
        <v>0</v>
      </c>
      <c r="BJ139" s="38" t="s">
        <v>34</v>
      </c>
      <c r="BK139" s="227">
        <f>ROUND(P139*H139,2)</f>
        <v>0</v>
      </c>
      <c r="BL139" s="38" t="s">
        <v>117</v>
      </c>
      <c r="BM139" s="226" t="s">
        <v>841</v>
      </c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</row>
    <row r="140" spans="1:121" ht="12.75">
      <c r="A140" s="245"/>
      <c r="B140" s="246"/>
      <c r="C140" s="247"/>
      <c r="D140" s="236" t="s">
        <v>62</v>
      </c>
      <c r="E140" s="247"/>
      <c r="F140" s="249" t="s">
        <v>1341</v>
      </c>
      <c r="G140" s="247"/>
      <c r="H140" s="250">
        <v>709.55</v>
      </c>
      <c r="I140" s="251"/>
      <c r="J140" s="251"/>
      <c r="K140" s="247"/>
      <c r="L140" s="247"/>
      <c r="M140" s="252"/>
      <c r="N140" s="253"/>
      <c r="O140" s="254"/>
      <c r="P140" s="254"/>
      <c r="Q140" s="254"/>
      <c r="R140" s="254"/>
      <c r="S140" s="254"/>
      <c r="T140" s="254"/>
      <c r="U140" s="254"/>
      <c r="V140" s="254"/>
      <c r="W140" s="254"/>
      <c r="X140" s="25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56" t="s">
        <v>62</v>
      </c>
      <c r="AU140" s="256" t="s">
        <v>29</v>
      </c>
      <c r="AV140" s="245" t="s">
        <v>29</v>
      </c>
      <c r="AW140" s="245" t="s">
        <v>658</v>
      </c>
      <c r="AX140" s="245" t="s">
        <v>34</v>
      </c>
      <c r="AY140" s="256" t="s">
        <v>781</v>
      </c>
      <c r="AZ140" s="245"/>
      <c r="BA140" s="245"/>
      <c r="BB140" s="245"/>
      <c r="BC140" s="245"/>
      <c r="BD140" s="245"/>
      <c r="BE140" s="245"/>
      <c r="BF140" s="245"/>
      <c r="BG140" s="245"/>
      <c r="BH140" s="245"/>
      <c r="BI140" s="245"/>
      <c r="BJ140" s="245"/>
      <c r="BK140" s="245"/>
      <c r="BL140" s="245"/>
      <c r="BM140" s="245"/>
      <c r="BN140" s="245"/>
      <c r="BO140" s="245"/>
      <c r="BP140" s="245"/>
      <c r="BQ140" s="245"/>
      <c r="BR140" s="245"/>
      <c r="BS140" s="245"/>
      <c r="BT140" s="245"/>
      <c r="BU140" s="245"/>
      <c r="BV140" s="245"/>
      <c r="BW140" s="245"/>
      <c r="BX140" s="245"/>
      <c r="BY140" s="245"/>
      <c r="BZ140" s="245"/>
      <c r="CA140" s="245"/>
      <c r="CB140" s="245"/>
      <c r="CC140" s="245"/>
      <c r="CD140" s="245"/>
      <c r="CE140" s="245"/>
      <c r="CF140" s="245"/>
      <c r="CG140" s="245"/>
      <c r="CH140" s="245"/>
      <c r="CI140" s="245"/>
      <c r="CJ140" s="245"/>
      <c r="CK140" s="245"/>
      <c r="CL140" s="245"/>
      <c r="CM140" s="245"/>
      <c r="CN140" s="245"/>
      <c r="CO140" s="245"/>
      <c r="CP140" s="245"/>
      <c r="CQ140" s="245"/>
      <c r="CR140" s="245"/>
      <c r="CS140" s="245"/>
      <c r="CT140" s="245"/>
      <c r="CU140" s="245"/>
      <c r="CV140" s="245"/>
      <c r="CW140" s="245"/>
      <c r="CX140" s="245"/>
      <c r="CY140" s="245"/>
      <c r="CZ140" s="245"/>
      <c r="DA140" s="245"/>
      <c r="DB140" s="245"/>
      <c r="DC140" s="245"/>
      <c r="DD140" s="245"/>
      <c r="DE140" s="245"/>
      <c r="DF140" s="245"/>
      <c r="DG140" s="245"/>
      <c r="DH140" s="245"/>
      <c r="DI140" s="245"/>
      <c r="DJ140" s="245"/>
      <c r="DK140" s="245"/>
      <c r="DL140" s="245"/>
      <c r="DM140" s="245"/>
      <c r="DN140" s="245"/>
      <c r="DO140" s="245"/>
      <c r="DP140" s="245"/>
      <c r="DQ140" s="245"/>
    </row>
    <row r="141" spans="1:121" ht="12.75">
      <c r="A141" s="54"/>
      <c r="B141" s="55"/>
      <c r="C141" s="214" t="s">
        <v>104</v>
      </c>
      <c r="D141" s="214" t="s">
        <v>783</v>
      </c>
      <c r="E141" s="215" t="s">
        <v>1342</v>
      </c>
      <c r="F141" s="216" t="s">
        <v>1343</v>
      </c>
      <c r="G141" s="217" t="s">
        <v>801</v>
      </c>
      <c r="H141" s="218">
        <v>2</v>
      </c>
      <c r="I141" s="219"/>
      <c r="J141" s="219"/>
      <c r="K141" s="220">
        <f>ROUND(P141*H141,2)</f>
        <v>0</v>
      </c>
      <c r="L141" s="216" t="s">
        <v>787</v>
      </c>
      <c r="M141" s="59"/>
      <c r="N141" s="221" t="s">
        <v>56</v>
      </c>
      <c r="O141" s="222" t="s">
        <v>694</v>
      </c>
      <c r="P141" s="223">
        <f>I141+J141</f>
        <v>0</v>
      </c>
      <c r="Q141" s="223">
        <f>ROUND(I141*H141,2)</f>
        <v>0</v>
      </c>
      <c r="R141" s="223">
        <f>ROUND(J141*H141,2)</f>
        <v>0</v>
      </c>
      <c r="S141" s="87"/>
      <c r="T141" s="224">
        <f>S141*H141</f>
        <v>0</v>
      </c>
      <c r="U141" s="224">
        <v>0</v>
      </c>
      <c r="V141" s="224">
        <f>U141*H141</f>
        <v>0</v>
      </c>
      <c r="W141" s="224">
        <v>0</v>
      </c>
      <c r="X141" s="225">
        <f>W141*H141</f>
        <v>0</v>
      </c>
      <c r="Y141" s="54"/>
      <c r="Z141" s="54"/>
      <c r="AA141" s="54"/>
      <c r="AB141" s="54"/>
      <c r="AC141" s="54"/>
      <c r="AD141" s="54"/>
      <c r="AE141" s="54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226" t="s">
        <v>117</v>
      </c>
      <c r="AS141" s="60"/>
      <c r="AT141" s="226" t="s">
        <v>783</v>
      </c>
      <c r="AU141" s="226" t="s">
        <v>29</v>
      </c>
      <c r="AV141" s="60"/>
      <c r="AW141" s="60"/>
      <c r="AX141" s="60"/>
      <c r="AY141" s="38" t="s">
        <v>781</v>
      </c>
      <c r="AZ141" s="60"/>
      <c r="BA141" s="60"/>
      <c r="BB141" s="60"/>
      <c r="BC141" s="60"/>
      <c r="BD141" s="60"/>
      <c r="BE141" s="227">
        <f>IF(O141="základní",K141,0)</f>
        <v>0</v>
      </c>
      <c r="BF141" s="227">
        <f>IF(O141="snížená",K141,0)</f>
        <v>0</v>
      </c>
      <c r="BG141" s="227">
        <f>IF(O141="zákl. přenesená",K141,0)</f>
        <v>0</v>
      </c>
      <c r="BH141" s="227">
        <f>IF(O141="sníž. přenesená",K141,0)</f>
        <v>0</v>
      </c>
      <c r="BI141" s="227">
        <f>IF(O141="nulová",K141,0)</f>
        <v>0</v>
      </c>
      <c r="BJ141" s="38" t="s">
        <v>34</v>
      </c>
      <c r="BK141" s="227">
        <f>ROUND(P141*H141,2)</f>
        <v>0</v>
      </c>
      <c r="BL141" s="38" t="s">
        <v>117</v>
      </c>
      <c r="BM141" s="226" t="s">
        <v>1344</v>
      </c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</row>
    <row r="142" spans="1:121" ht="12.75">
      <c r="A142" s="54"/>
      <c r="B142" s="55"/>
      <c r="C142" s="56"/>
      <c r="D142" s="228" t="s">
        <v>789</v>
      </c>
      <c r="E142" s="56"/>
      <c r="F142" s="229" t="s">
        <v>1345</v>
      </c>
      <c r="G142" s="56"/>
      <c r="H142" s="56"/>
      <c r="I142" s="230"/>
      <c r="J142" s="230"/>
      <c r="K142" s="56"/>
      <c r="L142" s="56"/>
      <c r="M142" s="59"/>
      <c r="N142" s="231"/>
      <c r="O142" s="232"/>
      <c r="P142" s="87"/>
      <c r="Q142" s="87"/>
      <c r="R142" s="87"/>
      <c r="S142" s="87"/>
      <c r="T142" s="87"/>
      <c r="U142" s="87"/>
      <c r="V142" s="87"/>
      <c r="W142" s="87"/>
      <c r="X142" s="88"/>
      <c r="Y142" s="54"/>
      <c r="Z142" s="54"/>
      <c r="AA142" s="54"/>
      <c r="AB142" s="54"/>
      <c r="AC142" s="54"/>
      <c r="AD142" s="54"/>
      <c r="AE142" s="54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38" t="s">
        <v>789</v>
      </c>
      <c r="AU142" s="38" t="s">
        <v>29</v>
      </c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</row>
    <row r="143" spans="1:121" ht="12.75">
      <c r="A143" s="54"/>
      <c r="B143" s="55"/>
      <c r="C143" s="214" t="s">
        <v>109</v>
      </c>
      <c r="D143" s="214" t="s">
        <v>783</v>
      </c>
      <c r="E143" s="215" t="s">
        <v>843</v>
      </c>
      <c r="F143" s="216" t="s">
        <v>844</v>
      </c>
      <c r="G143" s="217" t="s">
        <v>801</v>
      </c>
      <c r="H143" s="218">
        <v>20</v>
      </c>
      <c r="I143" s="219"/>
      <c r="J143" s="219"/>
      <c r="K143" s="220">
        <f>ROUND(P143*H143,2)</f>
        <v>0</v>
      </c>
      <c r="L143" s="216" t="s">
        <v>787</v>
      </c>
      <c r="M143" s="59"/>
      <c r="N143" s="221" t="s">
        <v>56</v>
      </c>
      <c r="O143" s="222" t="s">
        <v>694</v>
      </c>
      <c r="P143" s="223">
        <f>I143+J143</f>
        <v>0</v>
      </c>
      <c r="Q143" s="223">
        <f>ROUND(I143*H143,2)</f>
        <v>0</v>
      </c>
      <c r="R143" s="223">
        <f>ROUND(J143*H143,2)</f>
        <v>0</v>
      </c>
      <c r="S143" s="87"/>
      <c r="T143" s="224">
        <f>S143*H143</f>
        <v>0</v>
      </c>
      <c r="U143" s="224">
        <v>0</v>
      </c>
      <c r="V143" s="224">
        <f>U143*H143</f>
        <v>0</v>
      </c>
      <c r="W143" s="224">
        <v>0</v>
      </c>
      <c r="X143" s="225">
        <f>W143*H143</f>
        <v>0</v>
      </c>
      <c r="Y143" s="54"/>
      <c r="Z143" s="54"/>
      <c r="AA143" s="54"/>
      <c r="AB143" s="54"/>
      <c r="AC143" s="54"/>
      <c r="AD143" s="54"/>
      <c r="AE143" s="54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226" t="s">
        <v>117</v>
      </c>
      <c r="AS143" s="60"/>
      <c r="AT143" s="226" t="s">
        <v>783</v>
      </c>
      <c r="AU143" s="226" t="s">
        <v>29</v>
      </c>
      <c r="AV143" s="60"/>
      <c r="AW143" s="60"/>
      <c r="AX143" s="60"/>
      <c r="AY143" s="38" t="s">
        <v>781</v>
      </c>
      <c r="AZ143" s="60"/>
      <c r="BA143" s="60"/>
      <c r="BB143" s="60"/>
      <c r="BC143" s="60"/>
      <c r="BD143" s="60"/>
      <c r="BE143" s="227">
        <f>IF(O143="základní",K143,0)</f>
        <v>0</v>
      </c>
      <c r="BF143" s="227">
        <f>IF(O143="snížená",K143,0)</f>
        <v>0</v>
      </c>
      <c r="BG143" s="227">
        <f>IF(O143="zákl. přenesená",K143,0)</f>
        <v>0</v>
      </c>
      <c r="BH143" s="227">
        <f>IF(O143="sníž. přenesená",K143,0)</f>
        <v>0</v>
      </c>
      <c r="BI143" s="227">
        <f>IF(O143="nulová",K143,0)</f>
        <v>0</v>
      </c>
      <c r="BJ143" s="38" t="s">
        <v>34</v>
      </c>
      <c r="BK143" s="227">
        <f>ROUND(P143*H143,2)</f>
        <v>0</v>
      </c>
      <c r="BL143" s="38" t="s">
        <v>117</v>
      </c>
      <c r="BM143" s="226" t="s">
        <v>845</v>
      </c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</row>
    <row r="144" spans="1:121" ht="12.75">
      <c r="A144" s="54"/>
      <c r="B144" s="55"/>
      <c r="C144" s="56"/>
      <c r="D144" s="228" t="s">
        <v>789</v>
      </c>
      <c r="E144" s="56"/>
      <c r="F144" s="229" t="s">
        <v>846</v>
      </c>
      <c r="G144" s="56"/>
      <c r="H144" s="56"/>
      <c r="I144" s="230"/>
      <c r="J144" s="230"/>
      <c r="K144" s="56"/>
      <c r="L144" s="56"/>
      <c r="M144" s="59"/>
      <c r="N144" s="231"/>
      <c r="O144" s="232"/>
      <c r="P144" s="87"/>
      <c r="Q144" s="87"/>
      <c r="R144" s="87"/>
      <c r="S144" s="87"/>
      <c r="T144" s="87"/>
      <c r="U144" s="87"/>
      <c r="V144" s="87"/>
      <c r="W144" s="87"/>
      <c r="X144" s="88"/>
      <c r="Y144" s="54"/>
      <c r="Z144" s="54"/>
      <c r="AA144" s="54"/>
      <c r="AB144" s="54"/>
      <c r="AC144" s="54"/>
      <c r="AD144" s="54"/>
      <c r="AE144" s="54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38" t="s">
        <v>789</v>
      </c>
      <c r="AU144" s="38" t="s">
        <v>29</v>
      </c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</row>
    <row r="145" spans="1:121" ht="12.75">
      <c r="A145" s="245"/>
      <c r="B145" s="246"/>
      <c r="C145" s="247"/>
      <c r="D145" s="236" t="s">
        <v>62</v>
      </c>
      <c r="E145" s="248" t="s">
        <v>56</v>
      </c>
      <c r="F145" s="249" t="s">
        <v>1346</v>
      </c>
      <c r="G145" s="247"/>
      <c r="H145" s="250">
        <v>20</v>
      </c>
      <c r="I145" s="251"/>
      <c r="J145" s="251"/>
      <c r="K145" s="247"/>
      <c r="L145" s="247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245"/>
      <c r="AL145" s="245"/>
      <c r="AM145" s="245"/>
      <c r="AN145" s="245"/>
      <c r="AO145" s="245"/>
      <c r="AP145" s="245"/>
      <c r="AQ145" s="245"/>
      <c r="AR145" s="245"/>
      <c r="AS145" s="245"/>
      <c r="AT145" s="256" t="s">
        <v>62</v>
      </c>
      <c r="AU145" s="256" t="s">
        <v>29</v>
      </c>
      <c r="AV145" s="245" t="s">
        <v>29</v>
      </c>
      <c r="AW145" s="245" t="s">
        <v>659</v>
      </c>
      <c r="AX145" s="245" t="s">
        <v>34</v>
      </c>
      <c r="AY145" s="256" t="s">
        <v>781</v>
      </c>
      <c r="AZ145" s="245"/>
      <c r="BA145" s="245"/>
      <c r="BB145" s="245"/>
      <c r="BC145" s="245"/>
      <c r="BD145" s="245"/>
      <c r="BE145" s="245"/>
      <c r="BF145" s="245"/>
      <c r="BG145" s="245"/>
      <c r="BH145" s="245"/>
      <c r="BI145" s="245"/>
      <c r="BJ145" s="245"/>
      <c r="BK145" s="245"/>
      <c r="BL145" s="245"/>
      <c r="BM145" s="245"/>
      <c r="BN145" s="245"/>
      <c r="BO145" s="245"/>
      <c r="BP145" s="245"/>
      <c r="BQ145" s="245"/>
      <c r="BR145" s="245"/>
      <c r="BS145" s="245"/>
      <c r="BT145" s="245"/>
      <c r="BU145" s="245"/>
      <c r="BV145" s="245"/>
      <c r="BW145" s="245"/>
      <c r="BX145" s="245"/>
      <c r="BY145" s="245"/>
      <c r="BZ145" s="245"/>
      <c r="CA145" s="245"/>
      <c r="CB145" s="245"/>
      <c r="CC145" s="245"/>
      <c r="CD145" s="245"/>
      <c r="CE145" s="245"/>
      <c r="CF145" s="245"/>
      <c r="CG145" s="245"/>
      <c r="CH145" s="245"/>
      <c r="CI145" s="245"/>
      <c r="CJ145" s="245"/>
      <c r="CK145" s="245"/>
      <c r="CL145" s="245"/>
      <c r="CM145" s="245"/>
      <c r="CN145" s="245"/>
      <c r="CO145" s="245"/>
      <c r="CP145" s="245"/>
      <c r="CQ145" s="245"/>
      <c r="CR145" s="245"/>
      <c r="CS145" s="245"/>
      <c r="CT145" s="245"/>
      <c r="CU145" s="245"/>
      <c r="CV145" s="245"/>
      <c r="CW145" s="245"/>
      <c r="CX145" s="245"/>
      <c r="CY145" s="245"/>
      <c r="CZ145" s="245"/>
      <c r="DA145" s="245"/>
      <c r="DB145" s="245"/>
      <c r="DC145" s="245"/>
      <c r="DD145" s="245"/>
      <c r="DE145" s="245"/>
      <c r="DF145" s="245"/>
      <c r="DG145" s="245"/>
      <c r="DH145" s="245"/>
      <c r="DI145" s="245"/>
      <c r="DJ145" s="245"/>
      <c r="DK145" s="245"/>
      <c r="DL145" s="245"/>
      <c r="DM145" s="245"/>
      <c r="DN145" s="245"/>
      <c r="DO145" s="245"/>
      <c r="DP145" s="245"/>
      <c r="DQ145" s="245"/>
    </row>
    <row r="146" spans="1:121" ht="12.75">
      <c r="A146" s="54"/>
      <c r="B146" s="55"/>
      <c r="C146" s="214" t="s">
        <v>114</v>
      </c>
      <c r="D146" s="214" t="s">
        <v>783</v>
      </c>
      <c r="E146" s="215" t="s">
        <v>848</v>
      </c>
      <c r="F146" s="216" t="s">
        <v>849</v>
      </c>
      <c r="G146" s="217" t="s">
        <v>801</v>
      </c>
      <c r="H146" s="218">
        <v>28</v>
      </c>
      <c r="I146" s="219"/>
      <c r="J146" s="219"/>
      <c r="K146" s="220">
        <f>ROUND(P146*H146,2)</f>
        <v>0</v>
      </c>
      <c r="L146" s="216" t="s">
        <v>787</v>
      </c>
      <c r="M146" s="59"/>
      <c r="N146" s="221" t="s">
        <v>56</v>
      </c>
      <c r="O146" s="222" t="s">
        <v>694</v>
      </c>
      <c r="P146" s="223">
        <f>I146+J146</f>
        <v>0</v>
      </c>
      <c r="Q146" s="223">
        <f>ROUND(I146*H146,2)</f>
        <v>0</v>
      </c>
      <c r="R146" s="223">
        <f>ROUND(J146*H146,2)</f>
        <v>0</v>
      </c>
      <c r="S146" s="87"/>
      <c r="T146" s="224">
        <f>S146*H146</f>
        <v>0</v>
      </c>
      <c r="U146" s="224">
        <v>0</v>
      </c>
      <c r="V146" s="224">
        <f>U146*H146</f>
        <v>0</v>
      </c>
      <c r="W146" s="224">
        <v>0</v>
      </c>
      <c r="X146" s="225">
        <f>W146*H146</f>
        <v>0</v>
      </c>
      <c r="Y146" s="54"/>
      <c r="Z146" s="54"/>
      <c r="AA146" s="54"/>
      <c r="AB146" s="54"/>
      <c r="AC146" s="54"/>
      <c r="AD146" s="54"/>
      <c r="AE146" s="54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226" t="s">
        <v>117</v>
      </c>
      <c r="AS146" s="60"/>
      <c r="AT146" s="226" t="s">
        <v>783</v>
      </c>
      <c r="AU146" s="226" t="s">
        <v>29</v>
      </c>
      <c r="AV146" s="60"/>
      <c r="AW146" s="60"/>
      <c r="AX146" s="60"/>
      <c r="AY146" s="38" t="s">
        <v>781</v>
      </c>
      <c r="AZ146" s="60"/>
      <c r="BA146" s="60"/>
      <c r="BB146" s="60"/>
      <c r="BC146" s="60"/>
      <c r="BD146" s="60"/>
      <c r="BE146" s="227">
        <f>IF(O146="základní",K146,0)</f>
        <v>0</v>
      </c>
      <c r="BF146" s="227">
        <f>IF(O146="snížená",K146,0)</f>
        <v>0</v>
      </c>
      <c r="BG146" s="227">
        <f>IF(O146="zákl. přenesená",K146,0)</f>
        <v>0</v>
      </c>
      <c r="BH146" s="227">
        <f>IF(O146="sníž. přenesená",K146,0)</f>
        <v>0</v>
      </c>
      <c r="BI146" s="227">
        <f>IF(O146="nulová",K146,0)</f>
        <v>0</v>
      </c>
      <c r="BJ146" s="38" t="s">
        <v>34</v>
      </c>
      <c r="BK146" s="227">
        <f>ROUND(P146*H146,2)</f>
        <v>0</v>
      </c>
      <c r="BL146" s="38" t="s">
        <v>117</v>
      </c>
      <c r="BM146" s="226" t="s">
        <v>850</v>
      </c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</row>
    <row r="147" spans="1:121" ht="12.75">
      <c r="A147" s="54"/>
      <c r="B147" s="55"/>
      <c r="C147" s="56"/>
      <c r="D147" s="228" t="s">
        <v>789</v>
      </c>
      <c r="E147" s="56"/>
      <c r="F147" s="229" t="s">
        <v>851</v>
      </c>
      <c r="G147" s="56"/>
      <c r="H147" s="56"/>
      <c r="I147" s="230"/>
      <c r="J147" s="230"/>
      <c r="K147" s="56"/>
      <c r="L147" s="56"/>
      <c r="M147" s="59"/>
      <c r="N147" s="231"/>
      <c r="O147" s="232"/>
      <c r="P147" s="87"/>
      <c r="Q147" s="87"/>
      <c r="R147" s="87"/>
      <c r="S147" s="87"/>
      <c r="T147" s="87"/>
      <c r="U147" s="87"/>
      <c r="V147" s="87"/>
      <c r="W147" s="87"/>
      <c r="X147" s="88"/>
      <c r="Y147" s="54"/>
      <c r="Z147" s="54"/>
      <c r="AA147" s="54"/>
      <c r="AB147" s="54"/>
      <c r="AC147" s="54"/>
      <c r="AD147" s="54"/>
      <c r="AE147" s="54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38" t="s">
        <v>789</v>
      </c>
      <c r="AU147" s="38" t="s">
        <v>29</v>
      </c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</row>
    <row r="148" spans="1:121" ht="12.75">
      <c r="A148" s="245"/>
      <c r="B148" s="246"/>
      <c r="C148" s="247"/>
      <c r="D148" s="236" t="s">
        <v>62</v>
      </c>
      <c r="E148" s="248" t="s">
        <v>56</v>
      </c>
      <c r="F148" s="249" t="s">
        <v>605</v>
      </c>
      <c r="G148" s="247"/>
      <c r="H148" s="250">
        <v>28</v>
      </c>
      <c r="I148" s="251"/>
      <c r="J148" s="251"/>
      <c r="K148" s="247"/>
      <c r="L148" s="247"/>
      <c r="M148" s="252"/>
      <c r="N148" s="253"/>
      <c r="O148" s="254"/>
      <c r="P148" s="254"/>
      <c r="Q148" s="254"/>
      <c r="R148" s="254"/>
      <c r="S148" s="254"/>
      <c r="T148" s="254"/>
      <c r="U148" s="254"/>
      <c r="V148" s="254"/>
      <c r="W148" s="254"/>
      <c r="X148" s="25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56" t="s">
        <v>62</v>
      </c>
      <c r="AU148" s="256" t="s">
        <v>29</v>
      </c>
      <c r="AV148" s="245" t="s">
        <v>29</v>
      </c>
      <c r="AW148" s="245" t="s">
        <v>659</v>
      </c>
      <c r="AX148" s="245" t="s">
        <v>34</v>
      </c>
      <c r="AY148" s="256" t="s">
        <v>781</v>
      </c>
      <c r="AZ148" s="245"/>
      <c r="BA148" s="245"/>
      <c r="BB148" s="245"/>
      <c r="BC148" s="245"/>
      <c r="BD148" s="245"/>
      <c r="BE148" s="245"/>
      <c r="BF148" s="245"/>
      <c r="BG148" s="245"/>
      <c r="BH148" s="245"/>
      <c r="BI148" s="245"/>
      <c r="BJ148" s="245"/>
      <c r="BK148" s="245"/>
      <c r="BL148" s="245"/>
      <c r="BM148" s="245"/>
      <c r="BN148" s="245"/>
      <c r="BO148" s="245"/>
      <c r="BP148" s="245"/>
      <c r="BQ148" s="245"/>
      <c r="BR148" s="245"/>
      <c r="BS148" s="245"/>
      <c r="BT148" s="245"/>
      <c r="BU148" s="245"/>
      <c r="BV148" s="245"/>
      <c r="BW148" s="245"/>
      <c r="BX148" s="245"/>
      <c r="BY148" s="245"/>
      <c r="BZ148" s="245"/>
      <c r="CA148" s="245"/>
      <c r="CB148" s="245"/>
      <c r="CC148" s="245"/>
      <c r="CD148" s="245"/>
      <c r="CE148" s="245"/>
      <c r="CF148" s="245"/>
      <c r="CG148" s="245"/>
      <c r="CH148" s="245"/>
      <c r="CI148" s="245"/>
      <c r="CJ148" s="245"/>
      <c r="CK148" s="245"/>
      <c r="CL148" s="245"/>
      <c r="CM148" s="245"/>
      <c r="CN148" s="245"/>
      <c r="CO148" s="245"/>
      <c r="CP148" s="245"/>
      <c r="CQ148" s="245"/>
      <c r="CR148" s="245"/>
      <c r="CS148" s="245"/>
      <c r="CT148" s="245"/>
      <c r="CU148" s="245"/>
      <c r="CV148" s="245"/>
      <c r="CW148" s="245"/>
      <c r="CX148" s="245"/>
      <c r="CY148" s="245"/>
      <c r="CZ148" s="245"/>
      <c r="DA148" s="245"/>
      <c r="DB148" s="245"/>
      <c r="DC148" s="245"/>
      <c r="DD148" s="245"/>
      <c r="DE148" s="245"/>
      <c r="DF148" s="245"/>
      <c r="DG148" s="245"/>
      <c r="DH148" s="245"/>
      <c r="DI148" s="245"/>
      <c r="DJ148" s="245"/>
      <c r="DK148" s="245"/>
      <c r="DL148" s="245"/>
      <c r="DM148" s="245"/>
      <c r="DN148" s="245"/>
      <c r="DO148" s="245"/>
      <c r="DP148" s="245"/>
      <c r="DQ148" s="245"/>
    </row>
    <row r="149" spans="1:121" ht="12.75">
      <c r="A149" s="54"/>
      <c r="B149" s="55"/>
      <c r="C149" s="214" t="s">
        <v>117</v>
      </c>
      <c r="D149" s="214" t="s">
        <v>783</v>
      </c>
      <c r="E149" s="215" t="s">
        <v>853</v>
      </c>
      <c r="F149" s="216" t="s">
        <v>854</v>
      </c>
      <c r="G149" s="217" t="s">
        <v>801</v>
      </c>
      <c r="H149" s="218">
        <v>1</v>
      </c>
      <c r="I149" s="219"/>
      <c r="J149" s="219"/>
      <c r="K149" s="220">
        <f>ROUND(P149*H149,2)</f>
        <v>0</v>
      </c>
      <c r="L149" s="216" t="s">
        <v>787</v>
      </c>
      <c r="M149" s="59"/>
      <c r="N149" s="221" t="s">
        <v>56</v>
      </c>
      <c r="O149" s="222" t="s">
        <v>694</v>
      </c>
      <c r="P149" s="223">
        <f>I149+J149</f>
        <v>0</v>
      </c>
      <c r="Q149" s="223">
        <f>ROUND(I149*H149,2)</f>
        <v>0</v>
      </c>
      <c r="R149" s="223">
        <f>ROUND(J149*H149,2)</f>
        <v>0</v>
      </c>
      <c r="S149" s="87"/>
      <c r="T149" s="224">
        <f>S149*H149</f>
        <v>0</v>
      </c>
      <c r="U149" s="224">
        <v>0</v>
      </c>
      <c r="V149" s="224">
        <f>U149*H149</f>
        <v>0</v>
      </c>
      <c r="W149" s="224">
        <v>0</v>
      </c>
      <c r="X149" s="225">
        <f>W149*H149</f>
        <v>0</v>
      </c>
      <c r="Y149" s="54"/>
      <c r="Z149" s="54"/>
      <c r="AA149" s="54"/>
      <c r="AB149" s="54"/>
      <c r="AC149" s="54"/>
      <c r="AD149" s="54"/>
      <c r="AE149" s="54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226" t="s">
        <v>117</v>
      </c>
      <c r="AS149" s="60"/>
      <c r="AT149" s="226" t="s">
        <v>783</v>
      </c>
      <c r="AU149" s="226" t="s">
        <v>29</v>
      </c>
      <c r="AV149" s="60"/>
      <c r="AW149" s="60"/>
      <c r="AX149" s="60"/>
      <c r="AY149" s="38" t="s">
        <v>781</v>
      </c>
      <c r="AZ149" s="60"/>
      <c r="BA149" s="60"/>
      <c r="BB149" s="60"/>
      <c r="BC149" s="60"/>
      <c r="BD149" s="60"/>
      <c r="BE149" s="227">
        <f>IF(O149="základní",K149,0)</f>
        <v>0</v>
      </c>
      <c r="BF149" s="227">
        <f>IF(O149="snížená",K149,0)</f>
        <v>0</v>
      </c>
      <c r="BG149" s="227">
        <f>IF(O149="zákl. přenesená",K149,0)</f>
        <v>0</v>
      </c>
      <c r="BH149" s="227">
        <f>IF(O149="sníž. přenesená",K149,0)</f>
        <v>0</v>
      </c>
      <c r="BI149" s="227">
        <f>IF(O149="nulová",K149,0)</f>
        <v>0</v>
      </c>
      <c r="BJ149" s="38" t="s">
        <v>34</v>
      </c>
      <c r="BK149" s="227">
        <f>ROUND(P149*H149,2)</f>
        <v>0</v>
      </c>
      <c r="BL149" s="38" t="s">
        <v>117</v>
      </c>
      <c r="BM149" s="226" t="s">
        <v>855</v>
      </c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</row>
    <row r="150" spans="1:121" ht="12.75">
      <c r="A150" s="54"/>
      <c r="B150" s="55"/>
      <c r="C150" s="56"/>
      <c r="D150" s="228" t="s">
        <v>789</v>
      </c>
      <c r="E150" s="56"/>
      <c r="F150" s="229" t="s">
        <v>856</v>
      </c>
      <c r="G150" s="56"/>
      <c r="H150" s="56"/>
      <c r="I150" s="230"/>
      <c r="J150" s="230"/>
      <c r="K150" s="56"/>
      <c r="L150" s="56"/>
      <c r="M150" s="59"/>
      <c r="N150" s="231"/>
      <c r="O150" s="232"/>
      <c r="P150" s="87"/>
      <c r="Q150" s="87"/>
      <c r="R150" s="87"/>
      <c r="S150" s="87"/>
      <c r="T150" s="87"/>
      <c r="U150" s="87"/>
      <c r="V150" s="87"/>
      <c r="W150" s="87"/>
      <c r="X150" s="88"/>
      <c r="Y150" s="54"/>
      <c r="Z150" s="54"/>
      <c r="AA150" s="54"/>
      <c r="AB150" s="54"/>
      <c r="AC150" s="54"/>
      <c r="AD150" s="54"/>
      <c r="AE150" s="54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38" t="s">
        <v>789</v>
      </c>
      <c r="AU150" s="38" t="s">
        <v>29</v>
      </c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</row>
    <row r="151" spans="1:121" ht="22.8">
      <c r="A151" s="54"/>
      <c r="B151" s="55"/>
      <c r="C151" s="269" t="s">
        <v>120</v>
      </c>
      <c r="D151" s="269" t="s">
        <v>196</v>
      </c>
      <c r="E151" s="270" t="s">
        <v>857</v>
      </c>
      <c r="F151" s="271" t="s">
        <v>1607</v>
      </c>
      <c r="G151" s="272" t="s">
        <v>801</v>
      </c>
      <c r="H151" s="273">
        <v>1</v>
      </c>
      <c r="I151" s="274"/>
      <c r="J151" s="275"/>
      <c r="K151" s="276">
        <f>ROUND(P151*H151,2)</f>
        <v>0</v>
      </c>
      <c r="L151" s="271" t="s">
        <v>787</v>
      </c>
      <c r="M151" s="277"/>
      <c r="N151" s="278" t="s">
        <v>56</v>
      </c>
      <c r="O151" s="222" t="s">
        <v>694</v>
      </c>
      <c r="P151" s="223">
        <f>I151+J151</f>
        <v>0</v>
      </c>
      <c r="Q151" s="223">
        <f>ROUND(I151*H151,2)</f>
        <v>0</v>
      </c>
      <c r="R151" s="223">
        <f>ROUND(J151*H151,2)</f>
        <v>0</v>
      </c>
      <c r="S151" s="87"/>
      <c r="T151" s="224">
        <f>S151*H151</f>
        <v>0</v>
      </c>
      <c r="U151" s="224">
        <v>0.0025</v>
      </c>
      <c r="V151" s="224">
        <f>U151*H151</f>
        <v>0.0025</v>
      </c>
      <c r="W151" s="224">
        <v>0</v>
      </c>
      <c r="X151" s="225">
        <f>W151*H151</f>
        <v>0</v>
      </c>
      <c r="Y151" s="54"/>
      <c r="Z151" s="54"/>
      <c r="AA151" s="54"/>
      <c r="AB151" s="54"/>
      <c r="AC151" s="54"/>
      <c r="AD151" s="54"/>
      <c r="AE151" s="54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226" t="s">
        <v>814</v>
      </c>
      <c r="AS151" s="60"/>
      <c r="AT151" s="226" t="s">
        <v>196</v>
      </c>
      <c r="AU151" s="226" t="s">
        <v>29</v>
      </c>
      <c r="AV151" s="60"/>
      <c r="AW151" s="60"/>
      <c r="AX151" s="60"/>
      <c r="AY151" s="38" t="s">
        <v>781</v>
      </c>
      <c r="AZ151" s="60"/>
      <c r="BA151" s="60"/>
      <c r="BB151" s="60"/>
      <c r="BC151" s="60"/>
      <c r="BD151" s="60"/>
      <c r="BE151" s="227">
        <f>IF(O151="základní",K151,0)</f>
        <v>0</v>
      </c>
      <c r="BF151" s="227">
        <f>IF(O151="snížená",K151,0)</f>
        <v>0</v>
      </c>
      <c r="BG151" s="227">
        <f>IF(O151="zákl. přenesená",K151,0)</f>
        <v>0</v>
      </c>
      <c r="BH151" s="227">
        <f>IF(O151="sníž. přenesená",K151,0)</f>
        <v>0</v>
      </c>
      <c r="BI151" s="227">
        <f>IF(O151="nulová",K151,0)</f>
        <v>0</v>
      </c>
      <c r="BJ151" s="38" t="s">
        <v>34</v>
      </c>
      <c r="BK151" s="227">
        <f>ROUND(P151*H151,2)</f>
        <v>0</v>
      </c>
      <c r="BL151" s="38" t="s">
        <v>117</v>
      </c>
      <c r="BM151" s="226" t="s">
        <v>858</v>
      </c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</row>
    <row r="152" spans="1:121" ht="12.75">
      <c r="A152" s="54"/>
      <c r="B152" s="55"/>
      <c r="C152" s="214" t="s">
        <v>419</v>
      </c>
      <c r="D152" s="214" t="s">
        <v>783</v>
      </c>
      <c r="E152" s="215" t="s">
        <v>859</v>
      </c>
      <c r="F152" s="216" t="s">
        <v>860</v>
      </c>
      <c r="G152" s="217" t="s">
        <v>801</v>
      </c>
      <c r="H152" s="218">
        <v>3</v>
      </c>
      <c r="I152" s="219"/>
      <c r="J152" s="219"/>
      <c r="K152" s="220">
        <f>ROUND(P152*H152,2)</f>
        <v>0</v>
      </c>
      <c r="L152" s="216" t="s">
        <v>787</v>
      </c>
      <c r="M152" s="59"/>
      <c r="N152" s="221" t="s">
        <v>56</v>
      </c>
      <c r="O152" s="222" t="s">
        <v>694</v>
      </c>
      <c r="P152" s="223">
        <f>I152+J152</f>
        <v>0</v>
      </c>
      <c r="Q152" s="223">
        <f>ROUND(I152*H152,2)</f>
        <v>0</v>
      </c>
      <c r="R152" s="223">
        <f>ROUND(J152*H152,2)</f>
        <v>0</v>
      </c>
      <c r="S152" s="87"/>
      <c r="T152" s="224">
        <f>S152*H152</f>
        <v>0</v>
      </c>
      <c r="U152" s="224">
        <v>0</v>
      </c>
      <c r="V152" s="224">
        <f>U152*H152</f>
        <v>0</v>
      </c>
      <c r="W152" s="224">
        <v>0</v>
      </c>
      <c r="X152" s="225">
        <f>W152*H152</f>
        <v>0</v>
      </c>
      <c r="Y152" s="54"/>
      <c r="Z152" s="54"/>
      <c r="AA152" s="54"/>
      <c r="AB152" s="54"/>
      <c r="AC152" s="54"/>
      <c r="AD152" s="54"/>
      <c r="AE152" s="54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226" t="s">
        <v>117</v>
      </c>
      <c r="AS152" s="60"/>
      <c r="AT152" s="226" t="s">
        <v>783</v>
      </c>
      <c r="AU152" s="226" t="s">
        <v>29</v>
      </c>
      <c r="AV152" s="60"/>
      <c r="AW152" s="60"/>
      <c r="AX152" s="60"/>
      <c r="AY152" s="38" t="s">
        <v>781</v>
      </c>
      <c r="AZ152" s="60"/>
      <c r="BA152" s="60"/>
      <c r="BB152" s="60"/>
      <c r="BC152" s="60"/>
      <c r="BD152" s="60"/>
      <c r="BE152" s="227">
        <f>IF(O152="základní",K152,0)</f>
        <v>0</v>
      </c>
      <c r="BF152" s="227">
        <f>IF(O152="snížená",K152,0)</f>
        <v>0</v>
      </c>
      <c r="BG152" s="227">
        <f>IF(O152="zákl. přenesená",K152,0)</f>
        <v>0</v>
      </c>
      <c r="BH152" s="227">
        <f>IF(O152="sníž. přenesená",K152,0)</f>
        <v>0</v>
      </c>
      <c r="BI152" s="227">
        <f>IF(O152="nulová",K152,0)</f>
        <v>0</v>
      </c>
      <c r="BJ152" s="38" t="s">
        <v>34</v>
      </c>
      <c r="BK152" s="227">
        <f>ROUND(P152*H152,2)</f>
        <v>0</v>
      </c>
      <c r="BL152" s="38" t="s">
        <v>117</v>
      </c>
      <c r="BM152" s="226" t="s">
        <v>861</v>
      </c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</row>
    <row r="153" spans="1:121" ht="12.75">
      <c r="A153" s="54"/>
      <c r="B153" s="55"/>
      <c r="C153" s="56"/>
      <c r="D153" s="228" t="s">
        <v>789</v>
      </c>
      <c r="E153" s="56"/>
      <c r="F153" s="229" t="s">
        <v>862</v>
      </c>
      <c r="G153" s="56"/>
      <c r="H153" s="56"/>
      <c r="I153" s="230"/>
      <c r="J153" s="230"/>
      <c r="K153" s="56"/>
      <c r="L153" s="56"/>
      <c r="M153" s="59"/>
      <c r="N153" s="231"/>
      <c r="O153" s="232"/>
      <c r="P153" s="87"/>
      <c r="Q153" s="87"/>
      <c r="R153" s="87"/>
      <c r="S153" s="87"/>
      <c r="T153" s="87"/>
      <c r="U153" s="87"/>
      <c r="V153" s="87"/>
      <c r="W153" s="87"/>
      <c r="X153" s="88"/>
      <c r="Y153" s="54"/>
      <c r="Z153" s="54"/>
      <c r="AA153" s="54"/>
      <c r="AB153" s="54"/>
      <c r="AC153" s="54"/>
      <c r="AD153" s="54"/>
      <c r="AE153" s="54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38" t="s">
        <v>789</v>
      </c>
      <c r="AU153" s="38" t="s">
        <v>29</v>
      </c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</row>
    <row r="154" spans="1:121" ht="12.75">
      <c r="A154" s="54"/>
      <c r="B154" s="55"/>
      <c r="C154" s="269" t="s">
        <v>421</v>
      </c>
      <c r="D154" s="269" t="s">
        <v>196</v>
      </c>
      <c r="E154" s="270" t="s">
        <v>863</v>
      </c>
      <c r="F154" s="367" t="s">
        <v>1606</v>
      </c>
      <c r="G154" s="272" t="s">
        <v>801</v>
      </c>
      <c r="H154" s="273">
        <v>3</v>
      </c>
      <c r="I154" s="274"/>
      <c r="J154" s="275"/>
      <c r="K154" s="276">
        <f>ROUND(P154*H154,2)</f>
        <v>0</v>
      </c>
      <c r="L154" s="271" t="s">
        <v>56</v>
      </c>
      <c r="M154" s="277"/>
      <c r="N154" s="278" t="s">
        <v>56</v>
      </c>
      <c r="O154" s="222" t="s">
        <v>694</v>
      </c>
      <c r="P154" s="223">
        <f>I154+J154</f>
        <v>0</v>
      </c>
      <c r="Q154" s="223">
        <f>ROUND(I154*H154,2)</f>
        <v>0</v>
      </c>
      <c r="R154" s="223">
        <f>ROUND(J154*H154,2)</f>
        <v>0</v>
      </c>
      <c r="S154" s="87"/>
      <c r="T154" s="224">
        <f>S154*H154</f>
        <v>0</v>
      </c>
      <c r="U154" s="224">
        <v>3E-05</v>
      </c>
      <c r="V154" s="224">
        <f>U154*H154</f>
        <v>9E-05</v>
      </c>
      <c r="W154" s="224">
        <v>0</v>
      </c>
      <c r="X154" s="225">
        <f>W154*H154</f>
        <v>0</v>
      </c>
      <c r="Y154" s="54"/>
      <c r="Z154" s="54"/>
      <c r="AA154" s="54"/>
      <c r="AB154" s="54"/>
      <c r="AC154" s="54"/>
      <c r="AD154" s="54"/>
      <c r="AE154" s="54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226" t="s">
        <v>814</v>
      </c>
      <c r="AS154" s="60"/>
      <c r="AT154" s="226" t="s">
        <v>196</v>
      </c>
      <c r="AU154" s="226" t="s">
        <v>29</v>
      </c>
      <c r="AV154" s="60"/>
      <c r="AW154" s="60"/>
      <c r="AX154" s="60"/>
      <c r="AY154" s="38" t="s">
        <v>781</v>
      </c>
      <c r="AZ154" s="60"/>
      <c r="BA154" s="60"/>
      <c r="BB154" s="60"/>
      <c r="BC154" s="60"/>
      <c r="BD154" s="60"/>
      <c r="BE154" s="227">
        <f>IF(O154="základní",K154,0)</f>
        <v>0</v>
      </c>
      <c r="BF154" s="227">
        <f>IF(O154="snížená",K154,0)</f>
        <v>0</v>
      </c>
      <c r="BG154" s="227">
        <f>IF(O154="zákl. přenesená",K154,0)</f>
        <v>0</v>
      </c>
      <c r="BH154" s="227">
        <f>IF(O154="sníž. přenesená",K154,0)</f>
        <v>0</v>
      </c>
      <c r="BI154" s="227">
        <f>IF(O154="nulová",K154,0)</f>
        <v>0</v>
      </c>
      <c r="BJ154" s="38" t="s">
        <v>34</v>
      </c>
      <c r="BK154" s="227">
        <f>ROUND(P154*H154,2)</f>
        <v>0</v>
      </c>
      <c r="BL154" s="38" t="s">
        <v>117</v>
      </c>
      <c r="BM154" s="226" t="s">
        <v>864</v>
      </c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</row>
    <row r="155" spans="1:121" ht="12.75">
      <c r="A155" s="54"/>
      <c r="B155" s="55"/>
      <c r="C155" s="269" t="s">
        <v>423</v>
      </c>
      <c r="D155" s="269" t="s">
        <v>196</v>
      </c>
      <c r="E155" s="270" t="s">
        <v>865</v>
      </c>
      <c r="F155" s="367" t="s">
        <v>1609</v>
      </c>
      <c r="G155" s="272" t="s">
        <v>801</v>
      </c>
      <c r="H155" s="273">
        <v>1</v>
      </c>
      <c r="I155" s="274"/>
      <c r="J155" s="275"/>
      <c r="K155" s="276">
        <f>ROUND(P155*H155,2)</f>
        <v>0</v>
      </c>
      <c r="L155" s="271" t="s">
        <v>56</v>
      </c>
      <c r="M155" s="277"/>
      <c r="N155" s="278" t="s">
        <v>56</v>
      </c>
      <c r="O155" s="222" t="s">
        <v>694</v>
      </c>
      <c r="P155" s="223">
        <f>I155+J155</f>
        <v>0</v>
      </c>
      <c r="Q155" s="223">
        <f>ROUND(I155*H155,2)</f>
        <v>0</v>
      </c>
      <c r="R155" s="223">
        <f>ROUND(J155*H155,2)</f>
        <v>0</v>
      </c>
      <c r="S155" s="87"/>
      <c r="T155" s="224">
        <f>S155*H155</f>
        <v>0</v>
      </c>
      <c r="U155" s="224">
        <v>0</v>
      </c>
      <c r="V155" s="224">
        <f>U155*H155</f>
        <v>0</v>
      </c>
      <c r="W155" s="224">
        <v>0</v>
      </c>
      <c r="X155" s="225">
        <f>W155*H155</f>
        <v>0</v>
      </c>
      <c r="Y155" s="54"/>
      <c r="Z155" s="54"/>
      <c r="AA155" s="54"/>
      <c r="AB155" s="54"/>
      <c r="AC155" s="54"/>
      <c r="AD155" s="54"/>
      <c r="AE155" s="54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226" t="s">
        <v>814</v>
      </c>
      <c r="AS155" s="60"/>
      <c r="AT155" s="226" t="s">
        <v>196</v>
      </c>
      <c r="AU155" s="226" t="s">
        <v>29</v>
      </c>
      <c r="AV155" s="60"/>
      <c r="AW155" s="60"/>
      <c r="AX155" s="60"/>
      <c r="AY155" s="38" t="s">
        <v>781</v>
      </c>
      <c r="AZ155" s="60"/>
      <c r="BA155" s="60"/>
      <c r="BB155" s="60"/>
      <c r="BC155" s="60"/>
      <c r="BD155" s="60"/>
      <c r="BE155" s="227">
        <f>IF(O155="základní",K155,0)</f>
        <v>0</v>
      </c>
      <c r="BF155" s="227">
        <f>IF(O155="snížená",K155,0)</f>
        <v>0</v>
      </c>
      <c r="BG155" s="227">
        <f>IF(O155="zákl. přenesená",K155,0)</f>
        <v>0</v>
      </c>
      <c r="BH155" s="227">
        <f>IF(O155="sníž. přenesená",K155,0)</f>
        <v>0</v>
      </c>
      <c r="BI155" s="227">
        <f>IF(O155="nulová",K155,0)</f>
        <v>0</v>
      </c>
      <c r="BJ155" s="38" t="s">
        <v>34</v>
      </c>
      <c r="BK155" s="227">
        <f>ROUND(P155*H155,2)</f>
        <v>0</v>
      </c>
      <c r="BL155" s="38" t="s">
        <v>117</v>
      </c>
      <c r="BM155" s="226" t="s">
        <v>866</v>
      </c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</row>
    <row r="156" spans="1:121" ht="22.8">
      <c r="A156" s="54"/>
      <c r="B156" s="55"/>
      <c r="C156" s="214" t="s">
        <v>427</v>
      </c>
      <c r="D156" s="214" t="s">
        <v>783</v>
      </c>
      <c r="E156" s="215" t="s">
        <v>867</v>
      </c>
      <c r="F156" s="216" t="s">
        <v>868</v>
      </c>
      <c r="G156" s="217" t="s">
        <v>808</v>
      </c>
      <c r="H156" s="218">
        <v>477</v>
      </c>
      <c r="I156" s="219"/>
      <c r="J156" s="219"/>
      <c r="K156" s="220">
        <f>ROUND(P156*H156,2)</f>
        <v>0</v>
      </c>
      <c r="L156" s="216" t="s">
        <v>787</v>
      </c>
      <c r="M156" s="59"/>
      <c r="N156" s="221" t="s">
        <v>56</v>
      </c>
      <c r="O156" s="222" t="s">
        <v>694</v>
      </c>
      <c r="P156" s="223">
        <f>I156+J156</f>
        <v>0</v>
      </c>
      <c r="Q156" s="223">
        <f>ROUND(I156*H156,2)</f>
        <v>0</v>
      </c>
      <c r="R156" s="223">
        <f>ROUND(J156*H156,2)</f>
        <v>0</v>
      </c>
      <c r="S156" s="87"/>
      <c r="T156" s="224">
        <f>S156*H156</f>
        <v>0</v>
      </c>
      <c r="U156" s="224">
        <v>0</v>
      </c>
      <c r="V156" s="224">
        <f>U156*H156</f>
        <v>0</v>
      </c>
      <c r="W156" s="224">
        <v>0</v>
      </c>
      <c r="X156" s="225">
        <f>W156*H156</f>
        <v>0</v>
      </c>
      <c r="Y156" s="54"/>
      <c r="Z156" s="54"/>
      <c r="AA156" s="54"/>
      <c r="AB156" s="54"/>
      <c r="AC156" s="54"/>
      <c r="AD156" s="54"/>
      <c r="AE156" s="54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226" t="s">
        <v>117</v>
      </c>
      <c r="AS156" s="60"/>
      <c r="AT156" s="226" t="s">
        <v>783</v>
      </c>
      <c r="AU156" s="226" t="s">
        <v>29</v>
      </c>
      <c r="AV156" s="60"/>
      <c r="AW156" s="60"/>
      <c r="AX156" s="60"/>
      <c r="AY156" s="38" t="s">
        <v>781</v>
      </c>
      <c r="AZ156" s="60"/>
      <c r="BA156" s="60"/>
      <c r="BB156" s="60"/>
      <c r="BC156" s="60"/>
      <c r="BD156" s="60"/>
      <c r="BE156" s="227">
        <f>IF(O156="základní",K156,0)</f>
        <v>0</v>
      </c>
      <c r="BF156" s="227">
        <f>IF(O156="snížená",K156,0)</f>
        <v>0</v>
      </c>
      <c r="BG156" s="227">
        <f>IF(O156="zákl. přenesená",K156,0)</f>
        <v>0</v>
      </c>
      <c r="BH156" s="227">
        <f>IF(O156="sníž. přenesená",K156,0)</f>
        <v>0</v>
      </c>
      <c r="BI156" s="227">
        <f>IF(O156="nulová",K156,0)</f>
        <v>0</v>
      </c>
      <c r="BJ156" s="38" t="s">
        <v>34</v>
      </c>
      <c r="BK156" s="227">
        <f>ROUND(P156*H156,2)</f>
        <v>0</v>
      </c>
      <c r="BL156" s="38" t="s">
        <v>117</v>
      </c>
      <c r="BM156" s="226" t="s">
        <v>869</v>
      </c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</row>
    <row r="157" spans="1:121" ht="12.75">
      <c r="A157" s="54"/>
      <c r="B157" s="55"/>
      <c r="C157" s="56"/>
      <c r="D157" s="228" t="s">
        <v>789</v>
      </c>
      <c r="E157" s="56"/>
      <c r="F157" s="229" t="s">
        <v>870</v>
      </c>
      <c r="G157" s="56"/>
      <c r="H157" s="56"/>
      <c r="I157" s="230"/>
      <c r="J157" s="230"/>
      <c r="K157" s="56"/>
      <c r="L157" s="56"/>
      <c r="M157" s="59"/>
      <c r="N157" s="231"/>
      <c r="O157" s="232"/>
      <c r="P157" s="87"/>
      <c r="Q157" s="87"/>
      <c r="R157" s="87"/>
      <c r="S157" s="87"/>
      <c r="T157" s="87"/>
      <c r="U157" s="87"/>
      <c r="V157" s="87"/>
      <c r="W157" s="87"/>
      <c r="X157" s="88"/>
      <c r="Y157" s="54"/>
      <c r="Z157" s="54"/>
      <c r="AA157" s="54"/>
      <c r="AB157" s="54"/>
      <c r="AC157" s="54"/>
      <c r="AD157" s="54"/>
      <c r="AE157" s="54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38" t="s">
        <v>789</v>
      </c>
      <c r="AU157" s="38" t="s">
        <v>29</v>
      </c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</row>
    <row r="158" spans="1:121" ht="12.75">
      <c r="A158" s="245"/>
      <c r="B158" s="246"/>
      <c r="C158" s="247"/>
      <c r="D158" s="236" t="s">
        <v>62</v>
      </c>
      <c r="E158" s="248" t="s">
        <v>56</v>
      </c>
      <c r="F158" s="249" t="s">
        <v>1347</v>
      </c>
      <c r="G158" s="247"/>
      <c r="H158" s="250">
        <v>477</v>
      </c>
      <c r="I158" s="251"/>
      <c r="J158" s="251"/>
      <c r="K158" s="247"/>
      <c r="L158" s="247"/>
      <c r="M158" s="252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56" t="s">
        <v>62</v>
      </c>
      <c r="AU158" s="256" t="s">
        <v>29</v>
      </c>
      <c r="AV158" s="245" t="s">
        <v>29</v>
      </c>
      <c r="AW158" s="245" t="s">
        <v>659</v>
      </c>
      <c r="AX158" s="245" t="s">
        <v>34</v>
      </c>
      <c r="AY158" s="256" t="s">
        <v>781</v>
      </c>
      <c r="AZ158" s="245"/>
      <c r="BA158" s="245"/>
      <c r="BB158" s="245"/>
      <c r="BC158" s="245"/>
      <c r="BD158" s="245"/>
      <c r="BE158" s="245"/>
      <c r="BF158" s="245"/>
      <c r="BG158" s="245"/>
      <c r="BH158" s="245"/>
      <c r="BI158" s="245"/>
      <c r="BJ158" s="245"/>
      <c r="BK158" s="245"/>
      <c r="BL158" s="245"/>
      <c r="BM158" s="245"/>
      <c r="BN158" s="245"/>
      <c r="BO158" s="245"/>
      <c r="BP158" s="245"/>
      <c r="BQ158" s="245"/>
      <c r="BR158" s="245"/>
      <c r="BS158" s="245"/>
      <c r="BT158" s="245"/>
      <c r="BU158" s="245"/>
      <c r="BV158" s="245"/>
      <c r="BW158" s="245"/>
      <c r="BX158" s="245"/>
      <c r="BY158" s="245"/>
      <c r="BZ158" s="245"/>
      <c r="CA158" s="245"/>
      <c r="CB158" s="245"/>
      <c r="CC158" s="245"/>
      <c r="CD158" s="245"/>
      <c r="CE158" s="245"/>
      <c r="CF158" s="245"/>
      <c r="CG158" s="245"/>
      <c r="CH158" s="245"/>
      <c r="CI158" s="245"/>
      <c r="CJ158" s="245"/>
      <c r="CK158" s="245"/>
      <c r="CL158" s="245"/>
      <c r="CM158" s="245"/>
      <c r="CN158" s="245"/>
      <c r="CO158" s="245"/>
      <c r="CP158" s="245"/>
      <c r="CQ158" s="245"/>
      <c r="CR158" s="245"/>
      <c r="CS158" s="245"/>
      <c r="CT158" s="245"/>
      <c r="CU158" s="245"/>
      <c r="CV158" s="245"/>
      <c r="CW158" s="245"/>
      <c r="CX158" s="245"/>
      <c r="CY158" s="245"/>
      <c r="CZ158" s="245"/>
      <c r="DA158" s="245"/>
      <c r="DB158" s="245"/>
      <c r="DC158" s="245"/>
      <c r="DD158" s="245"/>
      <c r="DE158" s="245"/>
      <c r="DF158" s="245"/>
      <c r="DG158" s="245"/>
      <c r="DH158" s="245"/>
      <c r="DI158" s="245"/>
      <c r="DJ158" s="245"/>
      <c r="DK158" s="245"/>
      <c r="DL158" s="245"/>
      <c r="DM158" s="245"/>
      <c r="DN158" s="245"/>
      <c r="DO158" s="245"/>
      <c r="DP158" s="245"/>
      <c r="DQ158" s="245"/>
    </row>
    <row r="159" spans="1:121" ht="22.8">
      <c r="A159" s="54"/>
      <c r="B159" s="55"/>
      <c r="C159" s="269" t="s">
        <v>432</v>
      </c>
      <c r="D159" s="269" t="s">
        <v>196</v>
      </c>
      <c r="E159" s="270" t="s">
        <v>872</v>
      </c>
      <c r="F159" s="271" t="s">
        <v>873</v>
      </c>
      <c r="G159" s="272" t="s">
        <v>874</v>
      </c>
      <c r="H159" s="273">
        <v>453.15</v>
      </c>
      <c r="I159" s="274"/>
      <c r="J159" s="275"/>
      <c r="K159" s="276">
        <f>ROUND(P159*H159,2)</f>
        <v>0</v>
      </c>
      <c r="L159" s="271" t="s">
        <v>787</v>
      </c>
      <c r="M159" s="277"/>
      <c r="N159" s="278" t="s">
        <v>56</v>
      </c>
      <c r="O159" s="222" t="s">
        <v>694</v>
      </c>
      <c r="P159" s="223">
        <f>I159+J159</f>
        <v>0</v>
      </c>
      <c r="Q159" s="223">
        <f>ROUND(I159*H159,2)</f>
        <v>0</v>
      </c>
      <c r="R159" s="223">
        <f>ROUND(J159*H159,2)</f>
        <v>0</v>
      </c>
      <c r="S159" s="87"/>
      <c r="T159" s="224">
        <f>S159*H159</f>
        <v>0</v>
      </c>
      <c r="U159" s="224">
        <v>0.001</v>
      </c>
      <c r="V159" s="224">
        <f>U159*H159</f>
        <v>0.45315</v>
      </c>
      <c r="W159" s="224">
        <v>0</v>
      </c>
      <c r="X159" s="225">
        <f>W159*H159</f>
        <v>0</v>
      </c>
      <c r="Y159" s="54"/>
      <c r="Z159" s="54"/>
      <c r="AA159" s="54"/>
      <c r="AB159" s="54"/>
      <c r="AC159" s="54"/>
      <c r="AD159" s="54"/>
      <c r="AE159" s="54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226" t="s">
        <v>814</v>
      </c>
      <c r="AS159" s="60"/>
      <c r="AT159" s="226" t="s">
        <v>196</v>
      </c>
      <c r="AU159" s="226" t="s">
        <v>29</v>
      </c>
      <c r="AV159" s="60"/>
      <c r="AW159" s="60"/>
      <c r="AX159" s="60"/>
      <c r="AY159" s="38" t="s">
        <v>781</v>
      </c>
      <c r="AZ159" s="60"/>
      <c r="BA159" s="60"/>
      <c r="BB159" s="60"/>
      <c r="BC159" s="60"/>
      <c r="BD159" s="60"/>
      <c r="BE159" s="227">
        <f>IF(O159="základní",K159,0)</f>
        <v>0</v>
      </c>
      <c r="BF159" s="227">
        <f>IF(O159="snížená",K159,0)</f>
        <v>0</v>
      </c>
      <c r="BG159" s="227">
        <f>IF(O159="zákl. přenesená",K159,0)</f>
        <v>0</v>
      </c>
      <c r="BH159" s="227">
        <f>IF(O159="sníž. přenesená",K159,0)</f>
        <v>0</v>
      </c>
      <c r="BI159" s="227">
        <f>IF(O159="nulová",K159,0)</f>
        <v>0</v>
      </c>
      <c r="BJ159" s="38" t="s">
        <v>34</v>
      </c>
      <c r="BK159" s="227">
        <f>ROUND(P159*H159,2)</f>
        <v>0</v>
      </c>
      <c r="BL159" s="38" t="s">
        <v>117</v>
      </c>
      <c r="BM159" s="226" t="s">
        <v>875</v>
      </c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</row>
    <row r="160" spans="1:121" ht="12.75">
      <c r="A160" s="245"/>
      <c r="B160" s="246"/>
      <c r="C160" s="247"/>
      <c r="D160" s="236" t="s">
        <v>62</v>
      </c>
      <c r="E160" s="248" t="s">
        <v>56</v>
      </c>
      <c r="F160" s="249" t="s">
        <v>1348</v>
      </c>
      <c r="G160" s="247"/>
      <c r="H160" s="250">
        <v>453.15</v>
      </c>
      <c r="I160" s="251"/>
      <c r="J160" s="251"/>
      <c r="K160" s="247"/>
      <c r="L160" s="247"/>
      <c r="M160" s="252"/>
      <c r="N160" s="253"/>
      <c r="O160" s="254"/>
      <c r="P160" s="254"/>
      <c r="Q160" s="254"/>
      <c r="R160" s="254"/>
      <c r="S160" s="254"/>
      <c r="T160" s="254"/>
      <c r="U160" s="254"/>
      <c r="V160" s="254"/>
      <c r="W160" s="254"/>
      <c r="X160" s="25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  <c r="AK160" s="245"/>
      <c r="AL160" s="245"/>
      <c r="AM160" s="245"/>
      <c r="AN160" s="245"/>
      <c r="AO160" s="245"/>
      <c r="AP160" s="245"/>
      <c r="AQ160" s="245"/>
      <c r="AR160" s="245"/>
      <c r="AS160" s="245"/>
      <c r="AT160" s="256" t="s">
        <v>62</v>
      </c>
      <c r="AU160" s="256" t="s">
        <v>29</v>
      </c>
      <c r="AV160" s="245" t="s">
        <v>29</v>
      </c>
      <c r="AW160" s="245" t="s">
        <v>659</v>
      </c>
      <c r="AX160" s="245" t="s">
        <v>34</v>
      </c>
      <c r="AY160" s="256" t="s">
        <v>781</v>
      </c>
      <c r="AZ160" s="245"/>
      <c r="BA160" s="245"/>
      <c r="BB160" s="245"/>
      <c r="BC160" s="245"/>
      <c r="BD160" s="245"/>
      <c r="BE160" s="245"/>
      <c r="BF160" s="245"/>
      <c r="BG160" s="245"/>
      <c r="BH160" s="245"/>
      <c r="BI160" s="245"/>
      <c r="BJ160" s="245"/>
      <c r="BK160" s="245"/>
      <c r="BL160" s="245"/>
      <c r="BM160" s="245"/>
      <c r="BN160" s="245"/>
      <c r="BO160" s="245"/>
      <c r="BP160" s="245"/>
      <c r="BQ160" s="245"/>
      <c r="BR160" s="245"/>
      <c r="BS160" s="245"/>
      <c r="BT160" s="245"/>
      <c r="BU160" s="245"/>
      <c r="BV160" s="245"/>
      <c r="BW160" s="245"/>
      <c r="BX160" s="245"/>
      <c r="BY160" s="245"/>
      <c r="BZ160" s="245"/>
      <c r="CA160" s="245"/>
      <c r="CB160" s="245"/>
      <c r="CC160" s="245"/>
      <c r="CD160" s="245"/>
      <c r="CE160" s="245"/>
      <c r="CF160" s="245"/>
      <c r="CG160" s="245"/>
      <c r="CH160" s="245"/>
      <c r="CI160" s="245"/>
      <c r="CJ160" s="245"/>
      <c r="CK160" s="245"/>
      <c r="CL160" s="245"/>
      <c r="CM160" s="245"/>
      <c r="CN160" s="245"/>
      <c r="CO160" s="245"/>
      <c r="CP160" s="245"/>
      <c r="CQ160" s="245"/>
      <c r="CR160" s="245"/>
      <c r="CS160" s="245"/>
      <c r="CT160" s="245"/>
      <c r="CU160" s="245"/>
      <c r="CV160" s="245"/>
      <c r="CW160" s="245"/>
      <c r="CX160" s="245"/>
      <c r="CY160" s="245"/>
      <c r="CZ160" s="245"/>
      <c r="DA160" s="245"/>
      <c r="DB160" s="245"/>
      <c r="DC160" s="245"/>
      <c r="DD160" s="245"/>
      <c r="DE160" s="245"/>
      <c r="DF160" s="245"/>
      <c r="DG160" s="245"/>
      <c r="DH160" s="245"/>
      <c r="DI160" s="245"/>
      <c r="DJ160" s="245"/>
      <c r="DK160" s="245"/>
      <c r="DL160" s="245"/>
      <c r="DM160" s="245"/>
      <c r="DN160" s="245"/>
      <c r="DO160" s="245"/>
      <c r="DP160" s="245"/>
      <c r="DQ160" s="245"/>
    </row>
    <row r="161" spans="1:121" ht="22.8">
      <c r="A161" s="54"/>
      <c r="B161" s="55"/>
      <c r="C161" s="214" t="s">
        <v>438</v>
      </c>
      <c r="D161" s="214" t="s">
        <v>783</v>
      </c>
      <c r="E161" s="215" t="s">
        <v>877</v>
      </c>
      <c r="F161" s="216" t="s">
        <v>878</v>
      </c>
      <c r="G161" s="217" t="s">
        <v>808</v>
      </c>
      <c r="H161" s="218">
        <v>75</v>
      </c>
      <c r="I161" s="219"/>
      <c r="J161" s="219"/>
      <c r="K161" s="220">
        <f>ROUND(P161*H161,2)</f>
        <v>0</v>
      </c>
      <c r="L161" s="216" t="s">
        <v>787</v>
      </c>
      <c r="M161" s="59"/>
      <c r="N161" s="221" t="s">
        <v>56</v>
      </c>
      <c r="O161" s="222" t="s">
        <v>694</v>
      </c>
      <c r="P161" s="223">
        <f>I161+J161</f>
        <v>0</v>
      </c>
      <c r="Q161" s="223">
        <f>ROUND(I161*H161,2)</f>
        <v>0</v>
      </c>
      <c r="R161" s="223">
        <f>ROUND(J161*H161,2)</f>
        <v>0</v>
      </c>
      <c r="S161" s="87"/>
      <c r="T161" s="224">
        <f>S161*H161</f>
        <v>0</v>
      </c>
      <c r="U161" s="224">
        <v>0</v>
      </c>
      <c r="V161" s="224">
        <f>U161*H161</f>
        <v>0</v>
      </c>
      <c r="W161" s="224">
        <v>0</v>
      </c>
      <c r="X161" s="225">
        <f>W161*H161</f>
        <v>0</v>
      </c>
      <c r="Y161" s="54"/>
      <c r="Z161" s="54"/>
      <c r="AA161" s="54"/>
      <c r="AB161" s="54"/>
      <c r="AC161" s="54"/>
      <c r="AD161" s="54"/>
      <c r="AE161" s="54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226" t="s">
        <v>117</v>
      </c>
      <c r="AS161" s="60"/>
      <c r="AT161" s="226" t="s">
        <v>783</v>
      </c>
      <c r="AU161" s="226" t="s">
        <v>29</v>
      </c>
      <c r="AV161" s="60"/>
      <c r="AW161" s="60"/>
      <c r="AX161" s="60"/>
      <c r="AY161" s="38" t="s">
        <v>781</v>
      </c>
      <c r="AZ161" s="60"/>
      <c r="BA161" s="60"/>
      <c r="BB161" s="60"/>
      <c r="BC161" s="60"/>
      <c r="BD161" s="60"/>
      <c r="BE161" s="227">
        <f>IF(O161="základní",K161,0)</f>
        <v>0</v>
      </c>
      <c r="BF161" s="227">
        <f>IF(O161="snížená",K161,0)</f>
        <v>0</v>
      </c>
      <c r="BG161" s="227">
        <f>IF(O161="zákl. přenesená",K161,0)</f>
        <v>0</v>
      </c>
      <c r="BH161" s="227">
        <f>IF(O161="sníž. přenesená",K161,0)</f>
        <v>0</v>
      </c>
      <c r="BI161" s="227">
        <f>IF(O161="nulová",K161,0)</f>
        <v>0</v>
      </c>
      <c r="BJ161" s="38" t="s">
        <v>34</v>
      </c>
      <c r="BK161" s="227">
        <f>ROUND(P161*H161,2)</f>
        <v>0</v>
      </c>
      <c r="BL161" s="38" t="s">
        <v>117</v>
      </c>
      <c r="BM161" s="226" t="s">
        <v>879</v>
      </c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</row>
    <row r="162" spans="1:121" ht="12.75">
      <c r="A162" s="54"/>
      <c r="B162" s="55"/>
      <c r="C162" s="56"/>
      <c r="D162" s="228" t="s">
        <v>789</v>
      </c>
      <c r="E162" s="56"/>
      <c r="F162" s="229" t="s">
        <v>880</v>
      </c>
      <c r="G162" s="56"/>
      <c r="H162" s="56"/>
      <c r="I162" s="230"/>
      <c r="J162" s="230"/>
      <c r="K162" s="56"/>
      <c r="L162" s="56"/>
      <c r="M162" s="59"/>
      <c r="N162" s="231"/>
      <c r="O162" s="232"/>
      <c r="P162" s="87"/>
      <c r="Q162" s="87"/>
      <c r="R162" s="87"/>
      <c r="S162" s="87"/>
      <c r="T162" s="87"/>
      <c r="U162" s="87"/>
      <c r="V162" s="87"/>
      <c r="W162" s="87"/>
      <c r="X162" s="88"/>
      <c r="Y162" s="54"/>
      <c r="Z162" s="54"/>
      <c r="AA162" s="54"/>
      <c r="AB162" s="54"/>
      <c r="AC162" s="54"/>
      <c r="AD162" s="54"/>
      <c r="AE162" s="54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38" t="s">
        <v>789</v>
      </c>
      <c r="AU162" s="38" t="s">
        <v>29</v>
      </c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</row>
    <row r="163" spans="1:121" ht="12.75">
      <c r="A163" s="245"/>
      <c r="B163" s="246"/>
      <c r="C163" s="247"/>
      <c r="D163" s="236" t="s">
        <v>62</v>
      </c>
      <c r="E163" s="248" t="s">
        <v>56</v>
      </c>
      <c r="F163" s="249" t="s">
        <v>1349</v>
      </c>
      <c r="G163" s="247"/>
      <c r="H163" s="250">
        <v>75</v>
      </c>
      <c r="I163" s="251"/>
      <c r="J163" s="251"/>
      <c r="K163" s="247"/>
      <c r="L163" s="247"/>
      <c r="M163" s="252"/>
      <c r="N163" s="253"/>
      <c r="O163" s="254"/>
      <c r="P163" s="254"/>
      <c r="Q163" s="254"/>
      <c r="R163" s="254"/>
      <c r="S163" s="254"/>
      <c r="T163" s="254"/>
      <c r="U163" s="254"/>
      <c r="V163" s="254"/>
      <c r="W163" s="254"/>
      <c r="X163" s="25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56" t="s">
        <v>62</v>
      </c>
      <c r="AU163" s="256" t="s">
        <v>29</v>
      </c>
      <c r="AV163" s="245" t="s">
        <v>29</v>
      </c>
      <c r="AW163" s="245" t="s">
        <v>659</v>
      </c>
      <c r="AX163" s="245" t="s">
        <v>34</v>
      </c>
      <c r="AY163" s="256" t="s">
        <v>781</v>
      </c>
      <c r="AZ163" s="245"/>
      <c r="BA163" s="245"/>
      <c r="BB163" s="245"/>
      <c r="BC163" s="245"/>
      <c r="BD163" s="245"/>
      <c r="BE163" s="245"/>
      <c r="BF163" s="245"/>
      <c r="BG163" s="245"/>
      <c r="BH163" s="245"/>
      <c r="BI163" s="245"/>
      <c r="BJ163" s="245"/>
      <c r="BK163" s="245"/>
      <c r="BL163" s="245"/>
      <c r="BM163" s="245"/>
      <c r="BN163" s="245"/>
      <c r="BO163" s="245"/>
      <c r="BP163" s="245"/>
      <c r="BQ163" s="245"/>
      <c r="BR163" s="245"/>
      <c r="BS163" s="245"/>
      <c r="BT163" s="245"/>
      <c r="BU163" s="245"/>
      <c r="BV163" s="245"/>
      <c r="BW163" s="245"/>
      <c r="BX163" s="245"/>
      <c r="BY163" s="245"/>
      <c r="BZ163" s="245"/>
      <c r="CA163" s="245"/>
      <c r="CB163" s="245"/>
      <c r="CC163" s="245"/>
      <c r="CD163" s="245"/>
      <c r="CE163" s="245"/>
      <c r="CF163" s="245"/>
      <c r="CG163" s="245"/>
      <c r="CH163" s="245"/>
      <c r="CI163" s="245"/>
      <c r="CJ163" s="245"/>
      <c r="CK163" s="245"/>
      <c r="CL163" s="245"/>
      <c r="CM163" s="245"/>
      <c r="CN163" s="245"/>
      <c r="CO163" s="245"/>
      <c r="CP163" s="245"/>
      <c r="CQ163" s="245"/>
      <c r="CR163" s="245"/>
      <c r="CS163" s="245"/>
      <c r="CT163" s="245"/>
      <c r="CU163" s="245"/>
      <c r="CV163" s="245"/>
      <c r="CW163" s="245"/>
      <c r="CX163" s="245"/>
      <c r="CY163" s="245"/>
      <c r="CZ163" s="245"/>
      <c r="DA163" s="245"/>
      <c r="DB163" s="245"/>
      <c r="DC163" s="245"/>
      <c r="DD163" s="245"/>
      <c r="DE163" s="245"/>
      <c r="DF163" s="245"/>
      <c r="DG163" s="245"/>
      <c r="DH163" s="245"/>
      <c r="DI163" s="245"/>
      <c r="DJ163" s="245"/>
      <c r="DK163" s="245"/>
      <c r="DL163" s="245"/>
      <c r="DM163" s="245"/>
      <c r="DN163" s="245"/>
      <c r="DO163" s="245"/>
      <c r="DP163" s="245"/>
      <c r="DQ163" s="245"/>
    </row>
    <row r="164" spans="1:121" ht="22.8">
      <c r="A164" s="54"/>
      <c r="B164" s="55"/>
      <c r="C164" s="269" t="s">
        <v>582</v>
      </c>
      <c r="D164" s="269" t="s">
        <v>196</v>
      </c>
      <c r="E164" s="270" t="s">
        <v>882</v>
      </c>
      <c r="F164" s="271" t="s">
        <v>883</v>
      </c>
      <c r="G164" s="272" t="s">
        <v>874</v>
      </c>
      <c r="H164" s="273">
        <v>46.5</v>
      </c>
      <c r="I164" s="274"/>
      <c r="J164" s="275"/>
      <c r="K164" s="276">
        <f>ROUND(P164*H164,2)</f>
        <v>0</v>
      </c>
      <c r="L164" s="271" t="s">
        <v>787</v>
      </c>
      <c r="M164" s="277"/>
      <c r="N164" s="278" t="s">
        <v>56</v>
      </c>
      <c r="O164" s="222" t="s">
        <v>694</v>
      </c>
      <c r="P164" s="223">
        <f>I164+J164</f>
        <v>0</v>
      </c>
      <c r="Q164" s="223">
        <f>ROUND(I164*H164,2)</f>
        <v>0</v>
      </c>
      <c r="R164" s="223">
        <f>ROUND(J164*H164,2)</f>
        <v>0</v>
      </c>
      <c r="S164" s="87"/>
      <c r="T164" s="224">
        <f>S164*H164</f>
        <v>0</v>
      </c>
      <c r="U164" s="224">
        <v>0.001</v>
      </c>
      <c r="V164" s="224">
        <f>U164*H164</f>
        <v>0.0465</v>
      </c>
      <c r="W164" s="224">
        <v>0</v>
      </c>
      <c r="X164" s="225">
        <f>W164*H164</f>
        <v>0</v>
      </c>
      <c r="Y164" s="54"/>
      <c r="Z164" s="54"/>
      <c r="AA164" s="54"/>
      <c r="AB164" s="54"/>
      <c r="AC164" s="54"/>
      <c r="AD164" s="54"/>
      <c r="AE164" s="54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226" t="s">
        <v>814</v>
      </c>
      <c r="AS164" s="60"/>
      <c r="AT164" s="226" t="s">
        <v>196</v>
      </c>
      <c r="AU164" s="226" t="s">
        <v>29</v>
      </c>
      <c r="AV164" s="60"/>
      <c r="AW164" s="60"/>
      <c r="AX164" s="60"/>
      <c r="AY164" s="38" t="s">
        <v>781</v>
      </c>
      <c r="AZ164" s="60"/>
      <c r="BA164" s="60"/>
      <c r="BB164" s="60"/>
      <c r="BC164" s="60"/>
      <c r="BD164" s="60"/>
      <c r="BE164" s="227">
        <f>IF(O164="základní",K164,0)</f>
        <v>0</v>
      </c>
      <c r="BF164" s="227">
        <f>IF(O164="snížená",K164,0)</f>
        <v>0</v>
      </c>
      <c r="BG164" s="227">
        <f>IF(O164="zákl. přenesená",K164,0)</f>
        <v>0</v>
      </c>
      <c r="BH164" s="227">
        <f>IF(O164="sníž. přenesená",K164,0)</f>
        <v>0</v>
      </c>
      <c r="BI164" s="227">
        <f>IF(O164="nulová",K164,0)</f>
        <v>0</v>
      </c>
      <c r="BJ164" s="38" t="s">
        <v>34</v>
      </c>
      <c r="BK164" s="227">
        <f>ROUND(P164*H164,2)</f>
        <v>0</v>
      </c>
      <c r="BL164" s="38" t="s">
        <v>117</v>
      </c>
      <c r="BM164" s="226" t="s">
        <v>884</v>
      </c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</row>
    <row r="165" spans="1:121" ht="12.75">
      <c r="A165" s="245"/>
      <c r="B165" s="246"/>
      <c r="C165" s="247"/>
      <c r="D165" s="236" t="s">
        <v>62</v>
      </c>
      <c r="E165" s="248" t="s">
        <v>56</v>
      </c>
      <c r="F165" s="249" t="s">
        <v>1350</v>
      </c>
      <c r="G165" s="247"/>
      <c r="H165" s="250">
        <v>46.5</v>
      </c>
      <c r="I165" s="251"/>
      <c r="J165" s="251"/>
      <c r="K165" s="247"/>
      <c r="L165" s="247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5"/>
      <c r="AT165" s="256" t="s">
        <v>62</v>
      </c>
      <c r="AU165" s="256" t="s">
        <v>29</v>
      </c>
      <c r="AV165" s="245" t="s">
        <v>29</v>
      </c>
      <c r="AW165" s="245" t="s">
        <v>659</v>
      </c>
      <c r="AX165" s="245" t="s">
        <v>34</v>
      </c>
      <c r="AY165" s="256" t="s">
        <v>781</v>
      </c>
      <c r="AZ165" s="245"/>
      <c r="BA165" s="245"/>
      <c r="BB165" s="245"/>
      <c r="BC165" s="245"/>
      <c r="BD165" s="245"/>
      <c r="BE165" s="245"/>
      <c r="BF165" s="245"/>
      <c r="BG165" s="245"/>
      <c r="BH165" s="245"/>
      <c r="BI165" s="245"/>
      <c r="BJ165" s="245"/>
      <c r="BK165" s="245"/>
      <c r="BL165" s="245"/>
      <c r="BM165" s="245"/>
      <c r="BN165" s="245"/>
      <c r="BO165" s="245"/>
      <c r="BP165" s="245"/>
      <c r="BQ165" s="245"/>
      <c r="BR165" s="245"/>
      <c r="BS165" s="245"/>
      <c r="BT165" s="245"/>
      <c r="BU165" s="245"/>
      <c r="BV165" s="245"/>
      <c r="BW165" s="245"/>
      <c r="BX165" s="245"/>
      <c r="BY165" s="245"/>
      <c r="BZ165" s="245"/>
      <c r="CA165" s="245"/>
      <c r="CB165" s="245"/>
      <c r="CC165" s="245"/>
      <c r="CD165" s="245"/>
      <c r="CE165" s="245"/>
      <c r="CF165" s="245"/>
      <c r="CG165" s="245"/>
      <c r="CH165" s="245"/>
      <c r="CI165" s="245"/>
      <c r="CJ165" s="245"/>
      <c r="CK165" s="245"/>
      <c r="CL165" s="245"/>
      <c r="CM165" s="245"/>
      <c r="CN165" s="245"/>
      <c r="CO165" s="245"/>
      <c r="CP165" s="245"/>
      <c r="CQ165" s="245"/>
      <c r="CR165" s="245"/>
      <c r="CS165" s="245"/>
      <c r="CT165" s="245"/>
      <c r="CU165" s="245"/>
      <c r="CV165" s="245"/>
      <c r="CW165" s="245"/>
      <c r="CX165" s="245"/>
      <c r="CY165" s="245"/>
      <c r="CZ165" s="245"/>
      <c r="DA165" s="245"/>
      <c r="DB165" s="245"/>
      <c r="DC165" s="245"/>
      <c r="DD165" s="245"/>
      <c r="DE165" s="245"/>
      <c r="DF165" s="245"/>
      <c r="DG165" s="245"/>
      <c r="DH165" s="245"/>
      <c r="DI165" s="245"/>
      <c r="DJ165" s="245"/>
      <c r="DK165" s="245"/>
      <c r="DL165" s="245"/>
      <c r="DM165" s="245"/>
      <c r="DN165" s="245"/>
      <c r="DO165" s="245"/>
      <c r="DP165" s="245"/>
      <c r="DQ165" s="245"/>
    </row>
    <row r="166" spans="1:121" ht="12.75">
      <c r="A166" s="54"/>
      <c r="B166" s="55"/>
      <c r="C166" s="214" t="s">
        <v>587</v>
      </c>
      <c r="D166" s="214" t="s">
        <v>783</v>
      </c>
      <c r="E166" s="215" t="s">
        <v>886</v>
      </c>
      <c r="F166" s="216" t="s">
        <v>887</v>
      </c>
      <c r="G166" s="217" t="s">
        <v>801</v>
      </c>
      <c r="H166" s="218">
        <v>44</v>
      </c>
      <c r="I166" s="219"/>
      <c r="J166" s="219"/>
      <c r="K166" s="220">
        <f>ROUND(P166*H166,2)</f>
        <v>0</v>
      </c>
      <c r="L166" s="216" t="s">
        <v>787</v>
      </c>
      <c r="M166" s="59"/>
      <c r="N166" s="221" t="s">
        <v>56</v>
      </c>
      <c r="O166" s="222" t="s">
        <v>694</v>
      </c>
      <c r="P166" s="223">
        <f>I166+J166</f>
        <v>0</v>
      </c>
      <c r="Q166" s="223">
        <f>ROUND(I166*H166,2)</f>
        <v>0</v>
      </c>
      <c r="R166" s="223">
        <f>ROUND(J166*H166,2)</f>
        <v>0</v>
      </c>
      <c r="S166" s="87"/>
      <c r="T166" s="224">
        <f>S166*H166</f>
        <v>0</v>
      </c>
      <c r="U166" s="224">
        <v>0</v>
      </c>
      <c r="V166" s="224">
        <f>U166*H166</f>
        <v>0</v>
      </c>
      <c r="W166" s="224">
        <v>0</v>
      </c>
      <c r="X166" s="225">
        <f>W166*H166</f>
        <v>0</v>
      </c>
      <c r="Y166" s="54"/>
      <c r="Z166" s="54"/>
      <c r="AA166" s="54"/>
      <c r="AB166" s="54"/>
      <c r="AC166" s="54"/>
      <c r="AD166" s="54"/>
      <c r="AE166" s="54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226" t="s">
        <v>117</v>
      </c>
      <c r="AS166" s="60"/>
      <c r="AT166" s="226" t="s">
        <v>783</v>
      </c>
      <c r="AU166" s="226" t="s">
        <v>29</v>
      </c>
      <c r="AV166" s="60"/>
      <c r="AW166" s="60"/>
      <c r="AX166" s="60"/>
      <c r="AY166" s="38" t="s">
        <v>781</v>
      </c>
      <c r="AZ166" s="60"/>
      <c r="BA166" s="60"/>
      <c r="BB166" s="60"/>
      <c r="BC166" s="60"/>
      <c r="BD166" s="60"/>
      <c r="BE166" s="227">
        <f>IF(O166="základní",K166,0)</f>
        <v>0</v>
      </c>
      <c r="BF166" s="227">
        <f>IF(O166="snížená",K166,0)</f>
        <v>0</v>
      </c>
      <c r="BG166" s="227">
        <f>IF(O166="zákl. přenesená",K166,0)</f>
        <v>0</v>
      </c>
      <c r="BH166" s="227">
        <f>IF(O166="sníž. přenesená",K166,0)</f>
        <v>0</v>
      </c>
      <c r="BI166" s="227">
        <f>IF(O166="nulová",K166,0)</f>
        <v>0</v>
      </c>
      <c r="BJ166" s="38" t="s">
        <v>34</v>
      </c>
      <c r="BK166" s="227">
        <f>ROUND(P166*H166,2)</f>
        <v>0</v>
      </c>
      <c r="BL166" s="38" t="s">
        <v>117</v>
      </c>
      <c r="BM166" s="226" t="s">
        <v>888</v>
      </c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</row>
    <row r="167" spans="1:121" ht="12.75">
      <c r="A167" s="54"/>
      <c r="B167" s="55"/>
      <c r="C167" s="56"/>
      <c r="D167" s="228" t="s">
        <v>789</v>
      </c>
      <c r="E167" s="56"/>
      <c r="F167" s="229" t="s">
        <v>889</v>
      </c>
      <c r="G167" s="56"/>
      <c r="H167" s="56"/>
      <c r="I167" s="230"/>
      <c r="J167" s="230"/>
      <c r="K167" s="56"/>
      <c r="L167" s="56"/>
      <c r="M167" s="59"/>
      <c r="N167" s="231"/>
      <c r="O167" s="232"/>
      <c r="P167" s="87"/>
      <c r="Q167" s="87"/>
      <c r="R167" s="87"/>
      <c r="S167" s="87"/>
      <c r="T167" s="87"/>
      <c r="U167" s="87"/>
      <c r="V167" s="87"/>
      <c r="W167" s="87"/>
      <c r="X167" s="88"/>
      <c r="Y167" s="54"/>
      <c r="Z167" s="54"/>
      <c r="AA167" s="54"/>
      <c r="AB167" s="54"/>
      <c r="AC167" s="54"/>
      <c r="AD167" s="54"/>
      <c r="AE167" s="54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38" t="s">
        <v>789</v>
      </c>
      <c r="AU167" s="38" t="s">
        <v>29</v>
      </c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</row>
    <row r="168" spans="1:121" ht="22.8">
      <c r="A168" s="54"/>
      <c r="B168" s="55"/>
      <c r="C168" s="269" t="s">
        <v>593</v>
      </c>
      <c r="D168" s="269" t="s">
        <v>196</v>
      </c>
      <c r="E168" s="270" t="s">
        <v>891</v>
      </c>
      <c r="F168" s="271" t="s">
        <v>892</v>
      </c>
      <c r="G168" s="272" t="s">
        <v>801</v>
      </c>
      <c r="H168" s="273">
        <v>14</v>
      </c>
      <c r="I168" s="274"/>
      <c r="J168" s="275"/>
      <c r="K168" s="276">
        <f>ROUND(P168*H168,2)</f>
        <v>0</v>
      </c>
      <c r="L168" s="271" t="s">
        <v>787</v>
      </c>
      <c r="M168" s="277"/>
      <c r="N168" s="278" t="s">
        <v>56</v>
      </c>
      <c r="O168" s="222" t="s">
        <v>694</v>
      </c>
      <c r="P168" s="223">
        <f>I168+J168</f>
        <v>0</v>
      </c>
      <c r="Q168" s="223">
        <f>ROUND(I168*H168,2)</f>
        <v>0</v>
      </c>
      <c r="R168" s="223">
        <f>ROUND(J168*H168,2)</f>
        <v>0</v>
      </c>
      <c r="S168" s="87"/>
      <c r="T168" s="224">
        <f>S168*H168</f>
        <v>0</v>
      </c>
      <c r="U168" s="224">
        <v>0.00024</v>
      </c>
      <c r="V168" s="224">
        <f>U168*H168</f>
        <v>0.00336</v>
      </c>
      <c r="W168" s="224">
        <v>0</v>
      </c>
      <c r="X168" s="225">
        <f>W168*H168</f>
        <v>0</v>
      </c>
      <c r="Y168" s="54"/>
      <c r="Z168" s="54"/>
      <c r="AA168" s="54"/>
      <c r="AB168" s="54"/>
      <c r="AC168" s="54"/>
      <c r="AD168" s="54"/>
      <c r="AE168" s="54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226" t="s">
        <v>814</v>
      </c>
      <c r="AS168" s="60"/>
      <c r="AT168" s="226" t="s">
        <v>196</v>
      </c>
      <c r="AU168" s="226" t="s">
        <v>29</v>
      </c>
      <c r="AV168" s="60"/>
      <c r="AW168" s="60"/>
      <c r="AX168" s="60"/>
      <c r="AY168" s="38" t="s">
        <v>781</v>
      </c>
      <c r="AZ168" s="60"/>
      <c r="BA168" s="60"/>
      <c r="BB168" s="60"/>
      <c r="BC168" s="60"/>
      <c r="BD168" s="60"/>
      <c r="BE168" s="227">
        <f>IF(O168="základní",K168,0)</f>
        <v>0</v>
      </c>
      <c r="BF168" s="227">
        <f>IF(O168="snížená",K168,0)</f>
        <v>0</v>
      </c>
      <c r="BG168" s="227">
        <f>IF(O168="zákl. přenesená",K168,0)</f>
        <v>0</v>
      </c>
      <c r="BH168" s="227">
        <f>IF(O168="sníž. přenesená",K168,0)</f>
        <v>0</v>
      </c>
      <c r="BI168" s="227">
        <f>IF(O168="nulová",K168,0)</f>
        <v>0</v>
      </c>
      <c r="BJ168" s="38" t="s">
        <v>34</v>
      </c>
      <c r="BK168" s="227">
        <f>ROUND(P168*H168,2)</f>
        <v>0</v>
      </c>
      <c r="BL168" s="38" t="s">
        <v>117</v>
      </c>
      <c r="BM168" s="226" t="s">
        <v>893</v>
      </c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</row>
    <row r="169" spans="1:121" ht="22.8">
      <c r="A169" s="54"/>
      <c r="B169" s="55"/>
      <c r="C169" s="269" t="s">
        <v>599</v>
      </c>
      <c r="D169" s="269" t="s">
        <v>196</v>
      </c>
      <c r="E169" s="270" t="s">
        <v>894</v>
      </c>
      <c r="F169" s="271" t="s">
        <v>895</v>
      </c>
      <c r="G169" s="272" t="s">
        <v>801</v>
      </c>
      <c r="H169" s="273">
        <v>16</v>
      </c>
      <c r="I169" s="274"/>
      <c r="J169" s="275"/>
      <c r="K169" s="276">
        <f>ROUND(P169*H169,2)</f>
        <v>0</v>
      </c>
      <c r="L169" s="271" t="s">
        <v>787</v>
      </c>
      <c r="M169" s="277"/>
      <c r="N169" s="278" t="s">
        <v>56</v>
      </c>
      <c r="O169" s="222" t="s">
        <v>694</v>
      </c>
      <c r="P169" s="223">
        <f>I169+J169</f>
        <v>0</v>
      </c>
      <c r="Q169" s="223">
        <f>ROUND(I169*H169,2)</f>
        <v>0</v>
      </c>
      <c r="R169" s="223">
        <f>ROUND(J169*H169,2)</f>
        <v>0</v>
      </c>
      <c r="S169" s="87"/>
      <c r="T169" s="224">
        <f>S169*H169</f>
        <v>0</v>
      </c>
      <c r="U169" s="224">
        <v>0.00022</v>
      </c>
      <c r="V169" s="224">
        <f>U169*H169</f>
        <v>0.00352</v>
      </c>
      <c r="W169" s="224">
        <v>0</v>
      </c>
      <c r="X169" s="225">
        <f>W169*H169</f>
        <v>0</v>
      </c>
      <c r="Y169" s="54"/>
      <c r="Z169" s="54"/>
      <c r="AA169" s="54"/>
      <c r="AB169" s="54"/>
      <c r="AC169" s="54"/>
      <c r="AD169" s="54"/>
      <c r="AE169" s="54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226" t="s">
        <v>814</v>
      </c>
      <c r="AS169" s="60"/>
      <c r="AT169" s="226" t="s">
        <v>196</v>
      </c>
      <c r="AU169" s="226" t="s">
        <v>29</v>
      </c>
      <c r="AV169" s="60"/>
      <c r="AW169" s="60"/>
      <c r="AX169" s="60"/>
      <c r="AY169" s="38" t="s">
        <v>781</v>
      </c>
      <c r="AZ169" s="60"/>
      <c r="BA169" s="60"/>
      <c r="BB169" s="60"/>
      <c r="BC169" s="60"/>
      <c r="BD169" s="60"/>
      <c r="BE169" s="227">
        <f>IF(O169="základní",K169,0)</f>
        <v>0</v>
      </c>
      <c r="BF169" s="227">
        <f>IF(O169="snížená",K169,0)</f>
        <v>0</v>
      </c>
      <c r="BG169" s="227">
        <f>IF(O169="zákl. přenesená",K169,0)</f>
        <v>0</v>
      </c>
      <c r="BH169" s="227">
        <f>IF(O169="sníž. přenesená",K169,0)</f>
        <v>0</v>
      </c>
      <c r="BI169" s="227">
        <f>IF(O169="nulová",K169,0)</f>
        <v>0</v>
      </c>
      <c r="BJ169" s="38" t="s">
        <v>34</v>
      </c>
      <c r="BK169" s="227">
        <f>ROUND(P169*H169,2)</f>
        <v>0</v>
      </c>
      <c r="BL169" s="38" t="s">
        <v>117</v>
      </c>
      <c r="BM169" s="226" t="s">
        <v>896</v>
      </c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</row>
    <row r="170" spans="1:121" ht="22.8">
      <c r="A170" s="54"/>
      <c r="B170" s="55"/>
      <c r="C170" s="269" t="s">
        <v>605</v>
      </c>
      <c r="D170" s="269" t="s">
        <v>196</v>
      </c>
      <c r="E170" s="270" t="s">
        <v>897</v>
      </c>
      <c r="F170" s="271" t="s">
        <v>898</v>
      </c>
      <c r="G170" s="272" t="s">
        <v>801</v>
      </c>
      <c r="H170" s="273">
        <v>14</v>
      </c>
      <c r="I170" s="274"/>
      <c r="J170" s="275"/>
      <c r="K170" s="276">
        <f>ROUND(P170*H170,2)</f>
        <v>0</v>
      </c>
      <c r="L170" s="271" t="s">
        <v>787</v>
      </c>
      <c r="M170" s="277"/>
      <c r="N170" s="278" t="s">
        <v>56</v>
      </c>
      <c r="O170" s="222" t="s">
        <v>694</v>
      </c>
      <c r="P170" s="223">
        <f>I170+J170</f>
        <v>0</v>
      </c>
      <c r="Q170" s="223">
        <f>ROUND(I170*H170,2)</f>
        <v>0</v>
      </c>
      <c r="R170" s="223">
        <f>ROUND(J170*H170,2)</f>
        <v>0</v>
      </c>
      <c r="S170" s="87"/>
      <c r="T170" s="224">
        <f>S170*H170</f>
        <v>0</v>
      </c>
      <c r="U170" s="224">
        <v>0.00022</v>
      </c>
      <c r="V170" s="224">
        <f>U170*H170</f>
        <v>0.0030800000000000003</v>
      </c>
      <c r="W170" s="224">
        <v>0</v>
      </c>
      <c r="X170" s="225">
        <f>W170*H170</f>
        <v>0</v>
      </c>
      <c r="Y170" s="54"/>
      <c r="Z170" s="54"/>
      <c r="AA170" s="54"/>
      <c r="AB170" s="54"/>
      <c r="AC170" s="54"/>
      <c r="AD170" s="54"/>
      <c r="AE170" s="54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226" t="s">
        <v>814</v>
      </c>
      <c r="AS170" s="60"/>
      <c r="AT170" s="226" t="s">
        <v>196</v>
      </c>
      <c r="AU170" s="226" t="s">
        <v>29</v>
      </c>
      <c r="AV170" s="60"/>
      <c r="AW170" s="60"/>
      <c r="AX170" s="60"/>
      <c r="AY170" s="38" t="s">
        <v>781</v>
      </c>
      <c r="AZ170" s="60"/>
      <c r="BA170" s="60"/>
      <c r="BB170" s="60"/>
      <c r="BC170" s="60"/>
      <c r="BD170" s="60"/>
      <c r="BE170" s="227">
        <f>IF(O170="základní",K170,0)</f>
        <v>0</v>
      </c>
      <c r="BF170" s="227">
        <f>IF(O170="snížená",K170,0)</f>
        <v>0</v>
      </c>
      <c r="BG170" s="227">
        <f>IF(O170="zákl. přenesená",K170,0)</f>
        <v>0</v>
      </c>
      <c r="BH170" s="227">
        <f>IF(O170="sníž. přenesená",K170,0)</f>
        <v>0</v>
      </c>
      <c r="BI170" s="227">
        <f>IF(O170="nulová",K170,0)</f>
        <v>0</v>
      </c>
      <c r="BJ170" s="38" t="s">
        <v>34</v>
      </c>
      <c r="BK170" s="227">
        <f>ROUND(P170*H170,2)</f>
        <v>0</v>
      </c>
      <c r="BL170" s="38" t="s">
        <v>117</v>
      </c>
      <c r="BM170" s="226" t="s">
        <v>899</v>
      </c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</row>
    <row r="171" spans="1:121" ht="12.75">
      <c r="A171" s="54"/>
      <c r="B171" s="55"/>
      <c r="C171" s="214" t="s">
        <v>912</v>
      </c>
      <c r="D171" s="214" t="s">
        <v>783</v>
      </c>
      <c r="E171" s="215" t="s">
        <v>900</v>
      </c>
      <c r="F171" s="216" t="s">
        <v>901</v>
      </c>
      <c r="G171" s="217" t="s">
        <v>801</v>
      </c>
      <c r="H171" s="218">
        <v>28</v>
      </c>
      <c r="I171" s="219"/>
      <c r="J171" s="219"/>
      <c r="K171" s="220">
        <f>ROUND(P171*H171,2)</f>
        <v>0</v>
      </c>
      <c r="L171" s="216" t="s">
        <v>787</v>
      </c>
      <c r="M171" s="59"/>
      <c r="N171" s="221" t="s">
        <v>56</v>
      </c>
      <c r="O171" s="222" t="s">
        <v>694</v>
      </c>
      <c r="P171" s="223">
        <f>I171+J171</f>
        <v>0</v>
      </c>
      <c r="Q171" s="223">
        <f>ROUND(I171*H171,2)</f>
        <v>0</v>
      </c>
      <c r="R171" s="223">
        <f>ROUND(J171*H171,2)</f>
        <v>0</v>
      </c>
      <c r="S171" s="87"/>
      <c r="T171" s="224">
        <f>S171*H171</f>
        <v>0</v>
      </c>
      <c r="U171" s="224">
        <v>0</v>
      </c>
      <c r="V171" s="224">
        <f>U171*H171</f>
        <v>0</v>
      </c>
      <c r="W171" s="224">
        <v>0</v>
      </c>
      <c r="X171" s="225">
        <f>W171*H171</f>
        <v>0</v>
      </c>
      <c r="Y171" s="54"/>
      <c r="Z171" s="54"/>
      <c r="AA171" s="54"/>
      <c r="AB171" s="54"/>
      <c r="AC171" s="54"/>
      <c r="AD171" s="54"/>
      <c r="AE171" s="54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226" t="s">
        <v>117</v>
      </c>
      <c r="AS171" s="60"/>
      <c r="AT171" s="226" t="s">
        <v>783</v>
      </c>
      <c r="AU171" s="226" t="s">
        <v>29</v>
      </c>
      <c r="AV171" s="60"/>
      <c r="AW171" s="60"/>
      <c r="AX171" s="60"/>
      <c r="AY171" s="38" t="s">
        <v>781</v>
      </c>
      <c r="AZ171" s="60"/>
      <c r="BA171" s="60"/>
      <c r="BB171" s="60"/>
      <c r="BC171" s="60"/>
      <c r="BD171" s="60"/>
      <c r="BE171" s="227">
        <f>IF(O171="základní",K171,0)</f>
        <v>0</v>
      </c>
      <c r="BF171" s="227">
        <f>IF(O171="snížená",K171,0)</f>
        <v>0</v>
      </c>
      <c r="BG171" s="227">
        <f>IF(O171="zákl. přenesená",K171,0)</f>
        <v>0</v>
      </c>
      <c r="BH171" s="227">
        <f>IF(O171="sníž. přenesená",K171,0)</f>
        <v>0</v>
      </c>
      <c r="BI171" s="227">
        <f>IF(O171="nulová",K171,0)</f>
        <v>0</v>
      </c>
      <c r="BJ171" s="38" t="s">
        <v>34</v>
      </c>
      <c r="BK171" s="227">
        <f>ROUND(P171*H171,2)</f>
        <v>0</v>
      </c>
      <c r="BL171" s="38" t="s">
        <v>117</v>
      </c>
      <c r="BM171" s="226" t="s">
        <v>902</v>
      </c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</row>
    <row r="172" spans="1:121" ht="12.75">
      <c r="A172" s="54"/>
      <c r="B172" s="55"/>
      <c r="C172" s="56"/>
      <c r="D172" s="228" t="s">
        <v>789</v>
      </c>
      <c r="E172" s="56"/>
      <c r="F172" s="229" t="s">
        <v>903</v>
      </c>
      <c r="G172" s="56"/>
      <c r="H172" s="56"/>
      <c r="I172" s="230"/>
      <c r="J172" s="230"/>
      <c r="K172" s="56"/>
      <c r="L172" s="56"/>
      <c r="M172" s="59"/>
      <c r="N172" s="231"/>
      <c r="O172" s="232"/>
      <c r="P172" s="87"/>
      <c r="Q172" s="87"/>
      <c r="R172" s="87"/>
      <c r="S172" s="87"/>
      <c r="T172" s="87"/>
      <c r="U172" s="87"/>
      <c r="V172" s="87"/>
      <c r="W172" s="87"/>
      <c r="X172" s="88"/>
      <c r="Y172" s="54"/>
      <c r="Z172" s="54"/>
      <c r="AA172" s="54"/>
      <c r="AB172" s="54"/>
      <c r="AC172" s="54"/>
      <c r="AD172" s="54"/>
      <c r="AE172" s="54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38" t="s">
        <v>789</v>
      </c>
      <c r="AU172" s="38" t="s">
        <v>29</v>
      </c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</row>
    <row r="173" spans="1:121" ht="12.75">
      <c r="A173" s="245"/>
      <c r="B173" s="246"/>
      <c r="C173" s="247"/>
      <c r="D173" s="236" t="s">
        <v>62</v>
      </c>
      <c r="E173" s="248" t="s">
        <v>56</v>
      </c>
      <c r="F173" s="249" t="s">
        <v>1351</v>
      </c>
      <c r="G173" s="247"/>
      <c r="H173" s="250">
        <v>28</v>
      </c>
      <c r="I173" s="251"/>
      <c r="J173" s="251"/>
      <c r="K173" s="247"/>
      <c r="L173" s="247"/>
      <c r="M173" s="252"/>
      <c r="N173" s="253"/>
      <c r="O173" s="254"/>
      <c r="P173" s="254"/>
      <c r="Q173" s="254"/>
      <c r="R173" s="254"/>
      <c r="S173" s="254"/>
      <c r="T173" s="254"/>
      <c r="U173" s="254"/>
      <c r="V173" s="254"/>
      <c r="W173" s="254"/>
      <c r="X173" s="25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56" t="s">
        <v>62</v>
      </c>
      <c r="AU173" s="256" t="s">
        <v>29</v>
      </c>
      <c r="AV173" s="245" t="s">
        <v>29</v>
      </c>
      <c r="AW173" s="245" t="s">
        <v>659</v>
      </c>
      <c r="AX173" s="245" t="s">
        <v>34</v>
      </c>
      <c r="AY173" s="256" t="s">
        <v>781</v>
      </c>
      <c r="AZ173" s="245"/>
      <c r="BA173" s="245"/>
      <c r="BB173" s="245"/>
      <c r="BC173" s="245"/>
      <c r="BD173" s="245"/>
      <c r="BE173" s="245"/>
      <c r="BF173" s="245"/>
      <c r="BG173" s="245"/>
      <c r="BH173" s="245"/>
      <c r="BI173" s="245"/>
      <c r="BJ173" s="245"/>
      <c r="BK173" s="245"/>
      <c r="BL173" s="245"/>
      <c r="BM173" s="245"/>
      <c r="BN173" s="245"/>
      <c r="BO173" s="245"/>
      <c r="BP173" s="245"/>
      <c r="BQ173" s="245"/>
      <c r="BR173" s="245"/>
      <c r="BS173" s="245"/>
      <c r="BT173" s="245"/>
      <c r="BU173" s="245"/>
      <c r="BV173" s="245"/>
      <c r="BW173" s="245"/>
      <c r="BX173" s="245"/>
      <c r="BY173" s="245"/>
      <c r="BZ173" s="245"/>
      <c r="CA173" s="245"/>
      <c r="CB173" s="245"/>
      <c r="CC173" s="245"/>
      <c r="CD173" s="245"/>
      <c r="CE173" s="245"/>
      <c r="CF173" s="245"/>
      <c r="CG173" s="245"/>
      <c r="CH173" s="245"/>
      <c r="CI173" s="245"/>
      <c r="CJ173" s="245"/>
      <c r="CK173" s="245"/>
      <c r="CL173" s="245"/>
      <c r="CM173" s="245"/>
      <c r="CN173" s="245"/>
      <c r="CO173" s="245"/>
      <c r="CP173" s="245"/>
      <c r="CQ173" s="245"/>
      <c r="CR173" s="245"/>
      <c r="CS173" s="245"/>
      <c r="CT173" s="245"/>
      <c r="CU173" s="245"/>
      <c r="CV173" s="245"/>
      <c r="CW173" s="245"/>
      <c r="CX173" s="245"/>
      <c r="CY173" s="245"/>
      <c r="CZ173" s="245"/>
      <c r="DA173" s="245"/>
      <c r="DB173" s="245"/>
      <c r="DC173" s="245"/>
      <c r="DD173" s="245"/>
      <c r="DE173" s="245"/>
      <c r="DF173" s="245"/>
      <c r="DG173" s="245"/>
      <c r="DH173" s="245"/>
      <c r="DI173" s="245"/>
      <c r="DJ173" s="245"/>
      <c r="DK173" s="245"/>
      <c r="DL173" s="245"/>
      <c r="DM173" s="245"/>
      <c r="DN173" s="245"/>
      <c r="DO173" s="245"/>
      <c r="DP173" s="245"/>
      <c r="DQ173" s="245"/>
    </row>
    <row r="174" spans="1:121" ht="12.75">
      <c r="A174" s="54"/>
      <c r="B174" s="55"/>
      <c r="C174" s="214" t="s">
        <v>917</v>
      </c>
      <c r="D174" s="214" t="s">
        <v>783</v>
      </c>
      <c r="E174" s="215" t="s">
        <v>905</v>
      </c>
      <c r="F174" s="216" t="s">
        <v>906</v>
      </c>
      <c r="G174" s="217" t="s">
        <v>801</v>
      </c>
      <c r="H174" s="218">
        <v>14</v>
      </c>
      <c r="I174" s="219"/>
      <c r="J174" s="219"/>
      <c r="K174" s="220">
        <f>ROUND(P174*H174,2)</f>
        <v>0</v>
      </c>
      <c r="L174" s="216" t="s">
        <v>787</v>
      </c>
      <c r="M174" s="59"/>
      <c r="N174" s="221" t="s">
        <v>56</v>
      </c>
      <c r="O174" s="222" t="s">
        <v>694</v>
      </c>
      <c r="P174" s="223">
        <f>I174+J174</f>
        <v>0</v>
      </c>
      <c r="Q174" s="223">
        <f>ROUND(I174*H174,2)</f>
        <v>0</v>
      </c>
      <c r="R174" s="223">
        <f>ROUND(J174*H174,2)</f>
        <v>0</v>
      </c>
      <c r="S174" s="87"/>
      <c r="T174" s="224">
        <f>S174*H174</f>
        <v>0</v>
      </c>
      <c r="U174" s="224">
        <v>0</v>
      </c>
      <c r="V174" s="224">
        <f>U174*H174</f>
        <v>0</v>
      </c>
      <c r="W174" s="224">
        <v>0</v>
      </c>
      <c r="X174" s="225">
        <f>W174*H174</f>
        <v>0</v>
      </c>
      <c r="Y174" s="54"/>
      <c r="Z174" s="54"/>
      <c r="AA174" s="54"/>
      <c r="AB174" s="54"/>
      <c r="AC174" s="54"/>
      <c r="AD174" s="54"/>
      <c r="AE174" s="54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226" t="s">
        <v>117</v>
      </c>
      <c r="AS174" s="60"/>
      <c r="AT174" s="226" t="s">
        <v>783</v>
      </c>
      <c r="AU174" s="226" t="s">
        <v>29</v>
      </c>
      <c r="AV174" s="60"/>
      <c r="AW174" s="60"/>
      <c r="AX174" s="60"/>
      <c r="AY174" s="38" t="s">
        <v>781</v>
      </c>
      <c r="AZ174" s="60"/>
      <c r="BA174" s="60"/>
      <c r="BB174" s="60"/>
      <c r="BC174" s="60"/>
      <c r="BD174" s="60"/>
      <c r="BE174" s="227">
        <f>IF(O174="základní",K174,0)</f>
        <v>0</v>
      </c>
      <c r="BF174" s="227">
        <f>IF(O174="snížená",K174,0)</f>
        <v>0</v>
      </c>
      <c r="BG174" s="227">
        <f>IF(O174="zákl. přenesená",K174,0)</f>
        <v>0</v>
      </c>
      <c r="BH174" s="227">
        <f>IF(O174="sníž. přenesená",K174,0)</f>
        <v>0</v>
      </c>
      <c r="BI174" s="227">
        <f>IF(O174="nulová",K174,0)</f>
        <v>0</v>
      </c>
      <c r="BJ174" s="38" t="s">
        <v>34</v>
      </c>
      <c r="BK174" s="227">
        <f>ROUND(P174*H174,2)</f>
        <v>0</v>
      </c>
      <c r="BL174" s="38" t="s">
        <v>117</v>
      </c>
      <c r="BM174" s="226" t="s">
        <v>907</v>
      </c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</row>
    <row r="175" spans="1:121" ht="12.75">
      <c r="A175" s="54"/>
      <c r="B175" s="55"/>
      <c r="C175" s="56"/>
      <c r="D175" s="228" t="s">
        <v>789</v>
      </c>
      <c r="E175" s="56"/>
      <c r="F175" s="229" t="s">
        <v>908</v>
      </c>
      <c r="G175" s="56"/>
      <c r="H175" s="56"/>
      <c r="I175" s="230"/>
      <c r="J175" s="230"/>
      <c r="K175" s="56"/>
      <c r="L175" s="56"/>
      <c r="M175" s="59"/>
      <c r="N175" s="231"/>
      <c r="O175" s="232"/>
      <c r="P175" s="87"/>
      <c r="Q175" s="87"/>
      <c r="R175" s="87"/>
      <c r="S175" s="87"/>
      <c r="T175" s="87"/>
      <c r="U175" s="87"/>
      <c r="V175" s="87"/>
      <c r="W175" s="87"/>
      <c r="X175" s="88"/>
      <c r="Y175" s="54"/>
      <c r="Z175" s="54"/>
      <c r="AA175" s="54"/>
      <c r="AB175" s="54"/>
      <c r="AC175" s="54"/>
      <c r="AD175" s="54"/>
      <c r="AE175" s="54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38" t="s">
        <v>789</v>
      </c>
      <c r="AU175" s="38" t="s">
        <v>29</v>
      </c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</row>
    <row r="176" spans="1:121" ht="22.8">
      <c r="A176" s="54"/>
      <c r="B176" s="55"/>
      <c r="C176" s="269" t="s">
        <v>921</v>
      </c>
      <c r="D176" s="269" t="s">
        <v>196</v>
      </c>
      <c r="E176" s="270" t="s">
        <v>909</v>
      </c>
      <c r="F176" s="271" t="s">
        <v>910</v>
      </c>
      <c r="G176" s="272" t="s">
        <v>801</v>
      </c>
      <c r="H176" s="273">
        <v>14</v>
      </c>
      <c r="I176" s="274"/>
      <c r="J176" s="275"/>
      <c r="K176" s="276">
        <f>ROUND(P176*H176,2)</f>
        <v>0</v>
      </c>
      <c r="L176" s="271" t="s">
        <v>787</v>
      </c>
      <c r="M176" s="277"/>
      <c r="N176" s="278" t="s">
        <v>56</v>
      </c>
      <c r="O176" s="222" t="s">
        <v>694</v>
      </c>
      <c r="P176" s="223">
        <f>I176+J176</f>
        <v>0</v>
      </c>
      <c r="Q176" s="223">
        <f>ROUND(I176*H176,2)</f>
        <v>0</v>
      </c>
      <c r="R176" s="223">
        <f>ROUND(J176*H176,2)</f>
        <v>0</v>
      </c>
      <c r="S176" s="87"/>
      <c r="T176" s="224">
        <f>S176*H176</f>
        <v>0</v>
      </c>
      <c r="U176" s="224">
        <v>0</v>
      </c>
      <c r="V176" s="224">
        <f>U176*H176</f>
        <v>0</v>
      </c>
      <c r="W176" s="224">
        <v>0</v>
      </c>
      <c r="X176" s="225">
        <f>W176*H176</f>
        <v>0</v>
      </c>
      <c r="Y176" s="54"/>
      <c r="Z176" s="54"/>
      <c r="AA176" s="54"/>
      <c r="AB176" s="54"/>
      <c r="AC176" s="54"/>
      <c r="AD176" s="54"/>
      <c r="AE176" s="54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226" t="s">
        <v>814</v>
      </c>
      <c r="AS176" s="60"/>
      <c r="AT176" s="226" t="s">
        <v>196</v>
      </c>
      <c r="AU176" s="226" t="s">
        <v>29</v>
      </c>
      <c r="AV176" s="60"/>
      <c r="AW176" s="60"/>
      <c r="AX176" s="60"/>
      <c r="AY176" s="38" t="s">
        <v>781</v>
      </c>
      <c r="AZ176" s="60"/>
      <c r="BA176" s="60"/>
      <c r="BB176" s="60"/>
      <c r="BC176" s="60"/>
      <c r="BD176" s="60"/>
      <c r="BE176" s="227">
        <f>IF(O176="základní",K176,0)</f>
        <v>0</v>
      </c>
      <c r="BF176" s="227">
        <f>IF(O176="snížená",K176,0)</f>
        <v>0</v>
      </c>
      <c r="BG176" s="227">
        <f>IF(O176="zákl. přenesená",K176,0)</f>
        <v>0</v>
      </c>
      <c r="BH176" s="227">
        <f>IF(O176="sníž. přenesená",K176,0)</f>
        <v>0</v>
      </c>
      <c r="BI176" s="227">
        <f>IF(O176="nulová",K176,0)</f>
        <v>0</v>
      </c>
      <c r="BJ176" s="38" t="s">
        <v>34</v>
      </c>
      <c r="BK176" s="227">
        <f>ROUND(P176*H176,2)</f>
        <v>0</v>
      </c>
      <c r="BL176" s="38" t="s">
        <v>117</v>
      </c>
      <c r="BM176" s="226" t="s">
        <v>911</v>
      </c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</row>
    <row r="177" spans="1:121" ht="12.75">
      <c r="A177" s="54"/>
      <c r="B177" s="55"/>
      <c r="C177" s="214" t="s">
        <v>814</v>
      </c>
      <c r="D177" s="214" t="s">
        <v>783</v>
      </c>
      <c r="E177" s="215" t="s">
        <v>913</v>
      </c>
      <c r="F177" s="216" t="s">
        <v>914</v>
      </c>
      <c r="G177" s="217" t="s">
        <v>801</v>
      </c>
      <c r="H177" s="218">
        <v>30</v>
      </c>
      <c r="I177" s="219"/>
      <c r="J177" s="219"/>
      <c r="K177" s="220">
        <f>ROUND(P177*H177,2)</f>
        <v>0</v>
      </c>
      <c r="L177" s="216" t="s">
        <v>56</v>
      </c>
      <c r="M177" s="59"/>
      <c r="N177" s="221" t="s">
        <v>56</v>
      </c>
      <c r="O177" s="222" t="s">
        <v>694</v>
      </c>
      <c r="P177" s="223">
        <f>I177+J177</f>
        <v>0</v>
      </c>
      <c r="Q177" s="223">
        <f>ROUND(I177*H177,2)</f>
        <v>0</v>
      </c>
      <c r="R177" s="223">
        <f>ROUND(J177*H177,2)</f>
        <v>0</v>
      </c>
      <c r="S177" s="87"/>
      <c r="T177" s="224">
        <f>S177*H177</f>
        <v>0</v>
      </c>
      <c r="U177" s="224">
        <v>0</v>
      </c>
      <c r="V177" s="224">
        <f>U177*H177</f>
        <v>0</v>
      </c>
      <c r="W177" s="224">
        <v>0</v>
      </c>
      <c r="X177" s="225">
        <f>W177*H177</f>
        <v>0</v>
      </c>
      <c r="Y177" s="54"/>
      <c r="Z177" s="54"/>
      <c r="AA177" s="54"/>
      <c r="AB177" s="54"/>
      <c r="AC177" s="54"/>
      <c r="AD177" s="54"/>
      <c r="AE177" s="54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226" t="s">
        <v>117</v>
      </c>
      <c r="AS177" s="60"/>
      <c r="AT177" s="226" t="s">
        <v>783</v>
      </c>
      <c r="AU177" s="226" t="s">
        <v>29</v>
      </c>
      <c r="AV177" s="60"/>
      <c r="AW177" s="60"/>
      <c r="AX177" s="60"/>
      <c r="AY177" s="38" t="s">
        <v>781</v>
      </c>
      <c r="AZ177" s="60"/>
      <c r="BA177" s="60"/>
      <c r="BB177" s="60"/>
      <c r="BC177" s="60"/>
      <c r="BD177" s="60"/>
      <c r="BE177" s="227">
        <f>IF(O177="základní",K177,0)</f>
        <v>0</v>
      </c>
      <c r="BF177" s="227">
        <f>IF(O177="snížená",K177,0)</f>
        <v>0</v>
      </c>
      <c r="BG177" s="227">
        <f>IF(O177="zákl. přenesená",K177,0)</f>
        <v>0</v>
      </c>
      <c r="BH177" s="227">
        <f>IF(O177="sníž. přenesená",K177,0)</f>
        <v>0</v>
      </c>
      <c r="BI177" s="227">
        <f>IF(O177="nulová",K177,0)</f>
        <v>0</v>
      </c>
      <c r="BJ177" s="38" t="s">
        <v>34</v>
      </c>
      <c r="BK177" s="227">
        <f>ROUND(P177*H177,2)</f>
        <v>0</v>
      </c>
      <c r="BL177" s="38" t="s">
        <v>117</v>
      </c>
      <c r="BM177" s="226" t="s">
        <v>915</v>
      </c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</row>
    <row r="178" spans="1:121" ht="12.75">
      <c r="A178" s="245"/>
      <c r="B178" s="246"/>
      <c r="C178" s="247"/>
      <c r="D178" s="236" t="s">
        <v>62</v>
      </c>
      <c r="E178" s="248" t="s">
        <v>56</v>
      </c>
      <c r="F178" s="249" t="s">
        <v>1352</v>
      </c>
      <c r="G178" s="247"/>
      <c r="H178" s="250">
        <v>30</v>
      </c>
      <c r="I178" s="251"/>
      <c r="J178" s="251"/>
      <c r="K178" s="247"/>
      <c r="L178" s="247"/>
      <c r="M178" s="252"/>
      <c r="N178" s="253"/>
      <c r="O178" s="254"/>
      <c r="P178" s="254"/>
      <c r="Q178" s="254"/>
      <c r="R178" s="254"/>
      <c r="S178" s="254"/>
      <c r="T178" s="254"/>
      <c r="U178" s="254"/>
      <c r="V178" s="254"/>
      <c r="W178" s="254"/>
      <c r="X178" s="25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56" t="s">
        <v>62</v>
      </c>
      <c r="AU178" s="256" t="s">
        <v>29</v>
      </c>
      <c r="AV178" s="245" t="s">
        <v>29</v>
      </c>
      <c r="AW178" s="245" t="s">
        <v>659</v>
      </c>
      <c r="AX178" s="245" t="s">
        <v>34</v>
      </c>
      <c r="AY178" s="256" t="s">
        <v>781</v>
      </c>
      <c r="AZ178" s="245"/>
      <c r="BA178" s="245"/>
      <c r="BB178" s="245"/>
      <c r="BC178" s="245"/>
      <c r="BD178" s="245"/>
      <c r="BE178" s="245"/>
      <c r="BF178" s="245"/>
      <c r="BG178" s="245"/>
      <c r="BH178" s="245"/>
      <c r="BI178" s="245"/>
      <c r="BJ178" s="245"/>
      <c r="BK178" s="245"/>
      <c r="BL178" s="245"/>
      <c r="BM178" s="245"/>
      <c r="BN178" s="245"/>
      <c r="BO178" s="245"/>
      <c r="BP178" s="245"/>
      <c r="BQ178" s="245"/>
      <c r="BR178" s="245"/>
      <c r="BS178" s="245"/>
      <c r="BT178" s="245"/>
      <c r="BU178" s="245"/>
      <c r="BV178" s="245"/>
      <c r="BW178" s="245"/>
      <c r="BX178" s="245"/>
      <c r="BY178" s="245"/>
      <c r="BZ178" s="245"/>
      <c r="CA178" s="245"/>
      <c r="CB178" s="245"/>
      <c r="CC178" s="245"/>
      <c r="CD178" s="245"/>
      <c r="CE178" s="245"/>
      <c r="CF178" s="245"/>
      <c r="CG178" s="245"/>
      <c r="CH178" s="245"/>
      <c r="CI178" s="245"/>
      <c r="CJ178" s="245"/>
      <c r="CK178" s="245"/>
      <c r="CL178" s="245"/>
      <c r="CM178" s="245"/>
      <c r="CN178" s="245"/>
      <c r="CO178" s="245"/>
      <c r="CP178" s="245"/>
      <c r="CQ178" s="245"/>
      <c r="CR178" s="245"/>
      <c r="CS178" s="245"/>
      <c r="CT178" s="245"/>
      <c r="CU178" s="245"/>
      <c r="CV178" s="245"/>
      <c r="CW178" s="245"/>
      <c r="CX178" s="245"/>
      <c r="CY178" s="245"/>
      <c r="CZ178" s="245"/>
      <c r="DA178" s="245"/>
      <c r="DB178" s="245"/>
      <c r="DC178" s="245"/>
      <c r="DD178" s="245"/>
      <c r="DE178" s="245"/>
      <c r="DF178" s="245"/>
      <c r="DG178" s="245"/>
      <c r="DH178" s="245"/>
      <c r="DI178" s="245"/>
      <c r="DJ178" s="245"/>
      <c r="DK178" s="245"/>
      <c r="DL178" s="245"/>
      <c r="DM178" s="245"/>
      <c r="DN178" s="245"/>
      <c r="DO178" s="245"/>
      <c r="DP178" s="245"/>
      <c r="DQ178" s="245"/>
    </row>
    <row r="179" spans="1:121" ht="12.75">
      <c r="A179" s="54"/>
      <c r="B179" s="55"/>
      <c r="C179" s="269" t="s">
        <v>931</v>
      </c>
      <c r="D179" s="269" t="s">
        <v>196</v>
      </c>
      <c r="E179" s="270" t="s">
        <v>918</v>
      </c>
      <c r="F179" s="271" t="s">
        <v>919</v>
      </c>
      <c r="G179" s="272" t="s">
        <v>801</v>
      </c>
      <c r="H179" s="273">
        <v>3</v>
      </c>
      <c r="I179" s="274"/>
      <c r="J179" s="275"/>
      <c r="K179" s="276">
        <f>ROUND(P179*H179,2)</f>
        <v>0</v>
      </c>
      <c r="L179" s="271" t="s">
        <v>56</v>
      </c>
      <c r="M179" s="277"/>
      <c r="N179" s="278" t="s">
        <v>56</v>
      </c>
      <c r="O179" s="222" t="s">
        <v>694</v>
      </c>
      <c r="P179" s="223">
        <f>I179+J179</f>
        <v>0</v>
      </c>
      <c r="Q179" s="223">
        <f>ROUND(I179*H179,2)</f>
        <v>0</v>
      </c>
      <c r="R179" s="223">
        <f>ROUND(J179*H179,2)</f>
        <v>0</v>
      </c>
      <c r="S179" s="87"/>
      <c r="T179" s="224">
        <f>S179*H179</f>
        <v>0</v>
      </c>
      <c r="U179" s="224">
        <v>0</v>
      </c>
      <c r="V179" s="224">
        <f>U179*H179</f>
        <v>0</v>
      </c>
      <c r="W179" s="224">
        <v>0</v>
      </c>
      <c r="X179" s="225">
        <f>W179*H179</f>
        <v>0</v>
      </c>
      <c r="Y179" s="54"/>
      <c r="Z179" s="54"/>
      <c r="AA179" s="54"/>
      <c r="AB179" s="54"/>
      <c r="AC179" s="54"/>
      <c r="AD179" s="54"/>
      <c r="AE179" s="54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226" t="s">
        <v>814</v>
      </c>
      <c r="AS179" s="60"/>
      <c r="AT179" s="226" t="s">
        <v>196</v>
      </c>
      <c r="AU179" s="226" t="s">
        <v>29</v>
      </c>
      <c r="AV179" s="60"/>
      <c r="AW179" s="60"/>
      <c r="AX179" s="60"/>
      <c r="AY179" s="38" t="s">
        <v>781</v>
      </c>
      <c r="AZ179" s="60"/>
      <c r="BA179" s="60"/>
      <c r="BB179" s="60"/>
      <c r="BC179" s="60"/>
      <c r="BD179" s="60"/>
      <c r="BE179" s="227">
        <f>IF(O179="základní",K179,0)</f>
        <v>0</v>
      </c>
      <c r="BF179" s="227">
        <f>IF(O179="snížená",K179,0)</f>
        <v>0</v>
      </c>
      <c r="BG179" s="227">
        <f>IF(O179="zákl. přenesená",K179,0)</f>
        <v>0</v>
      </c>
      <c r="BH179" s="227">
        <f>IF(O179="sníž. přenesená",K179,0)</f>
        <v>0</v>
      </c>
      <c r="BI179" s="227">
        <f>IF(O179="nulová",K179,0)</f>
        <v>0</v>
      </c>
      <c r="BJ179" s="38" t="s">
        <v>34</v>
      </c>
      <c r="BK179" s="227">
        <f>ROUND(P179*H179,2)</f>
        <v>0</v>
      </c>
      <c r="BL179" s="38" t="s">
        <v>117</v>
      </c>
      <c r="BM179" s="226" t="s">
        <v>920</v>
      </c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</row>
    <row r="180" spans="1:121" ht="22.8">
      <c r="A180" s="54"/>
      <c r="B180" s="55"/>
      <c r="C180" s="214" t="s">
        <v>938</v>
      </c>
      <c r="D180" s="214" t="s">
        <v>783</v>
      </c>
      <c r="E180" s="215" t="s">
        <v>922</v>
      </c>
      <c r="F180" s="216" t="s">
        <v>923</v>
      </c>
      <c r="G180" s="217" t="s">
        <v>924</v>
      </c>
      <c r="H180" s="279"/>
      <c r="I180" s="219"/>
      <c r="J180" s="219"/>
      <c r="K180" s="220">
        <f>ROUND(P180*H180,2)</f>
        <v>0</v>
      </c>
      <c r="L180" s="216" t="s">
        <v>787</v>
      </c>
      <c r="M180" s="59"/>
      <c r="N180" s="221" t="s">
        <v>56</v>
      </c>
      <c r="O180" s="222" t="s">
        <v>694</v>
      </c>
      <c r="P180" s="223">
        <f>I180+J180</f>
        <v>0</v>
      </c>
      <c r="Q180" s="223">
        <f>ROUND(I180*H180,2)</f>
        <v>0</v>
      </c>
      <c r="R180" s="223">
        <f>ROUND(J180*H180,2)</f>
        <v>0</v>
      </c>
      <c r="S180" s="87"/>
      <c r="T180" s="224">
        <f>S180*H180</f>
        <v>0</v>
      </c>
      <c r="U180" s="224">
        <v>0</v>
      </c>
      <c r="V180" s="224">
        <f>U180*H180</f>
        <v>0</v>
      </c>
      <c r="W180" s="224">
        <v>0</v>
      </c>
      <c r="X180" s="225">
        <f>W180*H180</f>
        <v>0</v>
      </c>
      <c r="Y180" s="54"/>
      <c r="Z180" s="54"/>
      <c r="AA180" s="54"/>
      <c r="AB180" s="54"/>
      <c r="AC180" s="54"/>
      <c r="AD180" s="54"/>
      <c r="AE180" s="54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226" t="s">
        <v>117</v>
      </c>
      <c r="AS180" s="60"/>
      <c r="AT180" s="226" t="s">
        <v>783</v>
      </c>
      <c r="AU180" s="226" t="s">
        <v>29</v>
      </c>
      <c r="AV180" s="60"/>
      <c r="AW180" s="60"/>
      <c r="AX180" s="60"/>
      <c r="AY180" s="38" t="s">
        <v>781</v>
      </c>
      <c r="AZ180" s="60"/>
      <c r="BA180" s="60"/>
      <c r="BB180" s="60"/>
      <c r="BC180" s="60"/>
      <c r="BD180" s="60"/>
      <c r="BE180" s="227">
        <f>IF(O180="základní",K180,0)</f>
        <v>0</v>
      </c>
      <c r="BF180" s="227">
        <f>IF(O180="snížená",K180,0)</f>
        <v>0</v>
      </c>
      <c r="BG180" s="227">
        <f>IF(O180="zákl. přenesená",K180,0)</f>
        <v>0</v>
      </c>
      <c r="BH180" s="227">
        <f>IF(O180="sníž. přenesená",K180,0)</f>
        <v>0</v>
      </c>
      <c r="BI180" s="227">
        <f>IF(O180="nulová",K180,0)</f>
        <v>0</v>
      </c>
      <c r="BJ180" s="38" t="s">
        <v>34</v>
      </c>
      <c r="BK180" s="227">
        <f>ROUND(P180*H180,2)</f>
        <v>0</v>
      </c>
      <c r="BL180" s="38" t="s">
        <v>117</v>
      </c>
      <c r="BM180" s="226" t="s">
        <v>925</v>
      </c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</row>
    <row r="181" spans="1:121" ht="12.75">
      <c r="A181" s="54"/>
      <c r="B181" s="55"/>
      <c r="C181" s="56"/>
      <c r="D181" s="228" t="s">
        <v>789</v>
      </c>
      <c r="E181" s="56"/>
      <c r="F181" s="229" t="s">
        <v>926</v>
      </c>
      <c r="G181" s="56"/>
      <c r="H181" s="56"/>
      <c r="I181" s="230"/>
      <c r="J181" s="230"/>
      <c r="K181" s="56"/>
      <c r="L181" s="56"/>
      <c r="M181" s="59"/>
      <c r="N181" s="231"/>
      <c r="O181" s="232"/>
      <c r="P181" s="87"/>
      <c r="Q181" s="87"/>
      <c r="R181" s="87"/>
      <c r="S181" s="87"/>
      <c r="T181" s="87"/>
      <c r="U181" s="87"/>
      <c r="V181" s="87"/>
      <c r="W181" s="87"/>
      <c r="X181" s="88"/>
      <c r="Y181" s="54"/>
      <c r="Z181" s="54"/>
      <c r="AA181" s="54"/>
      <c r="AB181" s="54"/>
      <c r="AC181" s="54"/>
      <c r="AD181" s="54"/>
      <c r="AE181" s="54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38" t="s">
        <v>789</v>
      </c>
      <c r="AU181" s="38" t="s">
        <v>29</v>
      </c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</row>
    <row r="182" spans="1:121" ht="22.8">
      <c r="A182" s="54"/>
      <c r="B182" s="55"/>
      <c r="C182" s="214" t="s">
        <v>944</v>
      </c>
      <c r="D182" s="214" t="s">
        <v>783</v>
      </c>
      <c r="E182" s="215" t="s">
        <v>927</v>
      </c>
      <c r="F182" s="216" t="s">
        <v>928</v>
      </c>
      <c r="G182" s="217" t="s">
        <v>924</v>
      </c>
      <c r="H182" s="279"/>
      <c r="I182" s="219"/>
      <c r="J182" s="219"/>
      <c r="K182" s="220">
        <f>ROUND(P182*H182,2)</f>
        <v>0</v>
      </c>
      <c r="L182" s="216" t="s">
        <v>787</v>
      </c>
      <c r="M182" s="59"/>
      <c r="N182" s="221" t="s">
        <v>56</v>
      </c>
      <c r="O182" s="222" t="s">
        <v>694</v>
      </c>
      <c r="P182" s="223">
        <f>I182+J182</f>
        <v>0</v>
      </c>
      <c r="Q182" s="223">
        <f>ROUND(I182*H182,2)</f>
        <v>0</v>
      </c>
      <c r="R182" s="223">
        <f>ROUND(J182*H182,2)</f>
        <v>0</v>
      </c>
      <c r="S182" s="87"/>
      <c r="T182" s="224">
        <f>S182*H182</f>
        <v>0</v>
      </c>
      <c r="U182" s="224">
        <v>0</v>
      </c>
      <c r="V182" s="224">
        <f>U182*H182</f>
        <v>0</v>
      </c>
      <c r="W182" s="224">
        <v>0</v>
      </c>
      <c r="X182" s="225">
        <f>W182*H182</f>
        <v>0</v>
      </c>
      <c r="Y182" s="54"/>
      <c r="Z182" s="54"/>
      <c r="AA182" s="54"/>
      <c r="AB182" s="54"/>
      <c r="AC182" s="54"/>
      <c r="AD182" s="54"/>
      <c r="AE182" s="54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226" t="s">
        <v>117</v>
      </c>
      <c r="AS182" s="60"/>
      <c r="AT182" s="226" t="s">
        <v>783</v>
      </c>
      <c r="AU182" s="226" t="s">
        <v>29</v>
      </c>
      <c r="AV182" s="60"/>
      <c r="AW182" s="60"/>
      <c r="AX182" s="60"/>
      <c r="AY182" s="38" t="s">
        <v>781</v>
      </c>
      <c r="AZ182" s="60"/>
      <c r="BA182" s="60"/>
      <c r="BB182" s="60"/>
      <c r="BC182" s="60"/>
      <c r="BD182" s="60"/>
      <c r="BE182" s="227">
        <f>IF(O182="základní",K182,0)</f>
        <v>0</v>
      </c>
      <c r="BF182" s="227">
        <f>IF(O182="snížená",K182,0)</f>
        <v>0</v>
      </c>
      <c r="BG182" s="227">
        <f>IF(O182="zákl. přenesená",K182,0)</f>
        <v>0</v>
      </c>
      <c r="BH182" s="227">
        <f>IF(O182="sníž. přenesená",K182,0)</f>
        <v>0</v>
      </c>
      <c r="BI182" s="227">
        <f>IF(O182="nulová",K182,0)</f>
        <v>0</v>
      </c>
      <c r="BJ182" s="38" t="s">
        <v>34</v>
      </c>
      <c r="BK182" s="227">
        <f>ROUND(P182*H182,2)</f>
        <v>0</v>
      </c>
      <c r="BL182" s="38" t="s">
        <v>117</v>
      </c>
      <c r="BM182" s="226" t="s">
        <v>929</v>
      </c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</row>
    <row r="183" spans="1:121" ht="12.75">
      <c r="A183" s="54"/>
      <c r="B183" s="55"/>
      <c r="C183" s="56"/>
      <c r="D183" s="228" t="s">
        <v>789</v>
      </c>
      <c r="E183" s="56"/>
      <c r="F183" s="229" t="s">
        <v>930</v>
      </c>
      <c r="G183" s="56"/>
      <c r="H183" s="56"/>
      <c r="I183" s="230"/>
      <c r="J183" s="230"/>
      <c r="K183" s="56"/>
      <c r="L183" s="56"/>
      <c r="M183" s="59"/>
      <c r="N183" s="231"/>
      <c r="O183" s="232"/>
      <c r="P183" s="87"/>
      <c r="Q183" s="87"/>
      <c r="R183" s="87"/>
      <c r="S183" s="87"/>
      <c r="T183" s="87"/>
      <c r="U183" s="87"/>
      <c r="V183" s="87"/>
      <c r="W183" s="87"/>
      <c r="X183" s="88"/>
      <c r="Y183" s="54"/>
      <c r="Z183" s="54"/>
      <c r="AA183" s="54"/>
      <c r="AB183" s="54"/>
      <c r="AC183" s="54"/>
      <c r="AD183" s="54"/>
      <c r="AE183" s="54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38" t="s">
        <v>789</v>
      </c>
      <c r="AU183" s="38" t="s">
        <v>29</v>
      </c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</row>
    <row r="184" spans="1:121" ht="12.75">
      <c r="A184" s="54"/>
      <c r="B184" s="55"/>
      <c r="C184" s="214" t="s">
        <v>949</v>
      </c>
      <c r="D184" s="214" t="s">
        <v>783</v>
      </c>
      <c r="E184" s="215" t="s">
        <v>932</v>
      </c>
      <c r="F184" s="216" t="s">
        <v>933</v>
      </c>
      <c r="G184" s="217" t="s">
        <v>924</v>
      </c>
      <c r="H184" s="279"/>
      <c r="I184" s="219"/>
      <c r="J184" s="219"/>
      <c r="K184" s="220">
        <f>ROUND(P184*H184,2)</f>
        <v>0</v>
      </c>
      <c r="L184" s="216" t="s">
        <v>56</v>
      </c>
      <c r="M184" s="59"/>
      <c r="N184" s="221" t="s">
        <v>56</v>
      </c>
      <c r="O184" s="222" t="s">
        <v>694</v>
      </c>
      <c r="P184" s="223">
        <f>I184+J184</f>
        <v>0</v>
      </c>
      <c r="Q184" s="223">
        <f>ROUND(I184*H184,2)</f>
        <v>0</v>
      </c>
      <c r="R184" s="223">
        <f>ROUND(J184*H184,2)</f>
        <v>0</v>
      </c>
      <c r="S184" s="87"/>
      <c r="T184" s="224">
        <f>S184*H184</f>
        <v>0</v>
      </c>
      <c r="U184" s="224">
        <v>0</v>
      </c>
      <c r="V184" s="224">
        <f>U184*H184</f>
        <v>0</v>
      </c>
      <c r="W184" s="224">
        <v>0</v>
      </c>
      <c r="X184" s="225">
        <f>W184*H184</f>
        <v>0</v>
      </c>
      <c r="Y184" s="54"/>
      <c r="Z184" s="54"/>
      <c r="AA184" s="54"/>
      <c r="AB184" s="54"/>
      <c r="AC184" s="54"/>
      <c r="AD184" s="54"/>
      <c r="AE184" s="54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226" t="s">
        <v>117</v>
      </c>
      <c r="AS184" s="60"/>
      <c r="AT184" s="226" t="s">
        <v>783</v>
      </c>
      <c r="AU184" s="226" t="s">
        <v>29</v>
      </c>
      <c r="AV184" s="60"/>
      <c r="AW184" s="60"/>
      <c r="AX184" s="60"/>
      <c r="AY184" s="38" t="s">
        <v>781</v>
      </c>
      <c r="AZ184" s="60"/>
      <c r="BA184" s="60"/>
      <c r="BB184" s="60"/>
      <c r="BC184" s="60"/>
      <c r="BD184" s="60"/>
      <c r="BE184" s="227">
        <f>IF(O184="základní",K184,0)</f>
        <v>0</v>
      </c>
      <c r="BF184" s="227">
        <f>IF(O184="snížená",K184,0)</f>
        <v>0</v>
      </c>
      <c r="BG184" s="227">
        <f>IF(O184="zákl. přenesená",K184,0)</f>
        <v>0</v>
      </c>
      <c r="BH184" s="227">
        <f>IF(O184="sníž. přenesená",K184,0)</f>
        <v>0</v>
      </c>
      <c r="BI184" s="227">
        <f>IF(O184="nulová",K184,0)</f>
        <v>0</v>
      </c>
      <c r="BJ184" s="38" t="s">
        <v>34</v>
      </c>
      <c r="BK184" s="227">
        <f>ROUND(P184*H184,2)</f>
        <v>0</v>
      </c>
      <c r="BL184" s="38" t="s">
        <v>117</v>
      </c>
      <c r="BM184" s="226" t="s">
        <v>934</v>
      </c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</row>
    <row r="185" spans="1:121" ht="15">
      <c r="A185" s="196"/>
      <c r="B185" s="197"/>
      <c r="C185" s="198"/>
      <c r="D185" s="199" t="s">
        <v>721</v>
      </c>
      <c r="E185" s="200" t="s">
        <v>196</v>
      </c>
      <c r="F185" s="200" t="s">
        <v>935</v>
      </c>
      <c r="G185" s="198"/>
      <c r="H185" s="198"/>
      <c r="I185" s="201"/>
      <c r="J185" s="201"/>
      <c r="K185" s="202">
        <f>BK185</f>
        <v>0</v>
      </c>
      <c r="L185" s="198"/>
      <c r="M185" s="203"/>
      <c r="N185" s="204"/>
      <c r="O185" s="205"/>
      <c r="P185" s="205"/>
      <c r="Q185" s="206">
        <f>Q186+Q224</f>
        <v>0</v>
      </c>
      <c r="R185" s="206">
        <f>R186+R224</f>
        <v>0</v>
      </c>
      <c r="S185" s="205"/>
      <c r="T185" s="207">
        <f>T186+T224</f>
        <v>0</v>
      </c>
      <c r="U185" s="205"/>
      <c r="V185" s="207">
        <f>V186+V224</f>
        <v>1.3584070000000001</v>
      </c>
      <c r="W185" s="205"/>
      <c r="X185" s="208">
        <f>X186+X224</f>
        <v>3.3000000000000003</v>
      </c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209" t="s">
        <v>28</v>
      </c>
      <c r="AS185" s="196"/>
      <c r="AT185" s="210" t="s">
        <v>721</v>
      </c>
      <c r="AU185" s="210" t="s">
        <v>32</v>
      </c>
      <c r="AV185" s="196"/>
      <c r="AW185" s="196"/>
      <c r="AX185" s="196"/>
      <c r="AY185" s="209" t="s">
        <v>781</v>
      </c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211">
        <f>BK186+BK224</f>
        <v>0</v>
      </c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6"/>
      <c r="BW185" s="196"/>
      <c r="BX185" s="196"/>
      <c r="BY185" s="196"/>
      <c r="BZ185" s="196"/>
      <c r="CA185" s="196"/>
      <c r="CB185" s="196"/>
      <c r="CC185" s="196"/>
      <c r="CD185" s="196"/>
      <c r="CE185" s="196"/>
      <c r="CF185" s="196"/>
      <c r="CG185" s="196"/>
      <c r="CH185" s="196"/>
      <c r="CI185" s="196"/>
      <c r="CJ185" s="196"/>
      <c r="CK185" s="196"/>
      <c r="CL185" s="196"/>
      <c r="CM185" s="196"/>
      <c r="CN185" s="196"/>
      <c r="CO185" s="196"/>
      <c r="CP185" s="196"/>
      <c r="CQ185" s="196"/>
      <c r="CR185" s="196"/>
      <c r="CS185" s="196"/>
      <c r="CT185" s="196"/>
      <c r="CU185" s="196"/>
      <c r="CV185" s="196"/>
      <c r="CW185" s="196"/>
      <c r="CX185" s="196"/>
      <c r="CY185" s="196"/>
      <c r="CZ185" s="196"/>
      <c r="DA185" s="196"/>
      <c r="DB185" s="196"/>
      <c r="DC185" s="196"/>
      <c r="DD185" s="196"/>
      <c r="DE185" s="196"/>
      <c r="DF185" s="196"/>
      <c r="DG185" s="196"/>
      <c r="DH185" s="196"/>
      <c r="DI185" s="196"/>
      <c r="DJ185" s="196"/>
      <c r="DK185" s="196"/>
      <c r="DL185" s="196"/>
      <c r="DM185" s="196"/>
      <c r="DN185" s="196"/>
      <c r="DO185" s="196"/>
      <c r="DP185" s="196"/>
      <c r="DQ185" s="196"/>
    </row>
    <row r="186" spans="1:121" ht="12.75">
      <c r="A186" s="196"/>
      <c r="B186" s="197"/>
      <c r="C186" s="198"/>
      <c r="D186" s="199" t="s">
        <v>721</v>
      </c>
      <c r="E186" s="212" t="s">
        <v>936</v>
      </c>
      <c r="F186" s="212" t="s">
        <v>937</v>
      </c>
      <c r="G186" s="198"/>
      <c r="H186" s="198"/>
      <c r="I186" s="201"/>
      <c r="J186" s="201"/>
      <c r="K186" s="213">
        <f>BK186</f>
        <v>0</v>
      </c>
      <c r="L186" s="198"/>
      <c r="M186" s="203"/>
      <c r="N186" s="204"/>
      <c r="O186" s="205"/>
      <c r="P186" s="205"/>
      <c r="Q186" s="206">
        <f>SUM(Q187:Q223)</f>
        <v>0</v>
      </c>
      <c r="R186" s="206">
        <f>SUM(R187:R223)</f>
        <v>0</v>
      </c>
      <c r="S186" s="205"/>
      <c r="T186" s="207">
        <f>SUM(T187:T223)</f>
        <v>0</v>
      </c>
      <c r="U186" s="205"/>
      <c r="V186" s="207">
        <f>SUM(V187:V223)</f>
        <v>0.00011</v>
      </c>
      <c r="W186" s="205"/>
      <c r="X186" s="208">
        <f>SUM(X187:X223)</f>
        <v>0</v>
      </c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209" t="s">
        <v>28</v>
      </c>
      <c r="AS186" s="196"/>
      <c r="AT186" s="210" t="s">
        <v>721</v>
      </c>
      <c r="AU186" s="210" t="s">
        <v>34</v>
      </c>
      <c r="AV186" s="196"/>
      <c r="AW186" s="196"/>
      <c r="AX186" s="196"/>
      <c r="AY186" s="209" t="s">
        <v>781</v>
      </c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211">
        <f>SUM(BK187:BK223)</f>
        <v>0</v>
      </c>
      <c r="BL186" s="196"/>
      <c r="BM186" s="196"/>
      <c r="BN186" s="196"/>
      <c r="BO186" s="196"/>
      <c r="BP186" s="196"/>
      <c r="BQ186" s="196"/>
      <c r="BR186" s="196"/>
      <c r="BS186" s="196"/>
      <c r="BT186" s="196"/>
      <c r="BU186" s="196"/>
      <c r="BV186" s="196"/>
      <c r="BW186" s="196"/>
      <c r="BX186" s="196"/>
      <c r="BY186" s="196"/>
      <c r="BZ186" s="196"/>
      <c r="CA186" s="196"/>
      <c r="CB186" s="196"/>
      <c r="CC186" s="196"/>
      <c r="CD186" s="196"/>
      <c r="CE186" s="196"/>
      <c r="CF186" s="196"/>
      <c r="CG186" s="196"/>
      <c r="CH186" s="196"/>
      <c r="CI186" s="196"/>
      <c r="CJ186" s="196"/>
      <c r="CK186" s="196"/>
      <c r="CL186" s="196"/>
      <c r="CM186" s="196"/>
      <c r="CN186" s="196"/>
      <c r="CO186" s="196"/>
      <c r="CP186" s="196"/>
      <c r="CQ186" s="196"/>
      <c r="CR186" s="196"/>
      <c r="CS186" s="196"/>
      <c r="CT186" s="196"/>
      <c r="CU186" s="196"/>
      <c r="CV186" s="196"/>
      <c r="CW186" s="196"/>
      <c r="CX186" s="196"/>
      <c r="CY186" s="196"/>
      <c r="CZ186" s="196"/>
      <c r="DA186" s="196"/>
      <c r="DB186" s="196"/>
      <c r="DC186" s="196"/>
      <c r="DD186" s="196"/>
      <c r="DE186" s="196"/>
      <c r="DF186" s="196"/>
      <c r="DG186" s="196"/>
      <c r="DH186" s="196"/>
      <c r="DI186" s="196"/>
      <c r="DJ186" s="196"/>
      <c r="DK186" s="196"/>
      <c r="DL186" s="196"/>
      <c r="DM186" s="196"/>
      <c r="DN186" s="196"/>
      <c r="DO186" s="196"/>
      <c r="DP186" s="196"/>
      <c r="DQ186" s="196"/>
    </row>
    <row r="187" spans="1:121" ht="12.75">
      <c r="A187" s="54"/>
      <c r="B187" s="55"/>
      <c r="C187" s="214" t="s">
        <v>953</v>
      </c>
      <c r="D187" s="214" t="s">
        <v>783</v>
      </c>
      <c r="E187" s="215" t="s">
        <v>939</v>
      </c>
      <c r="F187" s="216" t="s">
        <v>940</v>
      </c>
      <c r="G187" s="217" t="s">
        <v>801</v>
      </c>
      <c r="H187" s="218">
        <v>10</v>
      </c>
      <c r="I187" s="219"/>
      <c r="J187" s="219"/>
      <c r="K187" s="220">
        <f>ROUND(P187*H187,2)</f>
        <v>0</v>
      </c>
      <c r="L187" s="216" t="s">
        <v>787</v>
      </c>
      <c r="M187" s="59"/>
      <c r="N187" s="221" t="s">
        <v>56</v>
      </c>
      <c r="O187" s="222" t="s">
        <v>694</v>
      </c>
      <c r="P187" s="223">
        <f>I187+J187</f>
        <v>0</v>
      </c>
      <c r="Q187" s="223">
        <f>ROUND(I187*H187,2)</f>
        <v>0</v>
      </c>
      <c r="R187" s="223">
        <f>ROUND(J187*H187,2)</f>
        <v>0</v>
      </c>
      <c r="S187" s="87"/>
      <c r="T187" s="224">
        <f>S187*H187</f>
        <v>0</v>
      </c>
      <c r="U187" s="224">
        <v>0</v>
      </c>
      <c r="V187" s="224">
        <f>U187*H187</f>
        <v>0</v>
      </c>
      <c r="W187" s="224">
        <v>0</v>
      </c>
      <c r="X187" s="225">
        <f>W187*H187</f>
        <v>0</v>
      </c>
      <c r="Y187" s="54"/>
      <c r="Z187" s="54"/>
      <c r="AA187" s="54"/>
      <c r="AB187" s="54"/>
      <c r="AC187" s="54"/>
      <c r="AD187" s="54"/>
      <c r="AE187" s="54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226" t="s">
        <v>941</v>
      </c>
      <c r="AS187" s="60"/>
      <c r="AT187" s="226" t="s">
        <v>783</v>
      </c>
      <c r="AU187" s="226" t="s">
        <v>29</v>
      </c>
      <c r="AV187" s="60"/>
      <c r="AW187" s="60"/>
      <c r="AX187" s="60"/>
      <c r="AY187" s="38" t="s">
        <v>781</v>
      </c>
      <c r="AZ187" s="60"/>
      <c r="BA187" s="60"/>
      <c r="BB187" s="60"/>
      <c r="BC187" s="60"/>
      <c r="BD187" s="60"/>
      <c r="BE187" s="227">
        <f>IF(O187="základní",K187,0)</f>
        <v>0</v>
      </c>
      <c r="BF187" s="227">
        <f>IF(O187="snížená",K187,0)</f>
        <v>0</v>
      </c>
      <c r="BG187" s="227">
        <f>IF(O187="zákl. přenesená",K187,0)</f>
        <v>0</v>
      </c>
      <c r="BH187" s="227">
        <f>IF(O187="sníž. přenesená",K187,0)</f>
        <v>0</v>
      </c>
      <c r="BI187" s="227">
        <f>IF(O187="nulová",K187,0)</f>
        <v>0</v>
      </c>
      <c r="BJ187" s="38" t="s">
        <v>34</v>
      </c>
      <c r="BK187" s="227">
        <f>ROUND(P187*H187,2)</f>
        <v>0</v>
      </c>
      <c r="BL187" s="38" t="s">
        <v>941</v>
      </c>
      <c r="BM187" s="226" t="s">
        <v>942</v>
      </c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</row>
    <row r="188" spans="1:121" ht="12.75">
      <c r="A188" s="54"/>
      <c r="B188" s="55"/>
      <c r="C188" s="56"/>
      <c r="D188" s="228" t="s">
        <v>789</v>
      </c>
      <c r="E188" s="56"/>
      <c r="F188" s="229" t="s">
        <v>943</v>
      </c>
      <c r="G188" s="56"/>
      <c r="H188" s="56"/>
      <c r="I188" s="230"/>
      <c r="J188" s="230"/>
      <c r="K188" s="56"/>
      <c r="L188" s="56"/>
      <c r="M188" s="59"/>
      <c r="N188" s="231"/>
      <c r="O188" s="232"/>
      <c r="P188" s="87"/>
      <c r="Q188" s="87"/>
      <c r="R188" s="87"/>
      <c r="S188" s="87"/>
      <c r="T188" s="87"/>
      <c r="U188" s="87"/>
      <c r="V188" s="87"/>
      <c r="W188" s="87"/>
      <c r="X188" s="88"/>
      <c r="Y188" s="54"/>
      <c r="Z188" s="54"/>
      <c r="AA188" s="54"/>
      <c r="AB188" s="54"/>
      <c r="AC188" s="54"/>
      <c r="AD188" s="54"/>
      <c r="AE188" s="54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38" t="s">
        <v>789</v>
      </c>
      <c r="AU188" s="38" t="s">
        <v>29</v>
      </c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</row>
    <row r="189" spans="1:121" ht="22.8">
      <c r="A189" s="54"/>
      <c r="B189" s="55"/>
      <c r="C189" s="214" t="s">
        <v>956</v>
      </c>
      <c r="D189" s="214" t="s">
        <v>783</v>
      </c>
      <c r="E189" s="215" t="s">
        <v>1353</v>
      </c>
      <c r="F189" s="216" t="s">
        <v>1354</v>
      </c>
      <c r="G189" s="217" t="s">
        <v>801</v>
      </c>
      <c r="H189" s="218">
        <v>1</v>
      </c>
      <c r="I189" s="219"/>
      <c r="J189" s="219"/>
      <c r="K189" s="220">
        <f>ROUND(P189*H189,2)</f>
        <v>0</v>
      </c>
      <c r="L189" s="216" t="s">
        <v>1355</v>
      </c>
      <c r="M189" s="59"/>
      <c r="N189" s="221" t="s">
        <v>56</v>
      </c>
      <c r="O189" s="222" t="s">
        <v>694</v>
      </c>
      <c r="P189" s="223">
        <f>I189+J189</f>
        <v>0</v>
      </c>
      <c r="Q189" s="223">
        <f>ROUND(I189*H189,2)</f>
        <v>0</v>
      </c>
      <c r="R189" s="223">
        <f>ROUND(J189*H189,2)</f>
        <v>0</v>
      </c>
      <c r="S189" s="87"/>
      <c r="T189" s="224">
        <f>S189*H189</f>
        <v>0</v>
      </c>
      <c r="U189" s="224">
        <v>0</v>
      </c>
      <c r="V189" s="224">
        <f>U189*H189</f>
        <v>0</v>
      </c>
      <c r="W189" s="224">
        <v>0</v>
      </c>
      <c r="X189" s="225">
        <f>W189*H189</f>
        <v>0</v>
      </c>
      <c r="Y189" s="54"/>
      <c r="Z189" s="54"/>
      <c r="AA189" s="54"/>
      <c r="AB189" s="54"/>
      <c r="AC189" s="54"/>
      <c r="AD189" s="54"/>
      <c r="AE189" s="54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226" t="s">
        <v>941</v>
      </c>
      <c r="AS189" s="60"/>
      <c r="AT189" s="226" t="s">
        <v>783</v>
      </c>
      <c r="AU189" s="226" t="s">
        <v>29</v>
      </c>
      <c r="AV189" s="60"/>
      <c r="AW189" s="60"/>
      <c r="AX189" s="60"/>
      <c r="AY189" s="38" t="s">
        <v>781</v>
      </c>
      <c r="AZ189" s="60"/>
      <c r="BA189" s="60"/>
      <c r="BB189" s="60"/>
      <c r="BC189" s="60"/>
      <c r="BD189" s="60"/>
      <c r="BE189" s="227">
        <f>IF(O189="základní",K189,0)</f>
        <v>0</v>
      </c>
      <c r="BF189" s="227">
        <f>IF(O189="snížená",K189,0)</f>
        <v>0</v>
      </c>
      <c r="BG189" s="227">
        <f>IF(O189="zákl. přenesená",K189,0)</f>
        <v>0</v>
      </c>
      <c r="BH189" s="227">
        <f>IF(O189="sníž. přenesená",K189,0)</f>
        <v>0</v>
      </c>
      <c r="BI189" s="227">
        <f>IF(O189="nulová",K189,0)</f>
        <v>0</v>
      </c>
      <c r="BJ189" s="38" t="s">
        <v>34</v>
      </c>
      <c r="BK189" s="227">
        <f>ROUND(P189*H189,2)</f>
        <v>0</v>
      </c>
      <c r="BL189" s="38" t="s">
        <v>941</v>
      </c>
      <c r="BM189" s="226" t="s">
        <v>1356</v>
      </c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</row>
    <row r="190" spans="1:121" ht="12.75">
      <c r="A190" s="54"/>
      <c r="B190" s="55"/>
      <c r="C190" s="269" t="s">
        <v>961</v>
      </c>
      <c r="D190" s="269" t="s">
        <v>196</v>
      </c>
      <c r="E190" s="270" t="s">
        <v>1357</v>
      </c>
      <c r="F190" s="271" t="s">
        <v>1358</v>
      </c>
      <c r="G190" s="272" t="s">
        <v>1359</v>
      </c>
      <c r="H190" s="273">
        <v>1</v>
      </c>
      <c r="I190" s="274"/>
      <c r="J190" s="275"/>
      <c r="K190" s="276">
        <f>ROUND(P190*H190,2)</f>
        <v>0</v>
      </c>
      <c r="L190" s="271" t="s">
        <v>56</v>
      </c>
      <c r="M190" s="277"/>
      <c r="N190" s="278" t="s">
        <v>56</v>
      </c>
      <c r="O190" s="222" t="s">
        <v>694</v>
      </c>
      <c r="P190" s="223">
        <f>I190+J190</f>
        <v>0</v>
      </c>
      <c r="Q190" s="223">
        <f>ROUND(I190*H190,2)</f>
        <v>0</v>
      </c>
      <c r="R190" s="223">
        <f>ROUND(J190*H190,2)</f>
        <v>0</v>
      </c>
      <c r="S190" s="87"/>
      <c r="T190" s="224">
        <f>S190*H190</f>
        <v>0</v>
      </c>
      <c r="U190" s="224">
        <v>0</v>
      </c>
      <c r="V190" s="224">
        <f>U190*H190</f>
        <v>0</v>
      </c>
      <c r="W190" s="224">
        <v>0</v>
      </c>
      <c r="X190" s="225">
        <f>W190*H190</f>
        <v>0</v>
      </c>
      <c r="Y190" s="54"/>
      <c r="Z190" s="54"/>
      <c r="AA190" s="54"/>
      <c r="AB190" s="54"/>
      <c r="AC190" s="54"/>
      <c r="AD190" s="54"/>
      <c r="AE190" s="54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226" t="s">
        <v>951</v>
      </c>
      <c r="AS190" s="60"/>
      <c r="AT190" s="226" t="s">
        <v>196</v>
      </c>
      <c r="AU190" s="226" t="s">
        <v>29</v>
      </c>
      <c r="AV190" s="60"/>
      <c r="AW190" s="60"/>
      <c r="AX190" s="60"/>
      <c r="AY190" s="38" t="s">
        <v>781</v>
      </c>
      <c r="AZ190" s="60"/>
      <c r="BA190" s="60"/>
      <c r="BB190" s="60"/>
      <c r="BC190" s="60"/>
      <c r="BD190" s="60"/>
      <c r="BE190" s="227">
        <f>IF(O190="základní",K190,0)</f>
        <v>0</v>
      </c>
      <c r="BF190" s="227">
        <f>IF(O190="snížená",K190,0)</f>
        <v>0</v>
      </c>
      <c r="BG190" s="227">
        <f>IF(O190="zákl. přenesená",K190,0)</f>
        <v>0</v>
      </c>
      <c r="BH190" s="227">
        <f>IF(O190="sníž. přenesená",K190,0)</f>
        <v>0</v>
      </c>
      <c r="BI190" s="227">
        <f>IF(O190="nulová",K190,0)</f>
        <v>0</v>
      </c>
      <c r="BJ190" s="38" t="s">
        <v>34</v>
      </c>
      <c r="BK190" s="227">
        <f>ROUND(P190*H190,2)</f>
        <v>0</v>
      </c>
      <c r="BL190" s="38" t="s">
        <v>951</v>
      </c>
      <c r="BM190" s="226" t="s">
        <v>1360</v>
      </c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</row>
    <row r="191" spans="1:121" ht="19.2">
      <c r="A191" s="54"/>
      <c r="B191" s="55"/>
      <c r="C191" s="56"/>
      <c r="D191" s="236" t="s">
        <v>54</v>
      </c>
      <c r="E191" s="56"/>
      <c r="F191" s="280" t="s">
        <v>1361</v>
      </c>
      <c r="G191" s="56"/>
      <c r="H191" s="56"/>
      <c r="I191" s="230"/>
      <c r="J191" s="230"/>
      <c r="K191" s="56"/>
      <c r="L191" s="56"/>
      <c r="M191" s="59"/>
      <c r="N191" s="231"/>
      <c r="O191" s="232"/>
      <c r="P191" s="87"/>
      <c r="Q191" s="87"/>
      <c r="R191" s="87"/>
      <c r="S191" s="87"/>
      <c r="T191" s="87"/>
      <c r="U191" s="87"/>
      <c r="V191" s="87"/>
      <c r="W191" s="87"/>
      <c r="X191" s="88"/>
      <c r="Y191" s="54"/>
      <c r="Z191" s="54"/>
      <c r="AA191" s="54"/>
      <c r="AB191" s="54"/>
      <c r="AC191" s="54"/>
      <c r="AD191" s="54"/>
      <c r="AE191" s="54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38" t="s">
        <v>54</v>
      </c>
      <c r="AU191" s="38" t="s">
        <v>29</v>
      </c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</row>
    <row r="192" spans="1:121" ht="22.8">
      <c r="A192" s="54"/>
      <c r="B192" s="55"/>
      <c r="C192" s="214" t="s">
        <v>964</v>
      </c>
      <c r="D192" s="214" t="s">
        <v>783</v>
      </c>
      <c r="E192" s="215" t="s">
        <v>945</v>
      </c>
      <c r="F192" s="216" t="s">
        <v>946</v>
      </c>
      <c r="G192" s="217" t="s">
        <v>801</v>
      </c>
      <c r="H192" s="218">
        <v>11</v>
      </c>
      <c r="I192" s="219"/>
      <c r="J192" s="219"/>
      <c r="K192" s="220">
        <f>ROUND(P192*H192,2)</f>
        <v>0</v>
      </c>
      <c r="L192" s="216" t="s">
        <v>787</v>
      </c>
      <c r="M192" s="59"/>
      <c r="N192" s="221" t="s">
        <v>56</v>
      </c>
      <c r="O192" s="222" t="s">
        <v>694</v>
      </c>
      <c r="P192" s="223">
        <f>I192+J192</f>
        <v>0</v>
      </c>
      <c r="Q192" s="223">
        <f>ROUND(I192*H192,2)</f>
        <v>0</v>
      </c>
      <c r="R192" s="223">
        <f>ROUND(J192*H192,2)</f>
        <v>0</v>
      </c>
      <c r="S192" s="87"/>
      <c r="T192" s="224">
        <f>S192*H192</f>
        <v>0</v>
      </c>
      <c r="U192" s="224">
        <v>0</v>
      </c>
      <c r="V192" s="224">
        <f>U192*H192</f>
        <v>0</v>
      </c>
      <c r="W192" s="224">
        <v>0</v>
      </c>
      <c r="X192" s="225">
        <f>W192*H192</f>
        <v>0</v>
      </c>
      <c r="Y192" s="54"/>
      <c r="Z192" s="54"/>
      <c r="AA192" s="54"/>
      <c r="AB192" s="54"/>
      <c r="AC192" s="54"/>
      <c r="AD192" s="54"/>
      <c r="AE192" s="54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226" t="s">
        <v>941</v>
      </c>
      <c r="AS192" s="60"/>
      <c r="AT192" s="226" t="s">
        <v>783</v>
      </c>
      <c r="AU192" s="226" t="s">
        <v>29</v>
      </c>
      <c r="AV192" s="60"/>
      <c r="AW192" s="60"/>
      <c r="AX192" s="60"/>
      <c r="AY192" s="38" t="s">
        <v>781</v>
      </c>
      <c r="AZ192" s="60"/>
      <c r="BA192" s="60"/>
      <c r="BB192" s="60"/>
      <c r="BC192" s="60"/>
      <c r="BD192" s="60"/>
      <c r="BE192" s="227">
        <f>IF(O192="základní",K192,0)</f>
        <v>0</v>
      </c>
      <c r="BF192" s="227">
        <f>IF(O192="snížená",K192,0)</f>
        <v>0</v>
      </c>
      <c r="BG192" s="227">
        <f>IF(O192="zákl. přenesená",K192,0)</f>
        <v>0</v>
      </c>
      <c r="BH192" s="227">
        <f>IF(O192="sníž. přenesená",K192,0)</f>
        <v>0</v>
      </c>
      <c r="BI192" s="227">
        <f>IF(O192="nulová",K192,0)</f>
        <v>0</v>
      </c>
      <c r="BJ192" s="38" t="s">
        <v>34</v>
      </c>
      <c r="BK192" s="227">
        <f>ROUND(P192*H192,2)</f>
        <v>0</v>
      </c>
      <c r="BL192" s="38" t="s">
        <v>941</v>
      </c>
      <c r="BM192" s="226" t="s">
        <v>947</v>
      </c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</row>
    <row r="193" spans="1:121" ht="12.75">
      <c r="A193" s="54"/>
      <c r="B193" s="55"/>
      <c r="C193" s="56"/>
      <c r="D193" s="228" t="s">
        <v>789</v>
      </c>
      <c r="E193" s="56"/>
      <c r="F193" s="229" t="s">
        <v>948</v>
      </c>
      <c r="G193" s="56"/>
      <c r="H193" s="56"/>
      <c r="I193" s="230"/>
      <c r="J193" s="230"/>
      <c r="K193" s="56"/>
      <c r="L193" s="56"/>
      <c r="M193" s="59"/>
      <c r="N193" s="231"/>
      <c r="O193" s="232"/>
      <c r="P193" s="87"/>
      <c r="Q193" s="87"/>
      <c r="R193" s="87"/>
      <c r="S193" s="87"/>
      <c r="T193" s="87"/>
      <c r="U193" s="87"/>
      <c r="V193" s="87"/>
      <c r="W193" s="87"/>
      <c r="X193" s="88"/>
      <c r="Y193" s="54"/>
      <c r="Z193" s="54"/>
      <c r="AA193" s="54"/>
      <c r="AB193" s="54"/>
      <c r="AC193" s="54"/>
      <c r="AD193" s="54"/>
      <c r="AE193" s="54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38" t="s">
        <v>789</v>
      </c>
      <c r="AU193" s="38" t="s">
        <v>29</v>
      </c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</row>
    <row r="194" spans="1:121" ht="22.8">
      <c r="A194" s="54"/>
      <c r="B194" s="55"/>
      <c r="C194" s="269" t="s">
        <v>969</v>
      </c>
      <c r="D194" s="269" t="s">
        <v>196</v>
      </c>
      <c r="E194" s="371" t="s">
        <v>950</v>
      </c>
      <c r="F194" s="368" t="s">
        <v>1617</v>
      </c>
      <c r="G194" s="272" t="s">
        <v>801</v>
      </c>
      <c r="H194" s="273">
        <v>11</v>
      </c>
      <c r="I194" s="274"/>
      <c r="J194" s="275"/>
      <c r="K194" s="276">
        <f>ROUND(P194*H194,2)</f>
        <v>0</v>
      </c>
      <c r="L194" s="271" t="s">
        <v>56</v>
      </c>
      <c r="M194" s="277"/>
      <c r="N194" s="278" t="s">
        <v>56</v>
      </c>
      <c r="O194" s="222" t="s">
        <v>694</v>
      </c>
      <c r="P194" s="223">
        <f>I194+J194</f>
        <v>0</v>
      </c>
      <c r="Q194" s="223">
        <f>ROUND(I194*H194,2)</f>
        <v>0</v>
      </c>
      <c r="R194" s="223">
        <f>ROUND(J194*H194,2)</f>
        <v>0</v>
      </c>
      <c r="S194" s="87"/>
      <c r="T194" s="224">
        <f>S194*H194</f>
        <v>0</v>
      </c>
      <c r="U194" s="224">
        <v>1E-05</v>
      </c>
      <c r="V194" s="224">
        <f>U194*H194</f>
        <v>0.00011</v>
      </c>
      <c r="W194" s="224">
        <v>0</v>
      </c>
      <c r="X194" s="225">
        <f>W194*H194</f>
        <v>0</v>
      </c>
      <c r="Y194" s="54"/>
      <c r="Z194" s="54"/>
      <c r="AA194" s="54"/>
      <c r="AB194" s="54"/>
      <c r="AC194" s="54"/>
      <c r="AD194" s="54"/>
      <c r="AE194" s="54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226" t="s">
        <v>951</v>
      </c>
      <c r="AS194" s="60"/>
      <c r="AT194" s="226" t="s">
        <v>196</v>
      </c>
      <c r="AU194" s="226" t="s">
        <v>29</v>
      </c>
      <c r="AV194" s="60"/>
      <c r="AW194" s="60"/>
      <c r="AX194" s="60"/>
      <c r="AY194" s="38" t="s">
        <v>781</v>
      </c>
      <c r="AZ194" s="60"/>
      <c r="BA194" s="60"/>
      <c r="BB194" s="60"/>
      <c r="BC194" s="60"/>
      <c r="BD194" s="60"/>
      <c r="BE194" s="227">
        <f>IF(O194="základní",K194,0)</f>
        <v>0</v>
      </c>
      <c r="BF194" s="227">
        <f>IF(O194="snížená",K194,0)</f>
        <v>0</v>
      </c>
      <c r="BG194" s="227">
        <f>IF(O194="zákl. přenesená",K194,0)</f>
        <v>0</v>
      </c>
      <c r="BH194" s="227">
        <f>IF(O194="sníž. přenesená",K194,0)</f>
        <v>0</v>
      </c>
      <c r="BI194" s="227">
        <f>IF(O194="nulová",K194,0)</f>
        <v>0</v>
      </c>
      <c r="BJ194" s="38" t="s">
        <v>34</v>
      </c>
      <c r="BK194" s="227">
        <f>ROUND(P194*H194,2)</f>
        <v>0</v>
      </c>
      <c r="BL194" s="38" t="s">
        <v>951</v>
      </c>
      <c r="BM194" s="226" t="s">
        <v>952</v>
      </c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</row>
    <row r="195" spans="1:121" ht="22.8">
      <c r="A195" s="54"/>
      <c r="B195" s="55"/>
      <c r="C195" s="269" t="s">
        <v>972</v>
      </c>
      <c r="D195" s="269" t="s">
        <v>196</v>
      </c>
      <c r="E195" s="371" t="s">
        <v>954</v>
      </c>
      <c r="F195" s="368" t="s">
        <v>1618</v>
      </c>
      <c r="G195" s="272" t="s">
        <v>801</v>
      </c>
      <c r="H195" s="273">
        <v>11</v>
      </c>
      <c r="I195" s="274"/>
      <c r="J195" s="275"/>
      <c r="K195" s="276">
        <f>ROUND(P195*H195,2)</f>
        <v>0</v>
      </c>
      <c r="L195" s="271" t="s">
        <v>56</v>
      </c>
      <c r="M195" s="277"/>
      <c r="N195" s="278" t="s">
        <v>56</v>
      </c>
      <c r="O195" s="222" t="s">
        <v>694</v>
      </c>
      <c r="P195" s="223">
        <f>I195+J195</f>
        <v>0</v>
      </c>
      <c r="Q195" s="223">
        <f>ROUND(I195*H195,2)</f>
        <v>0</v>
      </c>
      <c r="R195" s="223">
        <f>ROUND(J195*H195,2)</f>
        <v>0</v>
      </c>
      <c r="S195" s="87"/>
      <c r="T195" s="224">
        <f>S195*H195</f>
        <v>0</v>
      </c>
      <c r="U195" s="224">
        <v>0</v>
      </c>
      <c r="V195" s="224">
        <f>U195*H195</f>
        <v>0</v>
      </c>
      <c r="W195" s="224">
        <v>0</v>
      </c>
      <c r="X195" s="225">
        <f>W195*H195</f>
        <v>0</v>
      </c>
      <c r="Y195" s="54"/>
      <c r="Z195" s="54"/>
      <c r="AA195" s="54"/>
      <c r="AB195" s="54"/>
      <c r="AC195" s="54"/>
      <c r="AD195" s="54"/>
      <c r="AE195" s="54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226" t="s">
        <v>951</v>
      </c>
      <c r="AS195" s="60"/>
      <c r="AT195" s="226" t="s">
        <v>196</v>
      </c>
      <c r="AU195" s="226" t="s">
        <v>29</v>
      </c>
      <c r="AV195" s="60"/>
      <c r="AW195" s="60"/>
      <c r="AX195" s="60"/>
      <c r="AY195" s="38" t="s">
        <v>781</v>
      </c>
      <c r="AZ195" s="60"/>
      <c r="BA195" s="60"/>
      <c r="BB195" s="60"/>
      <c r="BC195" s="60"/>
      <c r="BD195" s="60"/>
      <c r="BE195" s="227">
        <f>IF(O195="základní",K195,0)</f>
        <v>0</v>
      </c>
      <c r="BF195" s="227">
        <f>IF(O195="snížená",K195,0)</f>
        <v>0</v>
      </c>
      <c r="BG195" s="227">
        <f>IF(O195="zákl. přenesená",K195,0)</f>
        <v>0</v>
      </c>
      <c r="BH195" s="227">
        <f>IF(O195="sníž. přenesená",K195,0)</f>
        <v>0</v>
      </c>
      <c r="BI195" s="227">
        <f>IF(O195="nulová",K195,0)</f>
        <v>0</v>
      </c>
      <c r="BJ195" s="38" t="s">
        <v>34</v>
      </c>
      <c r="BK195" s="227">
        <f>ROUND(P195*H195,2)</f>
        <v>0</v>
      </c>
      <c r="BL195" s="38" t="s">
        <v>951</v>
      </c>
      <c r="BM195" s="226" t="s">
        <v>955</v>
      </c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</row>
    <row r="196" spans="1:121" ht="22.8">
      <c r="A196" s="54"/>
      <c r="B196" s="55"/>
      <c r="C196" s="214" t="s">
        <v>975</v>
      </c>
      <c r="D196" s="214" t="s">
        <v>783</v>
      </c>
      <c r="E196" s="372" t="s">
        <v>1362</v>
      </c>
      <c r="F196" s="369" t="s">
        <v>1363</v>
      </c>
      <c r="G196" s="217" t="s">
        <v>801</v>
      </c>
      <c r="H196" s="218">
        <v>1</v>
      </c>
      <c r="I196" s="219"/>
      <c r="J196" s="219"/>
      <c r="K196" s="220">
        <f>ROUND(P196*H196,2)</f>
        <v>0</v>
      </c>
      <c r="L196" s="216" t="s">
        <v>787</v>
      </c>
      <c r="M196" s="59"/>
      <c r="N196" s="221" t="s">
        <v>56</v>
      </c>
      <c r="O196" s="222" t="s">
        <v>694</v>
      </c>
      <c r="P196" s="223">
        <f>I196+J196</f>
        <v>0</v>
      </c>
      <c r="Q196" s="223">
        <f>ROUND(I196*H196,2)</f>
        <v>0</v>
      </c>
      <c r="R196" s="223">
        <f>ROUND(J196*H196,2)</f>
        <v>0</v>
      </c>
      <c r="S196" s="87"/>
      <c r="T196" s="224">
        <f>S196*H196</f>
        <v>0</v>
      </c>
      <c r="U196" s="224">
        <v>0</v>
      </c>
      <c r="V196" s="224">
        <f>U196*H196</f>
        <v>0</v>
      </c>
      <c r="W196" s="224">
        <v>0</v>
      </c>
      <c r="X196" s="225">
        <f>W196*H196</f>
        <v>0</v>
      </c>
      <c r="Y196" s="54"/>
      <c r="Z196" s="54"/>
      <c r="AA196" s="54"/>
      <c r="AB196" s="54"/>
      <c r="AC196" s="54"/>
      <c r="AD196" s="54"/>
      <c r="AE196" s="54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226" t="s">
        <v>941</v>
      </c>
      <c r="AS196" s="60"/>
      <c r="AT196" s="226" t="s">
        <v>783</v>
      </c>
      <c r="AU196" s="226" t="s">
        <v>29</v>
      </c>
      <c r="AV196" s="60"/>
      <c r="AW196" s="60"/>
      <c r="AX196" s="60"/>
      <c r="AY196" s="38" t="s">
        <v>781</v>
      </c>
      <c r="AZ196" s="60"/>
      <c r="BA196" s="60"/>
      <c r="BB196" s="60"/>
      <c r="BC196" s="60"/>
      <c r="BD196" s="60"/>
      <c r="BE196" s="227">
        <f>IF(O196="základní",K196,0)</f>
        <v>0</v>
      </c>
      <c r="BF196" s="227">
        <f>IF(O196="snížená",K196,0)</f>
        <v>0</v>
      </c>
      <c r="BG196" s="227">
        <f>IF(O196="zákl. přenesená",K196,0)</f>
        <v>0</v>
      </c>
      <c r="BH196" s="227">
        <f>IF(O196="sníž. přenesená",K196,0)</f>
        <v>0</v>
      </c>
      <c r="BI196" s="227">
        <f>IF(O196="nulová",K196,0)</f>
        <v>0</v>
      </c>
      <c r="BJ196" s="38" t="s">
        <v>34</v>
      </c>
      <c r="BK196" s="227">
        <f>ROUND(P196*H196,2)</f>
        <v>0</v>
      </c>
      <c r="BL196" s="38" t="s">
        <v>941</v>
      </c>
      <c r="BM196" s="226" t="s">
        <v>1364</v>
      </c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</row>
    <row r="197" spans="1:121" ht="12.75">
      <c r="A197" s="54"/>
      <c r="B197" s="55"/>
      <c r="C197" s="56"/>
      <c r="D197" s="228" t="s">
        <v>789</v>
      </c>
      <c r="E197" s="373"/>
      <c r="F197" s="370" t="s">
        <v>1365</v>
      </c>
      <c r="G197" s="56"/>
      <c r="H197" s="56"/>
      <c r="I197" s="230"/>
      <c r="J197" s="230"/>
      <c r="K197" s="56"/>
      <c r="L197" s="56"/>
      <c r="M197" s="59"/>
      <c r="N197" s="231"/>
      <c r="O197" s="232"/>
      <c r="P197" s="87"/>
      <c r="Q197" s="87"/>
      <c r="R197" s="87"/>
      <c r="S197" s="87"/>
      <c r="T197" s="87"/>
      <c r="U197" s="87"/>
      <c r="V197" s="87"/>
      <c r="W197" s="87"/>
      <c r="X197" s="88"/>
      <c r="Y197" s="54"/>
      <c r="Z197" s="54"/>
      <c r="AA197" s="54"/>
      <c r="AB197" s="54"/>
      <c r="AC197" s="54"/>
      <c r="AD197" s="54"/>
      <c r="AE197" s="54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38" t="s">
        <v>789</v>
      </c>
      <c r="AU197" s="38" t="s">
        <v>29</v>
      </c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</row>
    <row r="198" spans="1:121" ht="12.75">
      <c r="A198" s="54"/>
      <c r="B198" s="55"/>
      <c r="C198" s="214" t="s">
        <v>980</v>
      </c>
      <c r="D198" s="214" t="s">
        <v>783</v>
      </c>
      <c r="E198" s="372" t="s">
        <v>1366</v>
      </c>
      <c r="F198" s="369" t="s">
        <v>1367</v>
      </c>
      <c r="G198" s="217" t="s">
        <v>801</v>
      </c>
      <c r="H198" s="218">
        <v>1</v>
      </c>
      <c r="I198" s="219"/>
      <c r="J198" s="219"/>
      <c r="K198" s="220">
        <f>ROUND(P198*H198,2)</f>
        <v>0</v>
      </c>
      <c r="L198" s="216" t="s">
        <v>787</v>
      </c>
      <c r="M198" s="59"/>
      <c r="N198" s="221" t="s">
        <v>56</v>
      </c>
      <c r="O198" s="222" t="s">
        <v>694</v>
      </c>
      <c r="P198" s="223">
        <f>I198+J198</f>
        <v>0</v>
      </c>
      <c r="Q198" s="223">
        <f>ROUND(I198*H198,2)</f>
        <v>0</v>
      </c>
      <c r="R198" s="223">
        <f>ROUND(J198*H198,2)</f>
        <v>0</v>
      </c>
      <c r="S198" s="87"/>
      <c r="T198" s="224">
        <f>S198*H198</f>
        <v>0</v>
      </c>
      <c r="U198" s="224">
        <v>0</v>
      </c>
      <c r="V198" s="224">
        <f>U198*H198</f>
        <v>0</v>
      </c>
      <c r="W198" s="224">
        <v>0</v>
      </c>
      <c r="X198" s="225">
        <f>W198*H198</f>
        <v>0</v>
      </c>
      <c r="Y198" s="54"/>
      <c r="Z198" s="54"/>
      <c r="AA198" s="54"/>
      <c r="AB198" s="54"/>
      <c r="AC198" s="54"/>
      <c r="AD198" s="54"/>
      <c r="AE198" s="54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226" t="s">
        <v>941</v>
      </c>
      <c r="AS198" s="60"/>
      <c r="AT198" s="226" t="s">
        <v>783</v>
      </c>
      <c r="AU198" s="226" t="s">
        <v>29</v>
      </c>
      <c r="AV198" s="60"/>
      <c r="AW198" s="60"/>
      <c r="AX198" s="60"/>
      <c r="AY198" s="38" t="s">
        <v>781</v>
      </c>
      <c r="AZ198" s="60"/>
      <c r="BA198" s="60"/>
      <c r="BB198" s="60"/>
      <c r="BC198" s="60"/>
      <c r="BD198" s="60"/>
      <c r="BE198" s="227">
        <f>IF(O198="základní",K198,0)</f>
        <v>0</v>
      </c>
      <c r="BF198" s="227">
        <f>IF(O198="snížená",K198,0)</f>
        <v>0</v>
      </c>
      <c r="BG198" s="227">
        <f>IF(O198="zákl. přenesená",K198,0)</f>
        <v>0</v>
      </c>
      <c r="BH198" s="227">
        <f>IF(O198="sníž. přenesená",K198,0)</f>
        <v>0</v>
      </c>
      <c r="BI198" s="227">
        <f>IF(O198="nulová",K198,0)</f>
        <v>0</v>
      </c>
      <c r="BJ198" s="38" t="s">
        <v>34</v>
      </c>
      <c r="BK198" s="227">
        <f>ROUND(P198*H198,2)</f>
        <v>0</v>
      </c>
      <c r="BL198" s="38" t="s">
        <v>941</v>
      </c>
      <c r="BM198" s="226" t="s">
        <v>1368</v>
      </c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</row>
    <row r="199" spans="1:121" ht="12.75">
      <c r="A199" s="54"/>
      <c r="B199" s="55"/>
      <c r="C199" s="56"/>
      <c r="D199" s="228" t="s">
        <v>789</v>
      </c>
      <c r="E199" s="373"/>
      <c r="F199" s="370" t="s">
        <v>1369</v>
      </c>
      <c r="G199" s="56"/>
      <c r="H199" s="56"/>
      <c r="I199" s="230"/>
      <c r="J199" s="230"/>
      <c r="K199" s="56"/>
      <c r="L199" s="56"/>
      <c r="M199" s="59"/>
      <c r="N199" s="231"/>
      <c r="O199" s="232"/>
      <c r="P199" s="87"/>
      <c r="Q199" s="87"/>
      <c r="R199" s="87"/>
      <c r="S199" s="87"/>
      <c r="T199" s="87"/>
      <c r="U199" s="87"/>
      <c r="V199" s="87"/>
      <c r="W199" s="87"/>
      <c r="X199" s="88"/>
      <c r="Y199" s="54"/>
      <c r="Z199" s="54"/>
      <c r="AA199" s="54"/>
      <c r="AB199" s="54"/>
      <c r="AC199" s="54"/>
      <c r="AD199" s="54"/>
      <c r="AE199" s="54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38" t="s">
        <v>789</v>
      </c>
      <c r="AU199" s="38" t="s">
        <v>29</v>
      </c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</row>
    <row r="200" spans="1:121" ht="22.8">
      <c r="A200" s="54"/>
      <c r="B200" s="55"/>
      <c r="C200" s="269" t="s">
        <v>983</v>
      </c>
      <c r="D200" s="269" t="s">
        <v>196</v>
      </c>
      <c r="E200" s="371" t="s">
        <v>1370</v>
      </c>
      <c r="F200" s="368" t="s">
        <v>1619</v>
      </c>
      <c r="G200" s="272" t="s">
        <v>801</v>
      </c>
      <c r="H200" s="273">
        <v>1</v>
      </c>
      <c r="I200" s="274"/>
      <c r="J200" s="275"/>
      <c r="K200" s="276">
        <f>ROUND(P200*H200,2)</f>
        <v>0</v>
      </c>
      <c r="L200" s="271" t="s">
        <v>56</v>
      </c>
      <c r="M200" s="277"/>
      <c r="N200" s="278" t="s">
        <v>56</v>
      </c>
      <c r="O200" s="222" t="s">
        <v>694</v>
      </c>
      <c r="P200" s="223">
        <f>I200+J200</f>
        <v>0</v>
      </c>
      <c r="Q200" s="223">
        <f>ROUND(I200*H200,2)</f>
        <v>0</v>
      </c>
      <c r="R200" s="223">
        <f>ROUND(J200*H200,2)</f>
        <v>0</v>
      </c>
      <c r="S200" s="87"/>
      <c r="T200" s="224">
        <f>S200*H200</f>
        <v>0</v>
      </c>
      <c r="U200" s="224">
        <v>0</v>
      </c>
      <c r="V200" s="224">
        <f>U200*H200</f>
        <v>0</v>
      </c>
      <c r="W200" s="224">
        <v>0</v>
      </c>
      <c r="X200" s="225">
        <f>W200*H200</f>
        <v>0</v>
      </c>
      <c r="Y200" s="54"/>
      <c r="Z200" s="54"/>
      <c r="AA200" s="54"/>
      <c r="AB200" s="54"/>
      <c r="AC200" s="54"/>
      <c r="AD200" s="54"/>
      <c r="AE200" s="54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226" t="s">
        <v>1371</v>
      </c>
      <c r="AS200" s="60"/>
      <c r="AT200" s="226" t="s">
        <v>196</v>
      </c>
      <c r="AU200" s="226" t="s">
        <v>29</v>
      </c>
      <c r="AV200" s="60"/>
      <c r="AW200" s="60"/>
      <c r="AX200" s="60"/>
      <c r="AY200" s="38" t="s">
        <v>781</v>
      </c>
      <c r="AZ200" s="60"/>
      <c r="BA200" s="60"/>
      <c r="BB200" s="60"/>
      <c r="BC200" s="60"/>
      <c r="BD200" s="60"/>
      <c r="BE200" s="227">
        <f>IF(O200="základní",K200,0)</f>
        <v>0</v>
      </c>
      <c r="BF200" s="227">
        <f>IF(O200="snížená",K200,0)</f>
        <v>0</v>
      </c>
      <c r="BG200" s="227">
        <f>IF(O200="zákl. přenesená",K200,0)</f>
        <v>0</v>
      </c>
      <c r="BH200" s="227">
        <f>IF(O200="sníž. přenesená",K200,0)</f>
        <v>0</v>
      </c>
      <c r="BI200" s="227">
        <f>IF(O200="nulová",K200,0)</f>
        <v>0</v>
      </c>
      <c r="BJ200" s="38" t="s">
        <v>34</v>
      </c>
      <c r="BK200" s="227">
        <f>ROUND(P200*H200,2)</f>
        <v>0</v>
      </c>
      <c r="BL200" s="38" t="s">
        <v>941</v>
      </c>
      <c r="BM200" s="226" t="s">
        <v>1372</v>
      </c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</row>
    <row r="201" spans="1:121" ht="12.75">
      <c r="A201" s="54"/>
      <c r="B201" s="55"/>
      <c r="C201" s="214" t="s">
        <v>988</v>
      </c>
      <c r="D201" s="214" t="s">
        <v>783</v>
      </c>
      <c r="E201" s="372" t="s">
        <v>957</v>
      </c>
      <c r="F201" s="369" t="s">
        <v>958</v>
      </c>
      <c r="G201" s="217" t="s">
        <v>801</v>
      </c>
      <c r="H201" s="218">
        <v>10</v>
      </c>
      <c r="I201" s="219"/>
      <c r="J201" s="219"/>
      <c r="K201" s="220">
        <f>ROUND(P201*H201,2)</f>
        <v>0</v>
      </c>
      <c r="L201" s="216" t="s">
        <v>787</v>
      </c>
      <c r="M201" s="59"/>
      <c r="N201" s="221" t="s">
        <v>56</v>
      </c>
      <c r="O201" s="222" t="s">
        <v>694</v>
      </c>
      <c r="P201" s="223">
        <f>I201+J201</f>
        <v>0</v>
      </c>
      <c r="Q201" s="223">
        <f>ROUND(I201*H201,2)</f>
        <v>0</v>
      </c>
      <c r="R201" s="223">
        <f>ROUND(J201*H201,2)</f>
        <v>0</v>
      </c>
      <c r="S201" s="87"/>
      <c r="T201" s="224">
        <f>S201*H201</f>
        <v>0</v>
      </c>
      <c r="U201" s="224">
        <v>0</v>
      </c>
      <c r="V201" s="224">
        <f>U201*H201</f>
        <v>0</v>
      </c>
      <c r="W201" s="224">
        <v>0</v>
      </c>
      <c r="X201" s="225">
        <f>W201*H201</f>
        <v>0</v>
      </c>
      <c r="Y201" s="54"/>
      <c r="Z201" s="54"/>
      <c r="AA201" s="54"/>
      <c r="AB201" s="54"/>
      <c r="AC201" s="54"/>
      <c r="AD201" s="54"/>
      <c r="AE201" s="54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226" t="s">
        <v>941</v>
      </c>
      <c r="AS201" s="60"/>
      <c r="AT201" s="226" t="s">
        <v>783</v>
      </c>
      <c r="AU201" s="226" t="s">
        <v>29</v>
      </c>
      <c r="AV201" s="60"/>
      <c r="AW201" s="60"/>
      <c r="AX201" s="60"/>
      <c r="AY201" s="38" t="s">
        <v>781</v>
      </c>
      <c r="AZ201" s="60"/>
      <c r="BA201" s="60"/>
      <c r="BB201" s="60"/>
      <c r="BC201" s="60"/>
      <c r="BD201" s="60"/>
      <c r="BE201" s="227">
        <f>IF(O201="základní",K201,0)</f>
        <v>0</v>
      </c>
      <c r="BF201" s="227">
        <f>IF(O201="snížená",K201,0)</f>
        <v>0</v>
      </c>
      <c r="BG201" s="227">
        <f>IF(O201="zákl. přenesená",K201,0)</f>
        <v>0</v>
      </c>
      <c r="BH201" s="227">
        <f>IF(O201="sníž. přenesená",K201,0)</f>
        <v>0</v>
      </c>
      <c r="BI201" s="227">
        <f>IF(O201="nulová",K201,0)</f>
        <v>0</v>
      </c>
      <c r="BJ201" s="38" t="s">
        <v>34</v>
      </c>
      <c r="BK201" s="227">
        <f>ROUND(P201*H201,2)</f>
        <v>0</v>
      </c>
      <c r="BL201" s="38" t="s">
        <v>941</v>
      </c>
      <c r="BM201" s="226" t="s">
        <v>959</v>
      </c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</row>
    <row r="202" spans="1:121" ht="12.75">
      <c r="A202" s="54"/>
      <c r="B202" s="55"/>
      <c r="C202" s="56"/>
      <c r="D202" s="228" t="s">
        <v>789</v>
      </c>
      <c r="E202" s="373"/>
      <c r="F202" s="370" t="s">
        <v>960</v>
      </c>
      <c r="G202" s="56"/>
      <c r="H202" s="56"/>
      <c r="I202" s="230"/>
      <c r="J202" s="230"/>
      <c r="K202" s="56"/>
      <c r="L202" s="56"/>
      <c r="M202" s="59"/>
      <c r="N202" s="231"/>
      <c r="O202" s="232"/>
      <c r="P202" s="87"/>
      <c r="Q202" s="87"/>
      <c r="R202" s="87"/>
      <c r="S202" s="87"/>
      <c r="T202" s="87"/>
      <c r="U202" s="87"/>
      <c r="V202" s="87"/>
      <c r="W202" s="87"/>
      <c r="X202" s="88"/>
      <c r="Y202" s="54"/>
      <c r="Z202" s="54"/>
      <c r="AA202" s="54"/>
      <c r="AB202" s="54"/>
      <c r="AC202" s="54"/>
      <c r="AD202" s="54"/>
      <c r="AE202" s="54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38" t="s">
        <v>789</v>
      </c>
      <c r="AU202" s="38" t="s">
        <v>29</v>
      </c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</row>
    <row r="203" spans="1:121" ht="22.8">
      <c r="A203" s="54"/>
      <c r="B203" s="55"/>
      <c r="C203" s="269" t="s">
        <v>991</v>
      </c>
      <c r="D203" s="269" t="s">
        <v>196</v>
      </c>
      <c r="E203" s="371" t="s">
        <v>962</v>
      </c>
      <c r="F203" s="368" t="s">
        <v>1620</v>
      </c>
      <c r="G203" s="272" t="s">
        <v>801</v>
      </c>
      <c r="H203" s="273">
        <v>8</v>
      </c>
      <c r="I203" s="274"/>
      <c r="J203" s="275"/>
      <c r="K203" s="276">
        <f>ROUND(P203*H203,2)</f>
        <v>0</v>
      </c>
      <c r="L203" s="271" t="s">
        <v>56</v>
      </c>
      <c r="M203" s="277"/>
      <c r="N203" s="278" t="s">
        <v>56</v>
      </c>
      <c r="O203" s="222" t="s">
        <v>694</v>
      </c>
      <c r="P203" s="223">
        <f>I203+J203</f>
        <v>0</v>
      </c>
      <c r="Q203" s="223">
        <f>ROUND(I203*H203,2)</f>
        <v>0</v>
      </c>
      <c r="R203" s="223">
        <f>ROUND(J203*H203,2)</f>
        <v>0</v>
      </c>
      <c r="S203" s="87"/>
      <c r="T203" s="224">
        <f>S203*H203</f>
        <v>0</v>
      </c>
      <c r="U203" s="224">
        <v>0</v>
      </c>
      <c r="V203" s="224">
        <f>U203*H203</f>
        <v>0</v>
      </c>
      <c r="W203" s="224">
        <v>0</v>
      </c>
      <c r="X203" s="225">
        <f>W203*H203</f>
        <v>0</v>
      </c>
      <c r="Y203" s="54"/>
      <c r="Z203" s="54"/>
      <c r="AA203" s="54"/>
      <c r="AB203" s="54"/>
      <c r="AC203" s="54"/>
      <c r="AD203" s="54"/>
      <c r="AE203" s="54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226" t="s">
        <v>951</v>
      </c>
      <c r="AS203" s="60"/>
      <c r="AT203" s="226" t="s">
        <v>196</v>
      </c>
      <c r="AU203" s="226" t="s">
        <v>29</v>
      </c>
      <c r="AV203" s="60"/>
      <c r="AW203" s="60"/>
      <c r="AX203" s="60"/>
      <c r="AY203" s="38" t="s">
        <v>781</v>
      </c>
      <c r="AZ203" s="60"/>
      <c r="BA203" s="60"/>
      <c r="BB203" s="60"/>
      <c r="BC203" s="60"/>
      <c r="BD203" s="60"/>
      <c r="BE203" s="227">
        <f>IF(O203="základní",K203,0)</f>
        <v>0</v>
      </c>
      <c r="BF203" s="227">
        <f>IF(O203="snížená",K203,0)</f>
        <v>0</v>
      </c>
      <c r="BG203" s="227">
        <f>IF(O203="zákl. přenesená",K203,0)</f>
        <v>0</v>
      </c>
      <c r="BH203" s="227">
        <f>IF(O203="sníž. přenesená",K203,0)</f>
        <v>0</v>
      </c>
      <c r="BI203" s="227">
        <f>IF(O203="nulová",K203,0)</f>
        <v>0</v>
      </c>
      <c r="BJ203" s="38" t="s">
        <v>34</v>
      </c>
      <c r="BK203" s="227">
        <f>ROUND(P203*H203,2)</f>
        <v>0</v>
      </c>
      <c r="BL203" s="38" t="s">
        <v>951</v>
      </c>
      <c r="BM203" s="226" t="s">
        <v>963</v>
      </c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</row>
    <row r="204" spans="1:121" ht="22.8">
      <c r="A204" s="54"/>
      <c r="B204" s="55"/>
      <c r="C204" s="269" t="s">
        <v>995</v>
      </c>
      <c r="D204" s="269" t="s">
        <v>196</v>
      </c>
      <c r="E204" s="371" t="s">
        <v>1373</v>
      </c>
      <c r="F204" s="368" t="s">
        <v>1621</v>
      </c>
      <c r="G204" s="272" t="s">
        <v>801</v>
      </c>
      <c r="H204" s="273">
        <v>2</v>
      </c>
      <c r="I204" s="274"/>
      <c r="J204" s="275"/>
      <c r="K204" s="276">
        <f>ROUND(P204*H204,2)</f>
        <v>0</v>
      </c>
      <c r="L204" s="271" t="s">
        <v>56</v>
      </c>
      <c r="M204" s="277"/>
      <c r="N204" s="278" t="s">
        <v>56</v>
      </c>
      <c r="O204" s="222" t="s">
        <v>694</v>
      </c>
      <c r="P204" s="223">
        <f>I204+J204</f>
        <v>0</v>
      </c>
      <c r="Q204" s="223">
        <f>ROUND(I204*H204,2)</f>
        <v>0</v>
      </c>
      <c r="R204" s="223">
        <f>ROUND(J204*H204,2)</f>
        <v>0</v>
      </c>
      <c r="S204" s="87"/>
      <c r="T204" s="224">
        <f>S204*H204</f>
        <v>0</v>
      </c>
      <c r="U204" s="224">
        <v>0</v>
      </c>
      <c r="V204" s="224">
        <f>U204*H204</f>
        <v>0</v>
      </c>
      <c r="W204" s="224">
        <v>0</v>
      </c>
      <c r="X204" s="225">
        <f>W204*H204</f>
        <v>0</v>
      </c>
      <c r="Y204" s="54"/>
      <c r="Z204" s="54"/>
      <c r="AA204" s="54"/>
      <c r="AB204" s="54"/>
      <c r="AC204" s="54"/>
      <c r="AD204" s="54"/>
      <c r="AE204" s="54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226" t="s">
        <v>87</v>
      </c>
      <c r="AS204" s="60"/>
      <c r="AT204" s="226" t="s">
        <v>196</v>
      </c>
      <c r="AU204" s="226" t="s">
        <v>29</v>
      </c>
      <c r="AV204" s="60"/>
      <c r="AW204" s="60"/>
      <c r="AX204" s="60"/>
      <c r="AY204" s="38" t="s">
        <v>781</v>
      </c>
      <c r="AZ204" s="60"/>
      <c r="BA204" s="60"/>
      <c r="BB204" s="60"/>
      <c r="BC204" s="60"/>
      <c r="BD204" s="60"/>
      <c r="BE204" s="227">
        <f>IF(O204="základní",K204,0)</f>
        <v>0</v>
      </c>
      <c r="BF204" s="227">
        <f>IF(O204="snížená",K204,0)</f>
        <v>0</v>
      </c>
      <c r="BG204" s="227">
        <f>IF(O204="zákl. přenesená",K204,0)</f>
        <v>0</v>
      </c>
      <c r="BH204" s="227">
        <f>IF(O204="sníž. přenesená",K204,0)</f>
        <v>0</v>
      </c>
      <c r="BI204" s="227">
        <f>IF(O204="nulová",K204,0)</f>
        <v>0</v>
      </c>
      <c r="BJ204" s="38" t="s">
        <v>34</v>
      </c>
      <c r="BK204" s="227">
        <f>ROUND(P204*H204,2)</f>
        <v>0</v>
      </c>
      <c r="BL204" s="38" t="s">
        <v>38</v>
      </c>
      <c r="BM204" s="226" t="s">
        <v>1374</v>
      </c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</row>
    <row r="205" spans="1:121" ht="12.75">
      <c r="A205" s="54"/>
      <c r="B205" s="55"/>
      <c r="C205" s="214" t="s">
        <v>999</v>
      </c>
      <c r="D205" s="214" t="s">
        <v>783</v>
      </c>
      <c r="E205" s="372" t="s">
        <v>965</v>
      </c>
      <c r="F205" s="369" t="s">
        <v>966</v>
      </c>
      <c r="G205" s="217" t="s">
        <v>801</v>
      </c>
      <c r="H205" s="218">
        <v>10</v>
      </c>
      <c r="I205" s="219"/>
      <c r="J205" s="219"/>
      <c r="K205" s="220">
        <f>ROUND(P205*H205,2)</f>
        <v>0</v>
      </c>
      <c r="L205" s="216" t="s">
        <v>787</v>
      </c>
      <c r="M205" s="59"/>
      <c r="N205" s="221" t="s">
        <v>56</v>
      </c>
      <c r="O205" s="222" t="s">
        <v>694</v>
      </c>
      <c r="P205" s="223">
        <f>I205+J205</f>
        <v>0</v>
      </c>
      <c r="Q205" s="223">
        <f>ROUND(I205*H205,2)</f>
        <v>0</v>
      </c>
      <c r="R205" s="223">
        <f>ROUND(J205*H205,2)</f>
        <v>0</v>
      </c>
      <c r="S205" s="87"/>
      <c r="T205" s="224">
        <f>S205*H205</f>
        <v>0</v>
      </c>
      <c r="U205" s="224">
        <v>0</v>
      </c>
      <c r="V205" s="224">
        <f>U205*H205</f>
        <v>0</v>
      </c>
      <c r="W205" s="224">
        <v>0</v>
      </c>
      <c r="X205" s="225">
        <f>W205*H205</f>
        <v>0</v>
      </c>
      <c r="Y205" s="54"/>
      <c r="Z205" s="54"/>
      <c r="AA205" s="54"/>
      <c r="AB205" s="54"/>
      <c r="AC205" s="54"/>
      <c r="AD205" s="54"/>
      <c r="AE205" s="54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226" t="s">
        <v>941</v>
      </c>
      <c r="AS205" s="60"/>
      <c r="AT205" s="226" t="s">
        <v>783</v>
      </c>
      <c r="AU205" s="226" t="s">
        <v>29</v>
      </c>
      <c r="AV205" s="60"/>
      <c r="AW205" s="60"/>
      <c r="AX205" s="60"/>
      <c r="AY205" s="38" t="s">
        <v>781</v>
      </c>
      <c r="AZ205" s="60"/>
      <c r="BA205" s="60"/>
      <c r="BB205" s="60"/>
      <c r="BC205" s="60"/>
      <c r="BD205" s="60"/>
      <c r="BE205" s="227">
        <f>IF(O205="základní",K205,0)</f>
        <v>0</v>
      </c>
      <c r="BF205" s="227">
        <f>IF(O205="snížená",K205,0)</f>
        <v>0</v>
      </c>
      <c r="BG205" s="227">
        <f>IF(O205="zákl. přenesená",K205,0)</f>
        <v>0</v>
      </c>
      <c r="BH205" s="227">
        <f>IF(O205="sníž. přenesená",K205,0)</f>
        <v>0</v>
      </c>
      <c r="BI205" s="227">
        <f>IF(O205="nulová",K205,0)</f>
        <v>0</v>
      </c>
      <c r="BJ205" s="38" t="s">
        <v>34</v>
      </c>
      <c r="BK205" s="227">
        <f>ROUND(P205*H205,2)</f>
        <v>0</v>
      </c>
      <c r="BL205" s="38" t="s">
        <v>941</v>
      </c>
      <c r="BM205" s="226" t="s">
        <v>967</v>
      </c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</row>
    <row r="206" spans="1:121" ht="12.75">
      <c r="A206" s="54"/>
      <c r="B206" s="55"/>
      <c r="C206" s="56"/>
      <c r="D206" s="228" t="s">
        <v>789</v>
      </c>
      <c r="E206" s="373"/>
      <c r="F206" s="370" t="s">
        <v>968</v>
      </c>
      <c r="G206" s="56"/>
      <c r="H206" s="56"/>
      <c r="I206" s="230"/>
      <c r="J206" s="230"/>
      <c r="K206" s="56"/>
      <c r="L206" s="56"/>
      <c r="M206" s="59"/>
      <c r="N206" s="231"/>
      <c r="O206" s="232"/>
      <c r="P206" s="87"/>
      <c r="Q206" s="87"/>
      <c r="R206" s="87"/>
      <c r="S206" s="87"/>
      <c r="T206" s="87"/>
      <c r="U206" s="87"/>
      <c r="V206" s="87"/>
      <c r="W206" s="87"/>
      <c r="X206" s="88"/>
      <c r="Y206" s="54"/>
      <c r="Z206" s="54"/>
      <c r="AA206" s="54"/>
      <c r="AB206" s="54"/>
      <c r="AC206" s="54"/>
      <c r="AD206" s="54"/>
      <c r="AE206" s="54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38" t="s">
        <v>789</v>
      </c>
      <c r="AU206" s="38" t="s">
        <v>29</v>
      </c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</row>
    <row r="207" spans="1:121" ht="22.8">
      <c r="A207" s="54"/>
      <c r="B207" s="55"/>
      <c r="C207" s="269" t="s">
        <v>1005</v>
      </c>
      <c r="D207" s="269" t="s">
        <v>196</v>
      </c>
      <c r="E207" s="371" t="s">
        <v>970</v>
      </c>
      <c r="F207" s="368" t="s">
        <v>1622</v>
      </c>
      <c r="G207" s="272" t="s">
        <v>801</v>
      </c>
      <c r="H207" s="273">
        <v>10</v>
      </c>
      <c r="I207" s="274"/>
      <c r="J207" s="275"/>
      <c r="K207" s="276">
        <f>ROUND(P207*H207,2)</f>
        <v>0</v>
      </c>
      <c r="L207" s="271" t="s">
        <v>56</v>
      </c>
      <c r="M207" s="277"/>
      <c r="N207" s="278" t="s">
        <v>56</v>
      </c>
      <c r="O207" s="222" t="s">
        <v>694</v>
      </c>
      <c r="P207" s="223">
        <f>I207+J207</f>
        <v>0</v>
      </c>
      <c r="Q207" s="223">
        <f>ROUND(I207*H207,2)</f>
        <v>0</v>
      </c>
      <c r="R207" s="223">
        <f>ROUND(J207*H207,2)</f>
        <v>0</v>
      </c>
      <c r="S207" s="87"/>
      <c r="T207" s="224">
        <f>S207*H207</f>
        <v>0</v>
      </c>
      <c r="U207" s="224">
        <v>0</v>
      </c>
      <c r="V207" s="224">
        <f>U207*H207</f>
        <v>0</v>
      </c>
      <c r="W207" s="224">
        <v>0</v>
      </c>
      <c r="X207" s="225">
        <f>W207*H207</f>
        <v>0</v>
      </c>
      <c r="Y207" s="54"/>
      <c r="Z207" s="54"/>
      <c r="AA207" s="54"/>
      <c r="AB207" s="54"/>
      <c r="AC207" s="54"/>
      <c r="AD207" s="54"/>
      <c r="AE207" s="54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226" t="s">
        <v>951</v>
      </c>
      <c r="AS207" s="60"/>
      <c r="AT207" s="226" t="s">
        <v>196</v>
      </c>
      <c r="AU207" s="226" t="s">
        <v>29</v>
      </c>
      <c r="AV207" s="60"/>
      <c r="AW207" s="60"/>
      <c r="AX207" s="60"/>
      <c r="AY207" s="38" t="s">
        <v>781</v>
      </c>
      <c r="AZ207" s="60"/>
      <c r="BA207" s="60"/>
      <c r="BB207" s="60"/>
      <c r="BC207" s="60"/>
      <c r="BD207" s="60"/>
      <c r="BE207" s="227">
        <f>IF(O207="základní",K207,0)</f>
        <v>0</v>
      </c>
      <c r="BF207" s="227">
        <f>IF(O207="snížená",K207,0)</f>
        <v>0</v>
      </c>
      <c r="BG207" s="227">
        <f>IF(O207="zákl. přenesená",K207,0)</f>
        <v>0</v>
      </c>
      <c r="BH207" s="227">
        <f>IF(O207="sníž. přenesená",K207,0)</f>
        <v>0</v>
      </c>
      <c r="BI207" s="227">
        <f>IF(O207="nulová",K207,0)</f>
        <v>0</v>
      </c>
      <c r="BJ207" s="38" t="s">
        <v>34</v>
      </c>
      <c r="BK207" s="227">
        <f>ROUND(P207*H207,2)</f>
        <v>0</v>
      </c>
      <c r="BL207" s="38" t="s">
        <v>951</v>
      </c>
      <c r="BM207" s="226" t="s">
        <v>971</v>
      </c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</row>
    <row r="208" spans="1:121" ht="12.75">
      <c r="A208" s="54"/>
      <c r="B208" s="55"/>
      <c r="C208" s="269" t="s">
        <v>1009</v>
      </c>
      <c r="D208" s="269" t="s">
        <v>196</v>
      </c>
      <c r="E208" s="270" t="s">
        <v>973</v>
      </c>
      <c r="F208" s="367" t="s">
        <v>1610</v>
      </c>
      <c r="G208" s="272" t="s">
        <v>801</v>
      </c>
      <c r="H208" s="273">
        <v>10</v>
      </c>
      <c r="I208" s="274"/>
      <c r="J208" s="275"/>
      <c r="K208" s="276">
        <f>ROUND(P208*H208,2)</f>
        <v>0</v>
      </c>
      <c r="L208" s="271" t="s">
        <v>56</v>
      </c>
      <c r="M208" s="277"/>
      <c r="N208" s="278" t="s">
        <v>56</v>
      </c>
      <c r="O208" s="222" t="s">
        <v>694</v>
      </c>
      <c r="P208" s="223">
        <f>I208+J208</f>
        <v>0</v>
      </c>
      <c r="Q208" s="223">
        <f>ROUND(I208*H208,2)</f>
        <v>0</v>
      </c>
      <c r="R208" s="223">
        <f>ROUND(J208*H208,2)</f>
        <v>0</v>
      </c>
      <c r="S208" s="87"/>
      <c r="T208" s="224">
        <f>S208*H208</f>
        <v>0</v>
      </c>
      <c r="U208" s="224">
        <v>0</v>
      </c>
      <c r="V208" s="224">
        <f>U208*H208</f>
        <v>0</v>
      </c>
      <c r="W208" s="224">
        <v>0</v>
      </c>
      <c r="X208" s="225">
        <f>W208*H208</f>
        <v>0</v>
      </c>
      <c r="Y208" s="54"/>
      <c r="Z208" s="54"/>
      <c r="AA208" s="54"/>
      <c r="AB208" s="54"/>
      <c r="AC208" s="54"/>
      <c r="AD208" s="54"/>
      <c r="AE208" s="54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226" t="s">
        <v>951</v>
      </c>
      <c r="AS208" s="60"/>
      <c r="AT208" s="226" t="s">
        <v>196</v>
      </c>
      <c r="AU208" s="226" t="s">
        <v>29</v>
      </c>
      <c r="AV208" s="60"/>
      <c r="AW208" s="60"/>
      <c r="AX208" s="60"/>
      <c r="AY208" s="38" t="s">
        <v>781</v>
      </c>
      <c r="AZ208" s="60"/>
      <c r="BA208" s="60"/>
      <c r="BB208" s="60"/>
      <c r="BC208" s="60"/>
      <c r="BD208" s="60"/>
      <c r="BE208" s="227">
        <f>IF(O208="základní",K208,0)</f>
        <v>0</v>
      </c>
      <c r="BF208" s="227">
        <f>IF(O208="snížená",K208,0)</f>
        <v>0</v>
      </c>
      <c r="BG208" s="227">
        <f>IF(O208="zákl. přenesená",K208,0)</f>
        <v>0</v>
      </c>
      <c r="BH208" s="227">
        <f>IF(O208="sníž. přenesená",K208,0)</f>
        <v>0</v>
      </c>
      <c r="BI208" s="227">
        <f>IF(O208="nulová",K208,0)</f>
        <v>0</v>
      </c>
      <c r="BJ208" s="38" t="s">
        <v>34</v>
      </c>
      <c r="BK208" s="227">
        <f>ROUND(P208*H208,2)</f>
        <v>0</v>
      </c>
      <c r="BL208" s="38" t="s">
        <v>951</v>
      </c>
      <c r="BM208" s="226" t="s">
        <v>974</v>
      </c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</row>
    <row r="209" spans="1:121" ht="12.75">
      <c r="A209" s="54"/>
      <c r="B209" s="55"/>
      <c r="C209" s="214" t="s">
        <v>1015</v>
      </c>
      <c r="D209" s="214" t="s">
        <v>783</v>
      </c>
      <c r="E209" s="215" t="s">
        <v>976</v>
      </c>
      <c r="F209" s="216" t="s">
        <v>977</v>
      </c>
      <c r="G209" s="217" t="s">
        <v>801</v>
      </c>
      <c r="H209" s="218">
        <v>10</v>
      </c>
      <c r="I209" s="219"/>
      <c r="J209" s="219"/>
      <c r="K209" s="220">
        <f>ROUND(P209*H209,2)</f>
        <v>0</v>
      </c>
      <c r="L209" s="216" t="s">
        <v>787</v>
      </c>
      <c r="M209" s="59"/>
      <c r="N209" s="221" t="s">
        <v>56</v>
      </c>
      <c r="O209" s="222" t="s">
        <v>694</v>
      </c>
      <c r="P209" s="223">
        <f>I209+J209</f>
        <v>0</v>
      </c>
      <c r="Q209" s="223">
        <f>ROUND(I209*H209,2)</f>
        <v>0</v>
      </c>
      <c r="R209" s="223">
        <f>ROUND(J209*H209,2)</f>
        <v>0</v>
      </c>
      <c r="S209" s="87"/>
      <c r="T209" s="224">
        <f>S209*H209</f>
        <v>0</v>
      </c>
      <c r="U209" s="224">
        <v>0</v>
      </c>
      <c r="V209" s="224">
        <f>U209*H209</f>
        <v>0</v>
      </c>
      <c r="W209" s="224">
        <v>0</v>
      </c>
      <c r="X209" s="225">
        <f>W209*H209</f>
        <v>0</v>
      </c>
      <c r="Y209" s="54"/>
      <c r="Z209" s="54"/>
      <c r="AA209" s="54"/>
      <c r="AB209" s="54"/>
      <c r="AC209" s="54"/>
      <c r="AD209" s="54"/>
      <c r="AE209" s="54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226" t="s">
        <v>941</v>
      </c>
      <c r="AS209" s="60"/>
      <c r="AT209" s="226" t="s">
        <v>783</v>
      </c>
      <c r="AU209" s="226" t="s">
        <v>29</v>
      </c>
      <c r="AV209" s="60"/>
      <c r="AW209" s="60"/>
      <c r="AX209" s="60"/>
      <c r="AY209" s="38" t="s">
        <v>781</v>
      </c>
      <c r="AZ209" s="60"/>
      <c r="BA209" s="60"/>
      <c r="BB209" s="60"/>
      <c r="BC209" s="60"/>
      <c r="BD209" s="60"/>
      <c r="BE209" s="227">
        <f>IF(O209="základní",K209,0)</f>
        <v>0</v>
      </c>
      <c r="BF209" s="227">
        <f>IF(O209="snížená",K209,0)</f>
        <v>0</v>
      </c>
      <c r="BG209" s="227">
        <f>IF(O209="zákl. přenesená",K209,0)</f>
        <v>0</v>
      </c>
      <c r="BH209" s="227">
        <f>IF(O209="sníž. přenesená",K209,0)</f>
        <v>0</v>
      </c>
      <c r="BI209" s="227">
        <f>IF(O209="nulová",K209,0)</f>
        <v>0</v>
      </c>
      <c r="BJ209" s="38" t="s">
        <v>34</v>
      </c>
      <c r="BK209" s="227">
        <f>ROUND(P209*H209,2)</f>
        <v>0</v>
      </c>
      <c r="BL209" s="38" t="s">
        <v>941</v>
      </c>
      <c r="BM209" s="226" t="s">
        <v>978</v>
      </c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</row>
    <row r="210" spans="1:121" ht="12.75">
      <c r="A210" s="54"/>
      <c r="B210" s="55"/>
      <c r="C210" s="56"/>
      <c r="D210" s="228" t="s">
        <v>789</v>
      </c>
      <c r="E210" s="56"/>
      <c r="F210" s="229" t="s">
        <v>979</v>
      </c>
      <c r="G210" s="56"/>
      <c r="H210" s="56"/>
      <c r="I210" s="230"/>
      <c r="J210" s="230"/>
      <c r="K210" s="56"/>
      <c r="L210" s="56"/>
      <c r="M210" s="59"/>
      <c r="N210" s="231"/>
      <c r="O210" s="232"/>
      <c r="P210" s="87"/>
      <c r="Q210" s="87"/>
      <c r="R210" s="87"/>
      <c r="S210" s="87"/>
      <c r="T210" s="87"/>
      <c r="U210" s="87"/>
      <c r="V210" s="87"/>
      <c r="W210" s="87"/>
      <c r="X210" s="88"/>
      <c r="Y210" s="54"/>
      <c r="Z210" s="54"/>
      <c r="AA210" s="54"/>
      <c r="AB210" s="54"/>
      <c r="AC210" s="54"/>
      <c r="AD210" s="54"/>
      <c r="AE210" s="54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38" t="s">
        <v>789</v>
      </c>
      <c r="AU210" s="38" t="s">
        <v>29</v>
      </c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</row>
    <row r="211" spans="1:121" ht="22.8">
      <c r="A211" s="54"/>
      <c r="B211" s="55"/>
      <c r="C211" s="269" t="s">
        <v>1020</v>
      </c>
      <c r="D211" s="269" t="s">
        <v>196</v>
      </c>
      <c r="E211" s="270" t="s">
        <v>981</v>
      </c>
      <c r="F211" s="368" t="s">
        <v>1623</v>
      </c>
      <c r="G211" s="272" t="s">
        <v>801</v>
      </c>
      <c r="H211" s="273">
        <v>10</v>
      </c>
      <c r="I211" s="274"/>
      <c r="J211" s="275"/>
      <c r="K211" s="276">
        <f>ROUND(P211*H211,2)</f>
        <v>0</v>
      </c>
      <c r="L211" s="271" t="s">
        <v>56</v>
      </c>
      <c r="M211" s="277"/>
      <c r="N211" s="278" t="s">
        <v>56</v>
      </c>
      <c r="O211" s="222" t="s">
        <v>694</v>
      </c>
      <c r="P211" s="223">
        <f>I211+J211</f>
        <v>0</v>
      </c>
      <c r="Q211" s="223">
        <f>ROUND(I211*H211,2)</f>
        <v>0</v>
      </c>
      <c r="R211" s="223">
        <f>ROUND(J211*H211,2)</f>
        <v>0</v>
      </c>
      <c r="S211" s="87"/>
      <c r="T211" s="224">
        <f>S211*H211</f>
        <v>0</v>
      </c>
      <c r="U211" s="224">
        <v>0</v>
      </c>
      <c r="V211" s="224">
        <f>U211*H211</f>
        <v>0</v>
      </c>
      <c r="W211" s="224">
        <v>0</v>
      </c>
      <c r="X211" s="225">
        <f>W211*H211</f>
        <v>0</v>
      </c>
      <c r="Y211" s="54"/>
      <c r="Z211" s="54"/>
      <c r="AA211" s="54"/>
      <c r="AB211" s="54"/>
      <c r="AC211" s="54"/>
      <c r="AD211" s="54"/>
      <c r="AE211" s="54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226" t="s">
        <v>951</v>
      </c>
      <c r="AS211" s="60"/>
      <c r="AT211" s="226" t="s">
        <v>196</v>
      </c>
      <c r="AU211" s="226" t="s">
        <v>29</v>
      </c>
      <c r="AV211" s="60"/>
      <c r="AW211" s="60"/>
      <c r="AX211" s="60"/>
      <c r="AY211" s="38" t="s">
        <v>781</v>
      </c>
      <c r="AZ211" s="60"/>
      <c r="BA211" s="60"/>
      <c r="BB211" s="60"/>
      <c r="BC211" s="60"/>
      <c r="BD211" s="60"/>
      <c r="BE211" s="227">
        <f>IF(O211="základní",K211,0)</f>
        <v>0</v>
      </c>
      <c r="BF211" s="227">
        <f>IF(O211="snížená",K211,0)</f>
        <v>0</v>
      </c>
      <c r="BG211" s="227">
        <f>IF(O211="zákl. přenesená",K211,0)</f>
        <v>0</v>
      </c>
      <c r="BH211" s="227">
        <f>IF(O211="sníž. přenesená",K211,0)</f>
        <v>0</v>
      </c>
      <c r="BI211" s="227">
        <f>IF(O211="nulová",K211,0)</f>
        <v>0</v>
      </c>
      <c r="BJ211" s="38" t="s">
        <v>34</v>
      </c>
      <c r="BK211" s="227">
        <f>ROUND(P211*H211,2)</f>
        <v>0</v>
      </c>
      <c r="BL211" s="38" t="s">
        <v>951</v>
      </c>
      <c r="BM211" s="226" t="s">
        <v>982</v>
      </c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</row>
    <row r="212" spans="1:121" ht="12.75">
      <c r="A212" s="54"/>
      <c r="B212" s="55"/>
      <c r="C212" s="214" t="s">
        <v>1026</v>
      </c>
      <c r="D212" s="214" t="s">
        <v>783</v>
      </c>
      <c r="E212" s="215" t="s">
        <v>984</v>
      </c>
      <c r="F212" s="369" t="s">
        <v>985</v>
      </c>
      <c r="G212" s="217" t="s">
        <v>801</v>
      </c>
      <c r="H212" s="218">
        <v>9</v>
      </c>
      <c r="I212" s="219"/>
      <c r="J212" s="219"/>
      <c r="K212" s="220">
        <f>ROUND(P212*H212,2)</f>
        <v>0</v>
      </c>
      <c r="L212" s="216" t="s">
        <v>787</v>
      </c>
      <c r="M212" s="59"/>
      <c r="N212" s="221" t="s">
        <v>56</v>
      </c>
      <c r="O212" s="222" t="s">
        <v>694</v>
      </c>
      <c r="P212" s="223">
        <f>I212+J212</f>
        <v>0</v>
      </c>
      <c r="Q212" s="223">
        <f>ROUND(I212*H212,2)</f>
        <v>0</v>
      </c>
      <c r="R212" s="223">
        <f>ROUND(J212*H212,2)</f>
        <v>0</v>
      </c>
      <c r="S212" s="87"/>
      <c r="T212" s="224">
        <f>S212*H212</f>
        <v>0</v>
      </c>
      <c r="U212" s="224">
        <v>0</v>
      </c>
      <c r="V212" s="224">
        <f>U212*H212</f>
        <v>0</v>
      </c>
      <c r="W212" s="224">
        <v>0</v>
      </c>
      <c r="X212" s="225">
        <f>W212*H212</f>
        <v>0</v>
      </c>
      <c r="Y212" s="54"/>
      <c r="Z212" s="54"/>
      <c r="AA212" s="54"/>
      <c r="AB212" s="54"/>
      <c r="AC212" s="54"/>
      <c r="AD212" s="54"/>
      <c r="AE212" s="54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226" t="s">
        <v>941</v>
      </c>
      <c r="AS212" s="60"/>
      <c r="AT212" s="226" t="s">
        <v>783</v>
      </c>
      <c r="AU212" s="226" t="s">
        <v>29</v>
      </c>
      <c r="AV212" s="60"/>
      <c r="AW212" s="60"/>
      <c r="AX212" s="60"/>
      <c r="AY212" s="38" t="s">
        <v>781</v>
      </c>
      <c r="AZ212" s="60"/>
      <c r="BA212" s="60"/>
      <c r="BB212" s="60"/>
      <c r="BC212" s="60"/>
      <c r="BD212" s="60"/>
      <c r="BE212" s="227">
        <f>IF(O212="základní",K212,0)</f>
        <v>0</v>
      </c>
      <c r="BF212" s="227">
        <f>IF(O212="snížená",K212,0)</f>
        <v>0</v>
      </c>
      <c r="BG212" s="227">
        <f>IF(O212="zákl. přenesená",K212,0)</f>
        <v>0</v>
      </c>
      <c r="BH212" s="227">
        <f>IF(O212="sníž. přenesená",K212,0)</f>
        <v>0</v>
      </c>
      <c r="BI212" s="227">
        <f>IF(O212="nulová",K212,0)</f>
        <v>0</v>
      </c>
      <c r="BJ212" s="38" t="s">
        <v>34</v>
      </c>
      <c r="BK212" s="227">
        <f>ROUND(P212*H212,2)</f>
        <v>0</v>
      </c>
      <c r="BL212" s="38" t="s">
        <v>941</v>
      </c>
      <c r="BM212" s="226" t="s">
        <v>986</v>
      </c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</row>
    <row r="213" spans="1:121" ht="12.75">
      <c r="A213" s="54"/>
      <c r="B213" s="55"/>
      <c r="C213" s="56"/>
      <c r="D213" s="228" t="s">
        <v>789</v>
      </c>
      <c r="E213" s="56"/>
      <c r="F213" s="370" t="s">
        <v>987</v>
      </c>
      <c r="G213" s="56"/>
      <c r="H213" s="56"/>
      <c r="I213" s="230"/>
      <c r="J213" s="230"/>
      <c r="K213" s="56"/>
      <c r="L213" s="56"/>
      <c r="M213" s="59"/>
      <c r="N213" s="231"/>
      <c r="O213" s="232"/>
      <c r="P213" s="87"/>
      <c r="Q213" s="87"/>
      <c r="R213" s="87"/>
      <c r="S213" s="87"/>
      <c r="T213" s="87"/>
      <c r="U213" s="87"/>
      <c r="V213" s="87"/>
      <c r="W213" s="87"/>
      <c r="X213" s="88"/>
      <c r="Y213" s="54"/>
      <c r="Z213" s="54"/>
      <c r="AA213" s="54"/>
      <c r="AB213" s="54"/>
      <c r="AC213" s="54"/>
      <c r="AD213" s="54"/>
      <c r="AE213" s="54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38" t="s">
        <v>789</v>
      </c>
      <c r="AU213" s="38" t="s">
        <v>29</v>
      </c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</row>
    <row r="214" spans="1:121" ht="22.8">
      <c r="A214" s="54"/>
      <c r="B214" s="55"/>
      <c r="C214" s="269" t="s">
        <v>1032</v>
      </c>
      <c r="D214" s="269" t="s">
        <v>196</v>
      </c>
      <c r="E214" s="270" t="s">
        <v>989</v>
      </c>
      <c r="F214" s="368" t="s">
        <v>1624</v>
      </c>
      <c r="G214" s="272" t="s">
        <v>801</v>
      </c>
      <c r="H214" s="273">
        <v>9</v>
      </c>
      <c r="I214" s="274"/>
      <c r="J214" s="275"/>
      <c r="K214" s="276">
        <f>ROUND(P214*H214,2)</f>
        <v>0</v>
      </c>
      <c r="L214" s="271" t="s">
        <v>56</v>
      </c>
      <c r="M214" s="277"/>
      <c r="N214" s="278" t="s">
        <v>56</v>
      </c>
      <c r="O214" s="222" t="s">
        <v>694</v>
      </c>
      <c r="P214" s="223">
        <f>I214+J214</f>
        <v>0</v>
      </c>
      <c r="Q214" s="223">
        <f>ROUND(I214*H214,2)</f>
        <v>0</v>
      </c>
      <c r="R214" s="223">
        <f>ROUND(J214*H214,2)</f>
        <v>0</v>
      </c>
      <c r="S214" s="87"/>
      <c r="T214" s="224">
        <f>S214*H214</f>
        <v>0</v>
      </c>
      <c r="U214" s="224">
        <v>0</v>
      </c>
      <c r="V214" s="224">
        <f>U214*H214</f>
        <v>0</v>
      </c>
      <c r="W214" s="224">
        <v>0</v>
      </c>
      <c r="X214" s="225">
        <f>W214*H214</f>
        <v>0</v>
      </c>
      <c r="Y214" s="54"/>
      <c r="Z214" s="54"/>
      <c r="AA214" s="54"/>
      <c r="AB214" s="54"/>
      <c r="AC214" s="54"/>
      <c r="AD214" s="54"/>
      <c r="AE214" s="54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226" t="s">
        <v>951</v>
      </c>
      <c r="AS214" s="60"/>
      <c r="AT214" s="226" t="s">
        <v>196</v>
      </c>
      <c r="AU214" s="226" t="s">
        <v>29</v>
      </c>
      <c r="AV214" s="60"/>
      <c r="AW214" s="60"/>
      <c r="AX214" s="60"/>
      <c r="AY214" s="38" t="s">
        <v>781</v>
      </c>
      <c r="AZ214" s="60"/>
      <c r="BA214" s="60"/>
      <c r="BB214" s="60"/>
      <c r="BC214" s="60"/>
      <c r="BD214" s="60"/>
      <c r="BE214" s="227">
        <f>IF(O214="základní",K214,0)</f>
        <v>0</v>
      </c>
      <c r="BF214" s="227">
        <f>IF(O214="snížená",K214,0)</f>
        <v>0</v>
      </c>
      <c r="BG214" s="227">
        <f>IF(O214="zákl. přenesená",K214,0)</f>
        <v>0</v>
      </c>
      <c r="BH214" s="227">
        <f>IF(O214="sníž. přenesená",K214,0)</f>
        <v>0</v>
      </c>
      <c r="BI214" s="227">
        <f>IF(O214="nulová",K214,0)</f>
        <v>0</v>
      </c>
      <c r="BJ214" s="38" t="s">
        <v>34</v>
      </c>
      <c r="BK214" s="227">
        <f>ROUND(P214*H214,2)</f>
        <v>0</v>
      </c>
      <c r="BL214" s="38" t="s">
        <v>951</v>
      </c>
      <c r="BM214" s="226" t="s">
        <v>990</v>
      </c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</row>
    <row r="215" spans="1:121" ht="12.75">
      <c r="A215" s="54"/>
      <c r="B215" s="55"/>
      <c r="C215" s="214" t="s">
        <v>1037</v>
      </c>
      <c r="D215" s="214" t="s">
        <v>783</v>
      </c>
      <c r="E215" s="215" t="s">
        <v>1375</v>
      </c>
      <c r="F215" s="369" t="s">
        <v>1376</v>
      </c>
      <c r="G215" s="217" t="s">
        <v>801</v>
      </c>
      <c r="H215" s="218">
        <v>1</v>
      </c>
      <c r="I215" s="219"/>
      <c r="J215" s="219"/>
      <c r="K215" s="220">
        <f>ROUND(P215*H215,2)</f>
        <v>0</v>
      </c>
      <c r="L215" s="216" t="s">
        <v>787</v>
      </c>
      <c r="M215" s="59"/>
      <c r="N215" s="221" t="s">
        <v>56</v>
      </c>
      <c r="O215" s="222" t="s">
        <v>694</v>
      </c>
      <c r="P215" s="223">
        <f>I215+J215</f>
        <v>0</v>
      </c>
      <c r="Q215" s="223">
        <f>ROUND(I215*H215,2)</f>
        <v>0</v>
      </c>
      <c r="R215" s="223">
        <f>ROUND(J215*H215,2)</f>
        <v>0</v>
      </c>
      <c r="S215" s="87"/>
      <c r="T215" s="224">
        <f>S215*H215</f>
        <v>0</v>
      </c>
      <c r="U215" s="224">
        <v>0</v>
      </c>
      <c r="V215" s="224">
        <f>U215*H215</f>
        <v>0</v>
      </c>
      <c r="W215" s="224">
        <v>0</v>
      </c>
      <c r="X215" s="225">
        <f>W215*H215</f>
        <v>0</v>
      </c>
      <c r="Y215" s="54"/>
      <c r="Z215" s="54"/>
      <c r="AA215" s="54"/>
      <c r="AB215" s="54"/>
      <c r="AC215" s="54"/>
      <c r="AD215" s="54"/>
      <c r="AE215" s="54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226" t="s">
        <v>941</v>
      </c>
      <c r="AS215" s="60"/>
      <c r="AT215" s="226" t="s">
        <v>783</v>
      </c>
      <c r="AU215" s="226" t="s">
        <v>29</v>
      </c>
      <c r="AV215" s="60"/>
      <c r="AW215" s="60"/>
      <c r="AX215" s="60"/>
      <c r="AY215" s="38" t="s">
        <v>781</v>
      </c>
      <c r="AZ215" s="60"/>
      <c r="BA215" s="60"/>
      <c r="BB215" s="60"/>
      <c r="BC215" s="60"/>
      <c r="BD215" s="60"/>
      <c r="BE215" s="227">
        <f>IF(O215="základní",K215,0)</f>
        <v>0</v>
      </c>
      <c r="BF215" s="227">
        <f>IF(O215="snížená",K215,0)</f>
        <v>0</v>
      </c>
      <c r="BG215" s="227">
        <f>IF(O215="zákl. přenesená",K215,0)</f>
        <v>0</v>
      </c>
      <c r="BH215" s="227">
        <f>IF(O215="sníž. přenesená",K215,0)</f>
        <v>0</v>
      </c>
      <c r="BI215" s="227">
        <f>IF(O215="nulová",K215,0)</f>
        <v>0</v>
      </c>
      <c r="BJ215" s="38" t="s">
        <v>34</v>
      </c>
      <c r="BK215" s="227">
        <f>ROUND(P215*H215,2)</f>
        <v>0</v>
      </c>
      <c r="BL215" s="38" t="s">
        <v>941</v>
      </c>
      <c r="BM215" s="226" t="s">
        <v>1377</v>
      </c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</row>
    <row r="216" spans="1:121" ht="12.75">
      <c r="A216" s="54"/>
      <c r="B216" s="55"/>
      <c r="C216" s="56"/>
      <c r="D216" s="228" t="s">
        <v>789</v>
      </c>
      <c r="E216" s="56"/>
      <c r="F216" s="370" t="s">
        <v>1378</v>
      </c>
      <c r="G216" s="56"/>
      <c r="H216" s="56"/>
      <c r="I216" s="230"/>
      <c r="J216" s="230"/>
      <c r="K216" s="56"/>
      <c r="L216" s="56"/>
      <c r="M216" s="59"/>
      <c r="N216" s="231"/>
      <c r="O216" s="232"/>
      <c r="P216" s="87"/>
      <c r="Q216" s="87"/>
      <c r="R216" s="87"/>
      <c r="S216" s="87"/>
      <c r="T216" s="87"/>
      <c r="U216" s="87"/>
      <c r="V216" s="87"/>
      <c r="W216" s="87"/>
      <c r="X216" s="88"/>
      <c r="Y216" s="54"/>
      <c r="Z216" s="54"/>
      <c r="AA216" s="54"/>
      <c r="AB216" s="54"/>
      <c r="AC216" s="54"/>
      <c r="AD216" s="54"/>
      <c r="AE216" s="54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38" t="s">
        <v>789</v>
      </c>
      <c r="AU216" s="38" t="s">
        <v>29</v>
      </c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</row>
    <row r="217" spans="1:121" ht="22.8">
      <c r="A217" s="54"/>
      <c r="B217" s="55"/>
      <c r="C217" s="269" t="s">
        <v>1042</v>
      </c>
      <c r="D217" s="269" t="s">
        <v>196</v>
      </c>
      <c r="E217" s="270" t="s">
        <v>1379</v>
      </c>
      <c r="F217" s="368" t="s">
        <v>1625</v>
      </c>
      <c r="G217" s="272" t="s">
        <v>801</v>
      </c>
      <c r="H217" s="273">
        <v>1</v>
      </c>
      <c r="I217" s="274"/>
      <c r="J217" s="275"/>
      <c r="K217" s="276">
        <f>ROUND(P217*H217,2)</f>
        <v>0</v>
      </c>
      <c r="L217" s="271" t="s">
        <v>56</v>
      </c>
      <c r="M217" s="277"/>
      <c r="N217" s="278" t="s">
        <v>56</v>
      </c>
      <c r="O217" s="222" t="s">
        <v>694</v>
      </c>
      <c r="P217" s="223">
        <f>I217+J217</f>
        <v>0</v>
      </c>
      <c r="Q217" s="223">
        <f>ROUND(I217*H217,2)</f>
        <v>0</v>
      </c>
      <c r="R217" s="223">
        <f>ROUND(J217*H217,2)</f>
        <v>0</v>
      </c>
      <c r="S217" s="87"/>
      <c r="T217" s="224">
        <f>S217*H217</f>
        <v>0</v>
      </c>
      <c r="U217" s="224">
        <v>0</v>
      </c>
      <c r="V217" s="224">
        <f>U217*H217</f>
        <v>0</v>
      </c>
      <c r="W217" s="224">
        <v>0</v>
      </c>
      <c r="X217" s="225">
        <f>W217*H217</f>
        <v>0</v>
      </c>
      <c r="Y217" s="54"/>
      <c r="Z217" s="54"/>
      <c r="AA217" s="54"/>
      <c r="AB217" s="54"/>
      <c r="AC217" s="54"/>
      <c r="AD217" s="54"/>
      <c r="AE217" s="54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226" t="s">
        <v>1371</v>
      </c>
      <c r="AS217" s="60"/>
      <c r="AT217" s="226" t="s">
        <v>196</v>
      </c>
      <c r="AU217" s="226" t="s">
        <v>29</v>
      </c>
      <c r="AV217" s="60"/>
      <c r="AW217" s="60"/>
      <c r="AX217" s="60"/>
      <c r="AY217" s="38" t="s">
        <v>781</v>
      </c>
      <c r="AZ217" s="60"/>
      <c r="BA217" s="60"/>
      <c r="BB217" s="60"/>
      <c r="BC217" s="60"/>
      <c r="BD217" s="60"/>
      <c r="BE217" s="227">
        <f>IF(O217="základní",K217,0)</f>
        <v>0</v>
      </c>
      <c r="BF217" s="227">
        <f>IF(O217="snížená",K217,0)</f>
        <v>0</v>
      </c>
      <c r="BG217" s="227">
        <f>IF(O217="zákl. přenesená",K217,0)</f>
        <v>0</v>
      </c>
      <c r="BH217" s="227">
        <f>IF(O217="sníž. přenesená",K217,0)</f>
        <v>0</v>
      </c>
      <c r="BI217" s="227">
        <f>IF(O217="nulová",K217,0)</f>
        <v>0</v>
      </c>
      <c r="BJ217" s="38" t="s">
        <v>34</v>
      </c>
      <c r="BK217" s="227">
        <f>ROUND(P217*H217,2)</f>
        <v>0</v>
      </c>
      <c r="BL217" s="38" t="s">
        <v>941</v>
      </c>
      <c r="BM217" s="226" t="s">
        <v>1380</v>
      </c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</row>
    <row r="218" spans="1:121" ht="22.8">
      <c r="A218" s="54"/>
      <c r="B218" s="55"/>
      <c r="C218" s="214" t="s">
        <v>1047</v>
      </c>
      <c r="D218" s="214" t="s">
        <v>783</v>
      </c>
      <c r="E218" s="215" t="s">
        <v>1381</v>
      </c>
      <c r="F218" s="369" t="s">
        <v>1382</v>
      </c>
      <c r="G218" s="217" t="s">
        <v>801</v>
      </c>
      <c r="H218" s="218">
        <v>1</v>
      </c>
      <c r="I218" s="219"/>
      <c r="J218" s="219"/>
      <c r="K218" s="220">
        <f>ROUND(P218*H218,2)</f>
        <v>0</v>
      </c>
      <c r="L218" s="216" t="s">
        <v>787</v>
      </c>
      <c r="M218" s="59"/>
      <c r="N218" s="221" t="s">
        <v>56</v>
      </c>
      <c r="O218" s="222" t="s">
        <v>694</v>
      </c>
      <c r="P218" s="223">
        <f>I218+J218</f>
        <v>0</v>
      </c>
      <c r="Q218" s="223">
        <f>ROUND(I218*H218,2)</f>
        <v>0</v>
      </c>
      <c r="R218" s="223">
        <f>ROUND(J218*H218,2)</f>
        <v>0</v>
      </c>
      <c r="S218" s="87"/>
      <c r="T218" s="224">
        <f>S218*H218</f>
        <v>0</v>
      </c>
      <c r="U218" s="224">
        <v>0</v>
      </c>
      <c r="V218" s="224">
        <f>U218*H218</f>
        <v>0</v>
      </c>
      <c r="W218" s="224">
        <v>0</v>
      </c>
      <c r="X218" s="225">
        <f>W218*H218</f>
        <v>0</v>
      </c>
      <c r="Y218" s="54"/>
      <c r="Z218" s="54"/>
      <c r="AA218" s="54"/>
      <c r="AB218" s="54"/>
      <c r="AC218" s="54"/>
      <c r="AD218" s="54"/>
      <c r="AE218" s="54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226" t="s">
        <v>941</v>
      </c>
      <c r="AS218" s="60"/>
      <c r="AT218" s="226" t="s">
        <v>783</v>
      </c>
      <c r="AU218" s="226" t="s">
        <v>29</v>
      </c>
      <c r="AV218" s="60"/>
      <c r="AW218" s="60"/>
      <c r="AX218" s="60"/>
      <c r="AY218" s="38" t="s">
        <v>781</v>
      </c>
      <c r="AZ218" s="60"/>
      <c r="BA218" s="60"/>
      <c r="BB218" s="60"/>
      <c r="BC218" s="60"/>
      <c r="BD218" s="60"/>
      <c r="BE218" s="227">
        <f>IF(O218="základní",K218,0)</f>
        <v>0</v>
      </c>
      <c r="BF218" s="227">
        <f>IF(O218="snížená",K218,0)</f>
        <v>0</v>
      </c>
      <c r="BG218" s="227">
        <f>IF(O218="zákl. přenesená",K218,0)</f>
        <v>0</v>
      </c>
      <c r="BH218" s="227">
        <f>IF(O218="sníž. přenesená",K218,0)</f>
        <v>0</v>
      </c>
      <c r="BI218" s="227">
        <f>IF(O218="nulová",K218,0)</f>
        <v>0</v>
      </c>
      <c r="BJ218" s="38" t="s">
        <v>34</v>
      </c>
      <c r="BK218" s="227">
        <f>ROUND(P218*H218,2)</f>
        <v>0</v>
      </c>
      <c r="BL218" s="38" t="s">
        <v>941</v>
      </c>
      <c r="BM218" s="226" t="s">
        <v>1383</v>
      </c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</row>
    <row r="219" spans="1:121" ht="12.75">
      <c r="A219" s="54"/>
      <c r="B219" s="55"/>
      <c r="C219" s="56"/>
      <c r="D219" s="228" t="s">
        <v>789</v>
      </c>
      <c r="E219" s="56"/>
      <c r="F219" s="370" t="s">
        <v>1384</v>
      </c>
      <c r="G219" s="56"/>
      <c r="H219" s="56"/>
      <c r="I219" s="230"/>
      <c r="J219" s="230"/>
      <c r="K219" s="56"/>
      <c r="L219" s="56"/>
      <c r="M219" s="59"/>
      <c r="N219" s="231"/>
      <c r="O219" s="232"/>
      <c r="P219" s="87"/>
      <c r="Q219" s="87"/>
      <c r="R219" s="87"/>
      <c r="S219" s="87"/>
      <c r="T219" s="87"/>
      <c r="U219" s="87"/>
      <c r="V219" s="87"/>
      <c r="W219" s="87"/>
      <c r="X219" s="88"/>
      <c r="Y219" s="54"/>
      <c r="Z219" s="54"/>
      <c r="AA219" s="54"/>
      <c r="AB219" s="54"/>
      <c r="AC219" s="54"/>
      <c r="AD219" s="54"/>
      <c r="AE219" s="54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38" t="s">
        <v>789</v>
      </c>
      <c r="AU219" s="38" t="s">
        <v>29</v>
      </c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</row>
    <row r="220" spans="1:121" ht="19.2">
      <c r="A220" s="54"/>
      <c r="B220" s="55"/>
      <c r="C220" s="56"/>
      <c r="D220" s="236" t="s">
        <v>54</v>
      </c>
      <c r="E220" s="56"/>
      <c r="F220" s="374" t="s">
        <v>1385</v>
      </c>
      <c r="G220" s="56"/>
      <c r="H220" s="56"/>
      <c r="I220" s="230"/>
      <c r="J220" s="230"/>
      <c r="K220" s="56"/>
      <c r="L220" s="56"/>
      <c r="M220" s="59"/>
      <c r="N220" s="231"/>
      <c r="O220" s="232"/>
      <c r="P220" s="87"/>
      <c r="Q220" s="87"/>
      <c r="R220" s="87"/>
      <c r="S220" s="87"/>
      <c r="T220" s="87"/>
      <c r="U220" s="87"/>
      <c r="V220" s="87"/>
      <c r="W220" s="87"/>
      <c r="X220" s="88"/>
      <c r="Y220" s="54"/>
      <c r="Z220" s="54"/>
      <c r="AA220" s="54"/>
      <c r="AB220" s="54"/>
      <c r="AC220" s="54"/>
      <c r="AD220" s="54"/>
      <c r="AE220" s="54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38" t="s">
        <v>54</v>
      </c>
      <c r="AU220" s="38" t="s">
        <v>29</v>
      </c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</row>
    <row r="221" spans="1:121" ht="12.75">
      <c r="A221" s="54"/>
      <c r="B221" s="55"/>
      <c r="C221" s="214" t="s">
        <v>1052</v>
      </c>
      <c r="D221" s="214" t="s">
        <v>783</v>
      </c>
      <c r="E221" s="215" t="s">
        <v>992</v>
      </c>
      <c r="F221" s="216" t="s">
        <v>993</v>
      </c>
      <c r="G221" s="217" t="s">
        <v>924</v>
      </c>
      <c r="H221" s="279"/>
      <c r="I221" s="219"/>
      <c r="J221" s="219"/>
      <c r="K221" s="220">
        <f>ROUND(P221*H221,2)</f>
        <v>0</v>
      </c>
      <c r="L221" s="216" t="s">
        <v>56</v>
      </c>
      <c r="M221" s="59"/>
      <c r="N221" s="221" t="s">
        <v>56</v>
      </c>
      <c r="O221" s="222" t="s">
        <v>694</v>
      </c>
      <c r="P221" s="223">
        <f>I221+J221</f>
        <v>0</v>
      </c>
      <c r="Q221" s="223">
        <f>ROUND(I221*H221,2)</f>
        <v>0</v>
      </c>
      <c r="R221" s="223">
        <f>ROUND(J221*H221,2)</f>
        <v>0</v>
      </c>
      <c r="S221" s="87"/>
      <c r="T221" s="224">
        <f>S221*H221</f>
        <v>0</v>
      </c>
      <c r="U221" s="224">
        <v>0</v>
      </c>
      <c r="V221" s="224">
        <f>U221*H221</f>
        <v>0</v>
      </c>
      <c r="W221" s="224">
        <v>0</v>
      </c>
      <c r="X221" s="225">
        <f>W221*H221</f>
        <v>0</v>
      </c>
      <c r="Y221" s="54"/>
      <c r="Z221" s="54"/>
      <c r="AA221" s="54"/>
      <c r="AB221" s="54"/>
      <c r="AC221" s="54"/>
      <c r="AD221" s="54"/>
      <c r="AE221" s="54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226" t="s">
        <v>951</v>
      </c>
      <c r="AS221" s="60"/>
      <c r="AT221" s="226" t="s">
        <v>783</v>
      </c>
      <c r="AU221" s="226" t="s">
        <v>29</v>
      </c>
      <c r="AV221" s="60"/>
      <c r="AW221" s="60"/>
      <c r="AX221" s="60"/>
      <c r="AY221" s="38" t="s">
        <v>781</v>
      </c>
      <c r="AZ221" s="60"/>
      <c r="BA221" s="60"/>
      <c r="BB221" s="60"/>
      <c r="BC221" s="60"/>
      <c r="BD221" s="60"/>
      <c r="BE221" s="227">
        <f>IF(O221="základní",K221,0)</f>
        <v>0</v>
      </c>
      <c r="BF221" s="227">
        <f>IF(O221="snížená",K221,0)</f>
        <v>0</v>
      </c>
      <c r="BG221" s="227">
        <f>IF(O221="zákl. přenesená",K221,0)</f>
        <v>0</v>
      </c>
      <c r="BH221" s="227">
        <f>IF(O221="sníž. přenesená",K221,0)</f>
        <v>0</v>
      </c>
      <c r="BI221" s="227">
        <f>IF(O221="nulová",K221,0)</f>
        <v>0</v>
      </c>
      <c r="BJ221" s="38" t="s">
        <v>34</v>
      </c>
      <c r="BK221" s="227">
        <f>ROUND(P221*H221,2)</f>
        <v>0</v>
      </c>
      <c r="BL221" s="38" t="s">
        <v>951</v>
      </c>
      <c r="BM221" s="226" t="s">
        <v>994</v>
      </c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</row>
    <row r="222" spans="1:121" ht="12.75">
      <c r="A222" s="54"/>
      <c r="B222" s="55"/>
      <c r="C222" s="214" t="s">
        <v>1057</v>
      </c>
      <c r="D222" s="214" t="s">
        <v>783</v>
      </c>
      <c r="E222" s="215" t="s">
        <v>996</v>
      </c>
      <c r="F222" s="216" t="s">
        <v>997</v>
      </c>
      <c r="G222" s="217" t="s">
        <v>924</v>
      </c>
      <c r="H222" s="279"/>
      <c r="I222" s="219"/>
      <c r="J222" s="219"/>
      <c r="K222" s="220">
        <f>ROUND(P222*H222,2)</f>
        <v>0</v>
      </c>
      <c r="L222" s="216" t="s">
        <v>56</v>
      </c>
      <c r="M222" s="59"/>
      <c r="N222" s="221" t="s">
        <v>56</v>
      </c>
      <c r="O222" s="222" t="s">
        <v>694</v>
      </c>
      <c r="P222" s="223">
        <f>I222+J222</f>
        <v>0</v>
      </c>
      <c r="Q222" s="223">
        <f>ROUND(I222*H222,2)</f>
        <v>0</v>
      </c>
      <c r="R222" s="223">
        <f>ROUND(J222*H222,2)</f>
        <v>0</v>
      </c>
      <c r="S222" s="87"/>
      <c r="T222" s="224">
        <f>S222*H222</f>
        <v>0</v>
      </c>
      <c r="U222" s="224">
        <v>0</v>
      </c>
      <c r="V222" s="224">
        <f>U222*H222</f>
        <v>0</v>
      </c>
      <c r="W222" s="224">
        <v>0</v>
      </c>
      <c r="X222" s="225">
        <f>W222*H222</f>
        <v>0</v>
      </c>
      <c r="Y222" s="54"/>
      <c r="Z222" s="54"/>
      <c r="AA222" s="54"/>
      <c r="AB222" s="54"/>
      <c r="AC222" s="54"/>
      <c r="AD222" s="54"/>
      <c r="AE222" s="54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226" t="s">
        <v>941</v>
      </c>
      <c r="AS222" s="60"/>
      <c r="AT222" s="226" t="s">
        <v>783</v>
      </c>
      <c r="AU222" s="226" t="s">
        <v>29</v>
      </c>
      <c r="AV222" s="60"/>
      <c r="AW222" s="60"/>
      <c r="AX222" s="60"/>
      <c r="AY222" s="38" t="s">
        <v>781</v>
      </c>
      <c r="AZ222" s="60"/>
      <c r="BA222" s="60"/>
      <c r="BB222" s="60"/>
      <c r="BC222" s="60"/>
      <c r="BD222" s="60"/>
      <c r="BE222" s="227">
        <f>IF(O222="základní",K222,0)</f>
        <v>0</v>
      </c>
      <c r="BF222" s="227">
        <f>IF(O222="snížená",K222,0)</f>
        <v>0</v>
      </c>
      <c r="BG222" s="227">
        <f>IF(O222="zákl. přenesená",K222,0)</f>
        <v>0</v>
      </c>
      <c r="BH222" s="227">
        <f>IF(O222="sníž. přenesená",K222,0)</f>
        <v>0</v>
      </c>
      <c r="BI222" s="227">
        <f>IF(O222="nulová",K222,0)</f>
        <v>0</v>
      </c>
      <c r="BJ222" s="38" t="s">
        <v>34</v>
      </c>
      <c r="BK222" s="227">
        <f>ROUND(P222*H222,2)</f>
        <v>0</v>
      </c>
      <c r="BL222" s="38" t="s">
        <v>941</v>
      </c>
      <c r="BM222" s="226" t="s">
        <v>998</v>
      </c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</row>
    <row r="223" spans="1:121" ht="12.75">
      <c r="A223" s="54"/>
      <c r="B223" s="55"/>
      <c r="C223" s="214" t="s">
        <v>1063</v>
      </c>
      <c r="D223" s="214" t="s">
        <v>783</v>
      </c>
      <c r="E223" s="215" t="s">
        <v>1000</v>
      </c>
      <c r="F223" s="216" t="s">
        <v>1001</v>
      </c>
      <c r="G223" s="217" t="s">
        <v>924</v>
      </c>
      <c r="H223" s="279"/>
      <c r="I223" s="219"/>
      <c r="J223" s="219"/>
      <c r="K223" s="220">
        <f>ROUND(P223*H223,2)</f>
        <v>0</v>
      </c>
      <c r="L223" s="216" t="s">
        <v>56</v>
      </c>
      <c r="M223" s="59"/>
      <c r="N223" s="221" t="s">
        <v>56</v>
      </c>
      <c r="O223" s="222" t="s">
        <v>694</v>
      </c>
      <c r="P223" s="223">
        <f>I223+J223</f>
        <v>0</v>
      </c>
      <c r="Q223" s="223">
        <f>ROUND(I223*H223,2)</f>
        <v>0</v>
      </c>
      <c r="R223" s="223">
        <f>ROUND(J223*H223,2)</f>
        <v>0</v>
      </c>
      <c r="S223" s="87"/>
      <c r="T223" s="224">
        <f>S223*H223</f>
        <v>0</v>
      </c>
      <c r="U223" s="224">
        <v>0</v>
      </c>
      <c r="V223" s="224">
        <f>U223*H223</f>
        <v>0</v>
      </c>
      <c r="W223" s="224">
        <v>0</v>
      </c>
      <c r="X223" s="225">
        <f>W223*H223</f>
        <v>0</v>
      </c>
      <c r="Y223" s="54"/>
      <c r="Z223" s="54"/>
      <c r="AA223" s="54"/>
      <c r="AB223" s="54"/>
      <c r="AC223" s="54"/>
      <c r="AD223" s="54"/>
      <c r="AE223" s="54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226" t="s">
        <v>941</v>
      </c>
      <c r="AS223" s="60"/>
      <c r="AT223" s="226" t="s">
        <v>783</v>
      </c>
      <c r="AU223" s="226" t="s">
        <v>29</v>
      </c>
      <c r="AV223" s="60"/>
      <c r="AW223" s="60"/>
      <c r="AX223" s="60"/>
      <c r="AY223" s="38" t="s">
        <v>781</v>
      </c>
      <c r="AZ223" s="60"/>
      <c r="BA223" s="60"/>
      <c r="BB223" s="60"/>
      <c r="BC223" s="60"/>
      <c r="BD223" s="60"/>
      <c r="BE223" s="227">
        <f>IF(O223="základní",K223,0)</f>
        <v>0</v>
      </c>
      <c r="BF223" s="227">
        <f>IF(O223="snížená",K223,0)</f>
        <v>0</v>
      </c>
      <c r="BG223" s="227">
        <f>IF(O223="zákl. přenesená",K223,0)</f>
        <v>0</v>
      </c>
      <c r="BH223" s="227">
        <f>IF(O223="sníž. přenesená",K223,0)</f>
        <v>0</v>
      </c>
      <c r="BI223" s="227">
        <f>IF(O223="nulová",K223,0)</f>
        <v>0</v>
      </c>
      <c r="BJ223" s="38" t="s">
        <v>34</v>
      </c>
      <c r="BK223" s="227">
        <f>ROUND(P223*H223,2)</f>
        <v>0</v>
      </c>
      <c r="BL223" s="38" t="s">
        <v>941</v>
      </c>
      <c r="BM223" s="226" t="s">
        <v>1002</v>
      </c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</row>
    <row r="224" spans="1:121" ht="12.75">
      <c r="A224" s="196"/>
      <c r="B224" s="197"/>
      <c r="C224" s="198"/>
      <c r="D224" s="199" t="s">
        <v>721</v>
      </c>
      <c r="E224" s="212" t="s">
        <v>1003</v>
      </c>
      <c r="F224" s="212" t="s">
        <v>1004</v>
      </c>
      <c r="G224" s="198"/>
      <c r="H224" s="198"/>
      <c r="I224" s="201"/>
      <c r="J224" s="201"/>
      <c r="K224" s="213">
        <f>BK224</f>
        <v>0</v>
      </c>
      <c r="L224" s="198"/>
      <c r="M224" s="203"/>
      <c r="N224" s="204"/>
      <c r="O224" s="205"/>
      <c r="P224" s="205"/>
      <c r="Q224" s="206">
        <f>SUM(Q225:Q280)</f>
        <v>0</v>
      </c>
      <c r="R224" s="206">
        <f>SUM(R225:R280)</f>
        <v>0</v>
      </c>
      <c r="S224" s="205"/>
      <c r="T224" s="207">
        <f>SUM(T225:T280)</f>
        <v>0</v>
      </c>
      <c r="U224" s="205"/>
      <c r="V224" s="207">
        <f>SUM(V225:V280)</f>
        <v>1.358297</v>
      </c>
      <c r="W224" s="205"/>
      <c r="X224" s="208">
        <f>SUM(X225:X280)</f>
        <v>3.3000000000000003</v>
      </c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209" t="s">
        <v>28</v>
      </c>
      <c r="AS224" s="196"/>
      <c r="AT224" s="210" t="s">
        <v>721</v>
      </c>
      <c r="AU224" s="210" t="s">
        <v>34</v>
      </c>
      <c r="AV224" s="196"/>
      <c r="AW224" s="196"/>
      <c r="AX224" s="196"/>
      <c r="AY224" s="209" t="s">
        <v>781</v>
      </c>
      <c r="AZ224" s="196"/>
      <c r="BA224" s="196"/>
      <c r="BB224" s="196"/>
      <c r="BC224" s="196"/>
      <c r="BD224" s="196"/>
      <c r="BE224" s="196"/>
      <c r="BF224" s="196"/>
      <c r="BG224" s="196"/>
      <c r="BH224" s="196"/>
      <c r="BI224" s="196"/>
      <c r="BJ224" s="196"/>
      <c r="BK224" s="211">
        <f>SUM(BK225:BK280)</f>
        <v>0</v>
      </c>
      <c r="BL224" s="196"/>
      <c r="BM224" s="196"/>
      <c r="BN224" s="196"/>
      <c r="BO224" s="196"/>
      <c r="BP224" s="196"/>
      <c r="BQ224" s="196"/>
      <c r="BR224" s="196"/>
      <c r="BS224" s="196"/>
      <c r="BT224" s="196"/>
      <c r="BU224" s="196"/>
      <c r="BV224" s="196"/>
      <c r="BW224" s="196"/>
      <c r="BX224" s="196"/>
      <c r="BY224" s="196"/>
      <c r="BZ224" s="196"/>
      <c r="CA224" s="196"/>
      <c r="CB224" s="196"/>
      <c r="CC224" s="196"/>
      <c r="CD224" s="196"/>
      <c r="CE224" s="196"/>
      <c r="CF224" s="196"/>
      <c r="CG224" s="196"/>
      <c r="CH224" s="196"/>
      <c r="CI224" s="196"/>
      <c r="CJ224" s="196"/>
      <c r="CK224" s="196"/>
      <c r="CL224" s="196"/>
      <c r="CM224" s="196"/>
      <c r="CN224" s="196"/>
      <c r="CO224" s="196"/>
      <c r="CP224" s="196"/>
      <c r="CQ224" s="196"/>
      <c r="CR224" s="196"/>
      <c r="CS224" s="196"/>
      <c r="CT224" s="196"/>
      <c r="CU224" s="196"/>
      <c r="CV224" s="196"/>
      <c r="CW224" s="196"/>
      <c r="CX224" s="196"/>
      <c r="CY224" s="196"/>
      <c r="CZ224" s="196"/>
      <c r="DA224" s="196"/>
      <c r="DB224" s="196"/>
      <c r="DC224" s="196"/>
      <c r="DD224" s="196"/>
      <c r="DE224" s="196"/>
      <c r="DF224" s="196"/>
      <c r="DG224" s="196"/>
      <c r="DH224" s="196"/>
      <c r="DI224" s="196"/>
      <c r="DJ224" s="196"/>
      <c r="DK224" s="196"/>
      <c r="DL224" s="196"/>
      <c r="DM224" s="196"/>
      <c r="DN224" s="196"/>
      <c r="DO224" s="196"/>
      <c r="DP224" s="196"/>
      <c r="DQ224" s="196"/>
    </row>
    <row r="225" spans="1:121" ht="12.75">
      <c r="A225" s="54"/>
      <c r="B225" s="55"/>
      <c r="C225" s="214" t="s">
        <v>1068</v>
      </c>
      <c r="D225" s="214" t="s">
        <v>783</v>
      </c>
      <c r="E225" s="215" t="s">
        <v>1006</v>
      </c>
      <c r="F225" s="216" t="s">
        <v>1007</v>
      </c>
      <c r="G225" s="217" t="s">
        <v>801</v>
      </c>
      <c r="H225" s="218">
        <v>10</v>
      </c>
      <c r="I225" s="219"/>
      <c r="J225" s="219"/>
      <c r="K225" s="220">
        <f>ROUND(P225*H225,2)</f>
        <v>0</v>
      </c>
      <c r="L225" s="216" t="s">
        <v>56</v>
      </c>
      <c r="M225" s="59"/>
      <c r="N225" s="221" t="s">
        <v>56</v>
      </c>
      <c r="O225" s="222" t="s">
        <v>694</v>
      </c>
      <c r="P225" s="223">
        <f>I225+J225</f>
        <v>0</v>
      </c>
      <c r="Q225" s="223">
        <f>ROUND(I225*H225,2)</f>
        <v>0</v>
      </c>
      <c r="R225" s="223">
        <f>ROUND(J225*H225,2)</f>
        <v>0</v>
      </c>
      <c r="S225" s="87"/>
      <c r="T225" s="224">
        <f>S225*H225</f>
        <v>0</v>
      </c>
      <c r="U225" s="224">
        <v>0</v>
      </c>
      <c r="V225" s="224">
        <f>U225*H225</f>
        <v>0</v>
      </c>
      <c r="W225" s="224">
        <v>0</v>
      </c>
      <c r="X225" s="225">
        <f>W225*H225</f>
        <v>0</v>
      </c>
      <c r="Y225" s="54"/>
      <c r="Z225" s="54"/>
      <c r="AA225" s="54"/>
      <c r="AB225" s="54"/>
      <c r="AC225" s="54"/>
      <c r="AD225" s="54"/>
      <c r="AE225" s="54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226" t="s">
        <v>941</v>
      </c>
      <c r="AS225" s="60"/>
      <c r="AT225" s="226" t="s">
        <v>783</v>
      </c>
      <c r="AU225" s="226" t="s">
        <v>29</v>
      </c>
      <c r="AV225" s="60"/>
      <c r="AW225" s="60"/>
      <c r="AX225" s="60"/>
      <c r="AY225" s="38" t="s">
        <v>781</v>
      </c>
      <c r="AZ225" s="60"/>
      <c r="BA225" s="60"/>
      <c r="BB225" s="60"/>
      <c r="BC225" s="60"/>
      <c r="BD225" s="60"/>
      <c r="BE225" s="227">
        <f>IF(O225="základní",K225,0)</f>
        <v>0</v>
      </c>
      <c r="BF225" s="227">
        <f>IF(O225="snížená",K225,0)</f>
        <v>0</v>
      </c>
      <c r="BG225" s="227">
        <f>IF(O225="zákl. přenesená",K225,0)</f>
        <v>0</v>
      </c>
      <c r="BH225" s="227">
        <f>IF(O225="sníž. přenesená",K225,0)</f>
        <v>0</v>
      </c>
      <c r="BI225" s="227">
        <f>IF(O225="nulová",K225,0)</f>
        <v>0</v>
      </c>
      <c r="BJ225" s="38" t="s">
        <v>34</v>
      </c>
      <c r="BK225" s="227">
        <f>ROUND(P225*H225,2)</f>
        <v>0</v>
      </c>
      <c r="BL225" s="38" t="s">
        <v>941</v>
      </c>
      <c r="BM225" s="226" t="s">
        <v>1008</v>
      </c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</row>
    <row r="226" spans="1:121" ht="12.75">
      <c r="A226" s="54"/>
      <c r="B226" s="55"/>
      <c r="C226" s="214" t="s">
        <v>1074</v>
      </c>
      <c r="D226" s="214" t="s">
        <v>783</v>
      </c>
      <c r="E226" s="215" t="s">
        <v>1010</v>
      </c>
      <c r="F226" s="216" t="s">
        <v>1011</v>
      </c>
      <c r="G226" s="217" t="s">
        <v>1012</v>
      </c>
      <c r="H226" s="218">
        <v>0.5</v>
      </c>
      <c r="I226" s="219"/>
      <c r="J226" s="219"/>
      <c r="K226" s="220">
        <f>ROUND(P226*H226,2)</f>
        <v>0</v>
      </c>
      <c r="L226" s="216" t="s">
        <v>787</v>
      </c>
      <c r="M226" s="59"/>
      <c r="N226" s="221" t="s">
        <v>56</v>
      </c>
      <c r="O226" s="222" t="s">
        <v>694</v>
      </c>
      <c r="P226" s="223">
        <f>I226+J226</f>
        <v>0</v>
      </c>
      <c r="Q226" s="223">
        <f>ROUND(I226*H226,2)</f>
        <v>0</v>
      </c>
      <c r="R226" s="223">
        <f>ROUND(J226*H226,2)</f>
        <v>0</v>
      </c>
      <c r="S226" s="87"/>
      <c r="T226" s="224">
        <f>S226*H226</f>
        <v>0</v>
      </c>
      <c r="U226" s="224">
        <v>0.0088</v>
      </c>
      <c r="V226" s="224">
        <f>U226*H226</f>
        <v>0.0044</v>
      </c>
      <c r="W226" s="224">
        <v>0</v>
      </c>
      <c r="X226" s="225">
        <f>W226*H226</f>
        <v>0</v>
      </c>
      <c r="Y226" s="54"/>
      <c r="Z226" s="54"/>
      <c r="AA226" s="54"/>
      <c r="AB226" s="54"/>
      <c r="AC226" s="54"/>
      <c r="AD226" s="54"/>
      <c r="AE226" s="54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226" t="s">
        <v>941</v>
      </c>
      <c r="AS226" s="60"/>
      <c r="AT226" s="226" t="s">
        <v>783</v>
      </c>
      <c r="AU226" s="226" t="s">
        <v>29</v>
      </c>
      <c r="AV226" s="60"/>
      <c r="AW226" s="60"/>
      <c r="AX226" s="60"/>
      <c r="AY226" s="38" t="s">
        <v>781</v>
      </c>
      <c r="AZ226" s="60"/>
      <c r="BA226" s="60"/>
      <c r="BB226" s="60"/>
      <c r="BC226" s="60"/>
      <c r="BD226" s="60"/>
      <c r="BE226" s="227">
        <f>IF(O226="základní",K226,0)</f>
        <v>0</v>
      </c>
      <c r="BF226" s="227">
        <f>IF(O226="snížená",K226,0)</f>
        <v>0</v>
      </c>
      <c r="BG226" s="227">
        <f>IF(O226="zákl. přenesená",K226,0)</f>
        <v>0</v>
      </c>
      <c r="BH226" s="227">
        <f>IF(O226="sníž. přenesená",K226,0)</f>
        <v>0</v>
      </c>
      <c r="BI226" s="227">
        <f>IF(O226="nulová",K226,0)</f>
        <v>0</v>
      </c>
      <c r="BJ226" s="38" t="s">
        <v>34</v>
      </c>
      <c r="BK226" s="227">
        <f>ROUND(P226*H226,2)</f>
        <v>0</v>
      </c>
      <c r="BL226" s="38" t="s">
        <v>941</v>
      </c>
      <c r="BM226" s="226" t="s">
        <v>1013</v>
      </c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</row>
    <row r="227" spans="1:121" ht="12.75">
      <c r="A227" s="54"/>
      <c r="B227" s="55"/>
      <c r="C227" s="56"/>
      <c r="D227" s="228" t="s">
        <v>789</v>
      </c>
      <c r="E227" s="56"/>
      <c r="F227" s="229" t="s">
        <v>1014</v>
      </c>
      <c r="G227" s="56"/>
      <c r="H227" s="56"/>
      <c r="I227" s="230"/>
      <c r="J227" s="230"/>
      <c r="K227" s="56"/>
      <c r="L227" s="56"/>
      <c r="M227" s="59"/>
      <c r="N227" s="231"/>
      <c r="O227" s="232"/>
      <c r="P227" s="87"/>
      <c r="Q227" s="87"/>
      <c r="R227" s="87"/>
      <c r="S227" s="87"/>
      <c r="T227" s="87"/>
      <c r="U227" s="87"/>
      <c r="V227" s="87"/>
      <c r="W227" s="87"/>
      <c r="X227" s="88"/>
      <c r="Y227" s="54"/>
      <c r="Z227" s="54"/>
      <c r="AA227" s="54"/>
      <c r="AB227" s="54"/>
      <c r="AC227" s="54"/>
      <c r="AD227" s="54"/>
      <c r="AE227" s="54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38" t="s">
        <v>789</v>
      </c>
      <c r="AU227" s="38" t="s">
        <v>29</v>
      </c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</row>
    <row r="228" spans="1:121" ht="12.75">
      <c r="A228" s="54"/>
      <c r="B228" s="55"/>
      <c r="C228" s="214" t="s">
        <v>941</v>
      </c>
      <c r="D228" s="214" t="s">
        <v>783</v>
      </c>
      <c r="E228" s="215" t="s">
        <v>1016</v>
      </c>
      <c r="F228" s="216" t="s">
        <v>1017</v>
      </c>
      <c r="G228" s="217" t="s">
        <v>1012</v>
      </c>
      <c r="H228" s="218">
        <v>0.5</v>
      </c>
      <c r="I228" s="219"/>
      <c r="J228" s="219"/>
      <c r="K228" s="220">
        <f>ROUND(P228*H228,2)</f>
        <v>0</v>
      </c>
      <c r="L228" s="216" t="s">
        <v>787</v>
      </c>
      <c r="M228" s="59"/>
      <c r="N228" s="221" t="s">
        <v>56</v>
      </c>
      <c r="O228" s="222" t="s">
        <v>694</v>
      </c>
      <c r="P228" s="223">
        <f>I228+J228</f>
        <v>0</v>
      </c>
      <c r="Q228" s="223">
        <f>ROUND(I228*H228,2)</f>
        <v>0</v>
      </c>
      <c r="R228" s="223">
        <f>ROUND(J228*H228,2)</f>
        <v>0</v>
      </c>
      <c r="S228" s="87"/>
      <c r="T228" s="224">
        <f>S228*H228</f>
        <v>0</v>
      </c>
      <c r="U228" s="224">
        <v>0.0099</v>
      </c>
      <c r="V228" s="224">
        <f>U228*H228</f>
        <v>0.00495</v>
      </c>
      <c r="W228" s="224">
        <v>0</v>
      </c>
      <c r="X228" s="225">
        <f>W228*H228</f>
        <v>0</v>
      </c>
      <c r="Y228" s="54"/>
      <c r="Z228" s="54"/>
      <c r="AA228" s="54"/>
      <c r="AB228" s="54"/>
      <c r="AC228" s="54"/>
      <c r="AD228" s="54"/>
      <c r="AE228" s="54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226" t="s">
        <v>941</v>
      </c>
      <c r="AS228" s="60"/>
      <c r="AT228" s="226" t="s">
        <v>783</v>
      </c>
      <c r="AU228" s="226" t="s">
        <v>29</v>
      </c>
      <c r="AV228" s="60"/>
      <c r="AW228" s="60"/>
      <c r="AX228" s="60"/>
      <c r="AY228" s="38" t="s">
        <v>781</v>
      </c>
      <c r="AZ228" s="60"/>
      <c r="BA228" s="60"/>
      <c r="BB228" s="60"/>
      <c r="BC228" s="60"/>
      <c r="BD228" s="60"/>
      <c r="BE228" s="227">
        <f>IF(O228="základní",K228,0)</f>
        <v>0</v>
      </c>
      <c r="BF228" s="227">
        <f>IF(O228="snížená",K228,0)</f>
        <v>0</v>
      </c>
      <c r="BG228" s="227">
        <f>IF(O228="zákl. přenesená",K228,0)</f>
        <v>0</v>
      </c>
      <c r="BH228" s="227">
        <f>IF(O228="sníž. přenesená",K228,0)</f>
        <v>0</v>
      </c>
      <c r="BI228" s="227">
        <f>IF(O228="nulová",K228,0)</f>
        <v>0</v>
      </c>
      <c r="BJ228" s="38" t="s">
        <v>34</v>
      </c>
      <c r="BK228" s="227">
        <f>ROUND(P228*H228,2)</f>
        <v>0</v>
      </c>
      <c r="BL228" s="38" t="s">
        <v>941</v>
      </c>
      <c r="BM228" s="226" t="s">
        <v>1018</v>
      </c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</row>
    <row r="229" spans="1:121" ht="12.75">
      <c r="A229" s="54"/>
      <c r="B229" s="55"/>
      <c r="C229" s="56"/>
      <c r="D229" s="228" t="s">
        <v>789</v>
      </c>
      <c r="E229" s="56"/>
      <c r="F229" s="229" t="s">
        <v>1019</v>
      </c>
      <c r="G229" s="56"/>
      <c r="H229" s="56"/>
      <c r="I229" s="230"/>
      <c r="J229" s="230"/>
      <c r="K229" s="56"/>
      <c r="L229" s="56"/>
      <c r="M229" s="59"/>
      <c r="N229" s="231"/>
      <c r="O229" s="232"/>
      <c r="P229" s="87"/>
      <c r="Q229" s="87"/>
      <c r="R229" s="87"/>
      <c r="S229" s="87"/>
      <c r="T229" s="87"/>
      <c r="U229" s="87"/>
      <c r="V229" s="87"/>
      <c r="W229" s="87"/>
      <c r="X229" s="88"/>
      <c r="Y229" s="54"/>
      <c r="Z229" s="54"/>
      <c r="AA229" s="54"/>
      <c r="AB229" s="54"/>
      <c r="AC229" s="54"/>
      <c r="AD229" s="54"/>
      <c r="AE229" s="54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38" t="s">
        <v>789</v>
      </c>
      <c r="AU229" s="38" t="s">
        <v>29</v>
      </c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</row>
    <row r="230" spans="1:121" ht="34.2">
      <c r="A230" s="54"/>
      <c r="B230" s="55"/>
      <c r="C230" s="214" t="s">
        <v>1083</v>
      </c>
      <c r="D230" s="214" t="s">
        <v>783</v>
      </c>
      <c r="E230" s="215" t="s">
        <v>1021</v>
      </c>
      <c r="F230" s="216" t="s">
        <v>1022</v>
      </c>
      <c r="G230" s="217" t="s">
        <v>808</v>
      </c>
      <c r="H230" s="218">
        <v>437.1</v>
      </c>
      <c r="I230" s="219"/>
      <c r="J230" s="219"/>
      <c r="K230" s="220">
        <f>ROUND(P230*H230,2)</f>
        <v>0</v>
      </c>
      <c r="L230" s="216" t="s">
        <v>787</v>
      </c>
      <c r="M230" s="59"/>
      <c r="N230" s="221" t="s">
        <v>56</v>
      </c>
      <c r="O230" s="222" t="s">
        <v>694</v>
      </c>
      <c r="P230" s="223">
        <f>I230+J230</f>
        <v>0</v>
      </c>
      <c r="Q230" s="223">
        <f>ROUND(I230*H230,2)</f>
        <v>0</v>
      </c>
      <c r="R230" s="223">
        <f>ROUND(J230*H230,2)</f>
        <v>0</v>
      </c>
      <c r="S230" s="87"/>
      <c r="T230" s="224">
        <f>S230*H230</f>
        <v>0</v>
      </c>
      <c r="U230" s="224">
        <v>0</v>
      </c>
      <c r="V230" s="224">
        <f>U230*H230</f>
        <v>0</v>
      </c>
      <c r="W230" s="224">
        <v>0</v>
      </c>
      <c r="X230" s="225">
        <f>W230*H230</f>
        <v>0</v>
      </c>
      <c r="Y230" s="54"/>
      <c r="Z230" s="54"/>
      <c r="AA230" s="54"/>
      <c r="AB230" s="54"/>
      <c r="AC230" s="54"/>
      <c r="AD230" s="54"/>
      <c r="AE230" s="54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226" t="s">
        <v>941</v>
      </c>
      <c r="AS230" s="60"/>
      <c r="AT230" s="226" t="s">
        <v>783</v>
      </c>
      <c r="AU230" s="226" t="s">
        <v>29</v>
      </c>
      <c r="AV230" s="60"/>
      <c r="AW230" s="60"/>
      <c r="AX230" s="60"/>
      <c r="AY230" s="38" t="s">
        <v>781</v>
      </c>
      <c r="AZ230" s="60"/>
      <c r="BA230" s="60"/>
      <c r="BB230" s="60"/>
      <c r="BC230" s="60"/>
      <c r="BD230" s="60"/>
      <c r="BE230" s="227">
        <f>IF(O230="základní",K230,0)</f>
        <v>0</v>
      </c>
      <c r="BF230" s="227">
        <f>IF(O230="snížená",K230,0)</f>
        <v>0</v>
      </c>
      <c r="BG230" s="227">
        <f>IF(O230="zákl. přenesená",K230,0)</f>
        <v>0</v>
      </c>
      <c r="BH230" s="227">
        <f>IF(O230="sníž. přenesená",K230,0)</f>
        <v>0</v>
      </c>
      <c r="BI230" s="227">
        <f>IF(O230="nulová",K230,0)</f>
        <v>0</v>
      </c>
      <c r="BJ230" s="38" t="s">
        <v>34</v>
      </c>
      <c r="BK230" s="227">
        <f>ROUND(P230*H230,2)</f>
        <v>0</v>
      </c>
      <c r="BL230" s="38" t="s">
        <v>941</v>
      </c>
      <c r="BM230" s="226" t="s">
        <v>1023</v>
      </c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</row>
    <row r="231" spans="1:121" ht="12.75">
      <c r="A231" s="54"/>
      <c r="B231" s="55"/>
      <c r="C231" s="56"/>
      <c r="D231" s="228" t="s">
        <v>789</v>
      </c>
      <c r="E231" s="56"/>
      <c r="F231" s="229" t="s">
        <v>1024</v>
      </c>
      <c r="G231" s="56"/>
      <c r="H231" s="56"/>
      <c r="I231" s="230"/>
      <c r="J231" s="230"/>
      <c r="K231" s="56"/>
      <c r="L231" s="56"/>
      <c r="M231" s="59"/>
      <c r="N231" s="231"/>
      <c r="O231" s="232"/>
      <c r="P231" s="87"/>
      <c r="Q231" s="87"/>
      <c r="R231" s="87"/>
      <c r="S231" s="87"/>
      <c r="T231" s="87"/>
      <c r="U231" s="87"/>
      <c r="V231" s="87"/>
      <c r="W231" s="87"/>
      <c r="X231" s="88"/>
      <c r="Y231" s="54"/>
      <c r="Z231" s="54"/>
      <c r="AA231" s="54"/>
      <c r="AB231" s="54"/>
      <c r="AC231" s="54"/>
      <c r="AD231" s="54"/>
      <c r="AE231" s="54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38" t="s">
        <v>789</v>
      </c>
      <c r="AU231" s="38" t="s">
        <v>29</v>
      </c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</row>
    <row r="232" spans="1:121" ht="12.75">
      <c r="A232" s="245"/>
      <c r="B232" s="246"/>
      <c r="C232" s="247"/>
      <c r="D232" s="236" t="s">
        <v>62</v>
      </c>
      <c r="E232" s="248" t="s">
        <v>56</v>
      </c>
      <c r="F232" s="249" t="s">
        <v>1386</v>
      </c>
      <c r="G232" s="247"/>
      <c r="H232" s="250">
        <v>437.1</v>
      </c>
      <c r="I232" s="251"/>
      <c r="J232" s="251"/>
      <c r="K232" s="247"/>
      <c r="L232" s="247"/>
      <c r="M232" s="252"/>
      <c r="N232" s="253"/>
      <c r="O232" s="254"/>
      <c r="P232" s="254"/>
      <c r="Q232" s="254"/>
      <c r="R232" s="254"/>
      <c r="S232" s="254"/>
      <c r="T232" s="254"/>
      <c r="U232" s="254"/>
      <c r="V232" s="254"/>
      <c r="W232" s="254"/>
      <c r="X232" s="255"/>
      <c r="Y232" s="245"/>
      <c r="Z232" s="245"/>
      <c r="AA232" s="245"/>
      <c r="AB232" s="245"/>
      <c r="AC232" s="245"/>
      <c r="AD232" s="245"/>
      <c r="AE232" s="245"/>
      <c r="AF232" s="245"/>
      <c r="AG232" s="245"/>
      <c r="AH232" s="245"/>
      <c r="AI232" s="245"/>
      <c r="AJ232" s="245"/>
      <c r="AK232" s="245"/>
      <c r="AL232" s="245"/>
      <c r="AM232" s="245"/>
      <c r="AN232" s="245"/>
      <c r="AO232" s="245"/>
      <c r="AP232" s="245"/>
      <c r="AQ232" s="245"/>
      <c r="AR232" s="245"/>
      <c r="AS232" s="245"/>
      <c r="AT232" s="256" t="s">
        <v>62</v>
      </c>
      <c r="AU232" s="256" t="s">
        <v>29</v>
      </c>
      <c r="AV232" s="245" t="s">
        <v>29</v>
      </c>
      <c r="AW232" s="245" t="s">
        <v>659</v>
      </c>
      <c r="AX232" s="245" t="s">
        <v>34</v>
      </c>
      <c r="AY232" s="256" t="s">
        <v>781</v>
      </c>
      <c r="AZ232" s="245"/>
      <c r="BA232" s="245"/>
      <c r="BB232" s="245"/>
      <c r="BC232" s="245"/>
      <c r="BD232" s="245"/>
      <c r="BE232" s="245"/>
      <c r="BF232" s="245"/>
      <c r="BG232" s="245"/>
      <c r="BH232" s="245"/>
      <c r="BI232" s="245"/>
      <c r="BJ232" s="245"/>
      <c r="BK232" s="245"/>
      <c r="BL232" s="245"/>
      <c r="BM232" s="245"/>
      <c r="BN232" s="245"/>
      <c r="BO232" s="245"/>
      <c r="BP232" s="245"/>
      <c r="BQ232" s="245"/>
      <c r="BR232" s="245"/>
      <c r="BS232" s="245"/>
      <c r="BT232" s="245"/>
      <c r="BU232" s="245"/>
      <c r="BV232" s="245"/>
      <c r="BW232" s="245"/>
      <c r="BX232" s="245"/>
      <c r="BY232" s="245"/>
      <c r="BZ232" s="245"/>
      <c r="CA232" s="245"/>
      <c r="CB232" s="245"/>
      <c r="CC232" s="245"/>
      <c r="CD232" s="245"/>
      <c r="CE232" s="245"/>
      <c r="CF232" s="245"/>
      <c r="CG232" s="245"/>
      <c r="CH232" s="245"/>
      <c r="CI232" s="245"/>
      <c r="CJ232" s="245"/>
      <c r="CK232" s="245"/>
      <c r="CL232" s="245"/>
      <c r="CM232" s="245"/>
      <c r="CN232" s="245"/>
      <c r="CO232" s="245"/>
      <c r="CP232" s="245"/>
      <c r="CQ232" s="245"/>
      <c r="CR232" s="245"/>
      <c r="CS232" s="245"/>
      <c r="CT232" s="245"/>
      <c r="CU232" s="245"/>
      <c r="CV232" s="245"/>
      <c r="CW232" s="245"/>
      <c r="CX232" s="245"/>
      <c r="CY232" s="245"/>
      <c r="CZ232" s="245"/>
      <c r="DA232" s="245"/>
      <c r="DB232" s="245"/>
      <c r="DC232" s="245"/>
      <c r="DD232" s="245"/>
      <c r="DE232" s="245"/>
      <c r="DF232" s="245"/>
      <c r="DG232" s="245"/>
      <c r="DH232" s="245"/>
      <c r="DI232" s="245"/>
      <c r="DJ232" s="245"/>
      <c r="DK232" s="245"/>
      <c r="DL232" s="245"/>
      <c r="DM232" s="245"/>
      <c r="DN232" s="245"/>
      <c r="DO232" s="245"/>
      <c r="DP232" s="245"/>
      <c r="DQ232" s="245"/>
    </row>
    <row r="233" spans="1:121" ht="12.75">
      <c r="A233" s="54"/>
      <c r="B233" s="55"/>
      <c r="C233" s="214" t="s">
        <v>1088</v>
      </c>
      <c r="D233" s="214" t="s">
        <v>783</v>
      </c>
      <c r="E233" s="215" t="s">
        <v>1027</v>
      </c>
      <c r="F233" s="216" t="s">
        <v>1028</v>
      </c>
      <c r="G233" s="217" t="s">
        <v>1029</v>
      </c>
      <c r="H233" s="218">
        <v>20</v>
      </c>
      <c r="I233" s="219"/>
      <c r="J233" s="219"/>
      <c r="K233" s="220">
        <f>ROUND(P233*H233,2)</f>
        <v>0</v>
      </c>
      <c r="L233" s="216" t="s">
        <v>787</v>
      </c>
      <c r="M233" s="59"/>
      <c r="N233" s="221" t="s">
        <v>56</v>
      </c>
      <c r="O233" s="222" t="s">
        <v>694</v>
      </c>
      <c r="P233" s="223">
        <f>I233+J233</f>
        <v>0</v>
      </c>
      <c r="Q233" s="223">
        <f>ROUND(I233*H233,2)</f>
        <v>0</v>
      </c>
      <c r="R233" s="223">
        <f>ROUND(J233*H233,2)</f>
        <v>0</v>
      </c>
      <c r="S233" s="87"/>
      <c r="T233" s="224">
        <f>S233*H233</f>
        <v>0</v>
      </c>
      <c r="U233" s="224">
        <v>0</v>
      </c>
      <c r="V233" s="224">
        <f>U233*H233</f>
        <v>0</v>
      </c>
      <c r="W233" s="224">
        <v>0</v>
      </c>
      <c r="X233" s="225">
        <f>W233*H233</f>
        <v>0</v>
      </c>
      <c r="Y233" s="54"/>
      <c r="Z233" s="54"/>
      <c r="AA233" s="54"/>
      <c r="AB233" s="54"/>
      <c r="AC233" s="54"/>
      <c r="AD233" s="54"/>
      <c r="AE233" s="54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226" t="s">
        <v>941</v>
      </c>
      <c r="AS233" s="60"/>
      <c r="AT233" s="226" t="s">
        <v>783</v>
      </c>
      <c r="AU233" s="226" t="s">
        <v>29</v>
      </c>
      <c r="AV233" s="60"/>
      <c r="AW233" s="60"/>
      <c r="AX233" s="60"/>
      <c r="AY233" s="38" t="s">
        <v>781</v>
      </c>
      <c r="AZ233" s="60"/>
      <c r="BA233" s="60"/>
      <c r="BB233" s="60"/>
      <c r="BC233" s="60"/>
      <c r="BD233" s="60"/>
      <c r="BE233" s="227">
        <f>IF(O233="základní",K233,0)</f>
        <v>0</v>
      </c>
      <c r="BF233" s="227">
        <f>IF(O233="snížená",K233,0)</f>
        <v>0</v>
      </c>
      <c r="BG233" s="227">
        <f>IF(O233="zákl. přenesená",K233,0)</f>
        <v>0</v>
      </c>
      <c r="BH233" s="227">
        <f>IF(O233="sníž. přenesená",K233,0)</f>
        <v>0</v>
      </c>
      <c r="BI233" s="227">
        <f>IF(O233="nulová",K233,0)</f>
        <v>0</v>
      </c>
      <c r="BJ233" s="38" t="s">
        <v>34</v>
      </c>
      <c r="BK233" s="227">
        <f>ROUND(P233*H233,2)</f>
        <v>0</v>
      </c>
      <c r="BL233" s="38" t="s">
        <v>941</v>
      </c>
      <c r="BM233" s="226" t="s">
        <v>1030</v>
      </c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</row>
    <row r="234" spans="1:121" ht="12.75">
      <c r="A234" s="54"/>
      <c r="B234" s="55"/>
      <c r="C234" s="56"/>
      <c r="D234" s="228" t="s">
        <v>789</v>
      </c>
      <c r="E234" s="56"/>
      <c r="F234" s="229" t="s">
        <v>1031</v>
      </c>
      <c r="G234" s="56"/>
      <c r="H234" s="56"/>
      <c r="I234" s="230"/>
      <c r="J234" s="230"/>
      <c r="K234" s="56"/>
      <c r="L234" s="56"/>
      <c r="M234" s="59"/>
      <c r="N234" s="231"/>
      <c r="O234" s="232"/>
      <c r="P234" s="87"/>
      <c r="Q234" s="87"/>
      <c r="R234" s="87"/>
      <c r="S234" s="87"/>
      <c r="T234" s="87"/>
      <c r="U234" s="87"/>
      <c r="V234" s="87"/>
      <c r="W234" s="87"/>
      <c r="X234" s="88"/>
      <c r="Y234" s="54"/>
      <c r="Z234" s="54"/>
      <c r="AA234" s="54"/>
      <c r="AB234" s="54"/>
      <c r="AC234" s="54"/>
      <c r="AD234" s="54"/>
      <c r="AE234" s="54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38" t="s">
        <v>789</v>
      </c>
      <c r="AU234" s="38" t="s">
        <v>29</v>
      </c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</row>
    <row r="235" spans="1:121" ht="12.75">
      <c r="A235" s="54"/>
      <c r="B235" s="55"/>
      <c r="C235" s="214" t="s">
        <v>1094</v>
      </c>
      <c r="D235" s="214" t="s">
        <v>783</v>
      </c>
      <c r="E235" s="215" t="s">
        <v>1033</v>
      </c>
      <c r="F235" s="216" t="s">
        <v>1034</v>
      </c>
      <c r="G235" s="217" t="s">
        <v>801</v>
      </c>
      <c r="H235" s="218">
        <v>30</v>
      </c>
      <c r="I235" s="219"/>
      <c r="J235" s="219"/>
      <c r="K235" s="220">
        <f>ROUND(P235*H235,2)</f>
        <v>0</v>
      </c>
      <c r="L235" s="216" t="s">
        <v>787</v>
      </c>
      <c r="M235" s="59"/>
      <c r="N235" s="221" t="s">
        <v>56</v>
      </c>
      <c r="O235" s="222" t="s">
        <v>694</v>
      </c>
      <c r="P235" s="223">
        <f>I235+J235</f>
        <v>0</v>
      </c>
      <c r="Q235" s="223">
        <f>ROUND(I235*H235,2)</f>
        <v>0</v>
      </c>
      <c r="R235" s="223">
        <f>ROUND(J235*H235,2)</f>
        <v>0</v>
      </c>
      <c r="S235" s="87"/>
      <c r="T235" s="224">
        <f>S235*H235</f>
        <v>0</v>
      </c>
      <c r="U235" s="224">
        <v>0.0038</v>
      </c>
      <c r="V235" s="224">
        <f>U235*H235</f>
        <v>0.114</v>
      </c>
      <c r="W235" s="224">
        <v>0</v>
      </c>
      <c r="X235" s="225">
        <f>W235*H235</f>
        <v>0</v>
      </c>
      <c r="Y235" s="54"/>
      <c r="Z235" s="54"/>
      <c r="AA235" s="54"/>
      <c r="AB235" s="54"/>
      <c r="AC235" s="54"/>
      <c r="AD235" s="54"/>
      <c r="AE235" s="54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226" t="s">
        <v>941</v>
      </c>
      <c r="AS235" s="60"/>
      <c r="AT235" s="226" t="s">
        <v>783</v>
      </c>
      <c r="AU235" s="226" t="s">
        <v>29</v>
      </c>
      <c r="AV235" s="60"/>
      <c r="AW235" s="60"/>
      <c r="AX235" s="60"/>
      <c r="AY235" s="38" t="s">
        <v>781</v>
      </c>
      <c r="AZ235" s="60"/>
      <c r="BA235" s="60"/>
      <c r="BB235" s="60"/>
      <c r="BC235" s="60"/>
      <c r="BD235" s="60"/>
      <c r="BE235" s="227">
        <f>IF(O235="základní",K235,0)</f>
        <v>0</v>
      </c>
      <c r="BF235" s="227">
        <f>IF(O235="snížená",K235,0)</f>
        <v>0</v>
      </c>
      <c r="BG235" s="227">
        <f>IF(O235="zákl. přenesená",K235,0)</f>
        <v>0</v>
      </c>
      <c r="BH235" s="227">
        <f>IF(O235="sníž. přenesená",K235,0)</f>
        <v>0</v>
      </c>
      <c r="BI235" s="227">
        <f>IF(O235="nulová",K235,0)</f>
        <v>0</v>
      </c>
      <c r="BJ235" s="38" t="s">
        <v>34</v>
      </c>
      <c r="BK235" s="227">
        <f>ROUND(P235*H235,2)</f>
        <v>0</v>
      </c>
      <c r="BL235" s="38" t="s">
        <v>941</v>
      </c>
      <c r="BM235" s="226" t="s">
        <v>1035</v>
      </c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</row>
    <row r="236" spans="1:121" ht="12.75">
      <c r="A236" s="54"/>
      <c r="B236" s="55"/>
      <c r="C236" s="56"/>
      <c r="D236" s="228" t="s">
        <v>789</v>
      </c>
      <c r="E236" s="56"/>
      <c r="F236" s="229" t="s">
        <v>1036</v>
      </c>
      <c r="G236" s="56"/>
      <c r="H236" s="56"/>
      <c r="I236" s="230"/>
      <c r="J236" s="230"/>
      <c r="K236" s="56"/>
      <c r="L236" s="56"/>
      <c r="M236" s="59"/>
      <c r="N236" s="231"/>
      <c r="O236" s="232"/>
      <c r="P236" s="87"/>
      <c r="Q236" s="87"/>
      <c r="R236" s="87"/>
      <c r="S236" s="87"/>
      <c r="T236" s="87"/>
      <c r="U236" s="87"/>
      <c r="V236" s="87"/>
      <c r="W236" s="87"/>
      <c r="X236" s="88"/>
      <c r="Y236" s="54"/>
      <c r="Z236" s="54"/>
      <c r="AA236" s="54"/>
      <c r="AB236" s="54"/>
      <c r="AC236" s="54"/>
      <c r="AD236" s="54"/>
      <c r="AE236" s="54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38" t="s">
        <v>789</v>
      </c>
      <c r="AU236" s="38" t="s">
        <v>29</v>
      </c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</row>
    <row r="237" spans="1:121" ht="12.75">
      <c r="A237" s="54"/>
      <c r="B237" s="55"/>
      <c r="C237" s="214" t="s">
        <v>1099</v>
      </c>
      <c r="D237" s="214" t="s">
        <v>783</v>
      </c>
      <c r="E237" s="215" t="s">
        <v>1038</v>
      </c>
      <c r="F237" s="216" t="s">
        <v>1039</v>
      </c>
      <c r="G237" s="217" t="s">
        <v>808</v>
      </c>
      <c r="H237" s="218">
        <v>100</v>
      </c>
      <c r="I237" s="219"/>
      <c r="J237" s="219"/>
      <c r="K237" s="220">
        <f>ROUND(P237*H237,2)</f>
        <v>0</v>
      </c>
      <c r="L237" s="216" t="s">
        <v>787</v>
      </c>
      <c r="M237" s="59"/>
      <c r="N237" s="221" t="s">
        <v>56</v>
      </c>
      <c r="O237" s="222" t="s">
        <v>694</v>
      </c>
      <c r="P237" s="223">
        <f>I237+J237</f>
        <v>0</v>
      </c>
      <c r="Q237" s="223">
        <f>ROUND(I237*H237,2)</f>
        <v>0</v>
      </c>
      <c r="R237" s="223">
        <f>ROUND(J237*H237,2)</f>
        <v>0</v>
      </c>
      <c r="S237" s="87"/>
      <c r="T237" s="224">
        <f>S237*H237</f>
        <v>0</v>
      </c>
      <c r="U237" s="224">
        <v>0.00127</v>
      </c>
      <c r="V237" s="224">
        <f>U237*H237</f>
        <v>0.127</v>
      </c>
      <c r="W237" s="224">
        <v>0</v>
      </c>
      <c r="X237" s="225">
        <f>W237*H237</f>
        <v>0</v>
      </c>
      <c r="Y237" s="54"/>
      <c r="Z237" s="54"/>
      <c r="AA237" s="54"/>
      <c r="AB237" s="54"/>
      <c r="AC237" s="54"/>
      <c r="AD237" s="54"/>
      <c r="AE237" s="54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226" t="s">
        <v>941</v>
      </c>
      <c r="AS237" s="60"/>
      <c r="AT237" s="226" t="s">
        <v>783</v>
      </c>
      <c r="AU237" s="226" t="s">
        <v>29</v>
      </c>
      <c r="AV237" s="60"/>
      <c r="AW237" s="60"/>
      <c r="AX237" s="60"/>
      <c r="AY237" s="38" t="s">
        <v>781</v>
      </c>
      <c r="AZ237" s="60"/>
      <c r="BA237" s="60"/>
      <c r="BB237" s="60"/>
      <c r="BC237" s="60"/>
      <c r="BD237" s="60"/>
      <c r="BE237" s="227">
        <f>IF(O237="základní",K237,0)</f>
        <v>0</v>
      </c>
      <c r="BF237" s="227">
        <f>IF(O237="snížená",K237,0)</f>
        <v>0</v>
      </c>
      <c r="BG237" s="227">
        <f>IF(O237="zákl. přenesená",K237,0)</f>
        <v>0</v>
      </c>
      <c r="BH237" s="227">
        <f>IF(O237="sníž. přenesená",K237,0)</f>
        <v>0</v>
      </c>
      <c r="BI237" s="227">
        <f>IF(O237="nulová",K237,0)</f>
        <v>0</v>
      </c>
      <c r="BJ237" s="38" t="s">
        <v>34</v>
      </c>
      <c r="BK237" s="227">
        <f>ROUND(P237*H237,2)</f>
        <v>0</v>
      </c>
      <c r="BL237" s="38" t="s">
        <v>941</v>
      </c>
      <c r="BM237" s="226" t="s">
        <v>1040</v>
      </c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</row>
    <row r="238" spans="1:121" ht="12.75">
      <c r="A238" s="54"/>
      <c r="B238" s="55"/>
      <c r="C238" s="56"/>
      <c r="D238" s="228" t="s">
        <v>789</v>
      </c>
      <c r="E238" s="56"/>
      <c r="F238" s="229" t="s">
        <v>1041</v>
      </c>
      <c r="G238" s="56"/>
      <c r="H238" s="56"/>
      <c r="I238" s="230"/>
      <c r="J238" s="230"/>
      <c r="K238" s="56"/>
      <c r="L238" s="56"/>
      <c r="M238" s="59"/>
      <c r="N238" s="231"/>
      <c r="O238" s="232"/>
      <c r="P238" s="87"/>
      <c r="Q238" s="87"/>
      <c r="R238" s="87"/>
      <c r="S238" s="87"/>
      <c r="T238" s="87"/>
      <c r="U238" s="87"/>
      <c r="V238" s="87"/>
      <c r="W238" s="87"/>
      <c r="X238" s="88"/>
      <c r="Y238" s="54"/>
      <c r="Z238" s="54"/>
      <c r="AA238" s="54"/>
      <c r="AB238" s="54"/>
      <c r="AC238" s="54"/>
      <c r="AD238" s="54"/>
      <c r="AE238" s="54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38" t="s">
        <v>789</v>
      </c>
      <c r="AU238" s="38" t="s">
        <v>29</v>
      </c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</row>
    <row r="239" spans="1:121" ht="12.75">
      <c r="A239" s="54"/>
      <c r="B239" s="55"/>
      <c r="C239" s="214" t="s">
        <v>1105</v>
      </c>
      <c r="D239" s="214" t="s">
        <v>783</v>
      </c>
      <c r="E239" s="215" t="s">
        <v>1043</v>
      </c>
      <c r="F239" s="216" t="s">
        <v>1044</v>
      </c>
      <c r="G239" s="217" t="s">
        <v>801</v>
      </c>
      <c r="H239" s="218">
        <v>30</v>
      </c>
      <c r="I239" s="219"/>
      <c r="J239" s="219"/>
      <c r="K239" s="220">
        <f>ROUND(P239*H239,2)</f>
        <v>0</v>
      </c>
      <c r="L239" s="216" t="s">
        <v>787</v>
      </c>
      <c r="M239" s="59"/>
      <c r="N239" s="221" t="s">
        <v>56</v>
      </c>
      <c r="O239" s="222" t="s">
        <v>694</v>
      </c>
      <c r="P239" s="223">
        <f>I239+J239</f>
        <v>0</v>
      </c>
      <c r="Q239" s="223">
        <f>ROUND(I239*H239,2)</f>
        <v>0</v>
      </c>
      <c r="R239" s="223">
        <f>ROUND(J239*H239,2)</f>
        <v>0</v>
      </c>
      <c r="S239" s="87"/>
      <c r="T239" s="224">
        <f>S239*H239</f>
        <v>0</v>
      </c>
      <c r="U239" s="224">
        <v>0.0076</v>
      </c>
      <c r="V239" s="224">
        <f>U239*H239</f>
        <v>0.228</v>
      </c>
      <c r="W239" s="224">
        <v>0</v>
      </c>
      <c r="X239" s="225">
        <f>W239*H239</f>
        <v>0</v>
      </c>
      <c r="Y239" s="54"/>
      <c r="Z239" s="54"/>
      <c r="AA239" s="54"/>
      <c r="AB239" s="54"/>
      <c r="AC239" s="54"/>
      <c r="AD239" s="54"/>
      <c r="AE239" s="54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226" t="s">
        <v>941</v>
      </c>
      <c r="AS239" s="60"/>
      <c r="AT239" s="226" t="s">
        <v>783</v>
      </c>
      <c r="AU239" s="226" t="s">
        <v>29</v>
      </c>
      <c r="AV239" s="60"/>
      <c r="AW239" s="60"/>
      <c r="AX239" s="60"/>
      <c r="AY239" s="38" t="s">
        <v>781</v>
      </c>
      <c r="AZ239" s="60"/>
      <c r="BA239" s="60"/>
      <c r="BB239" s="60"/>
      <c r="BC239" s="60"/>
      <c r="BD239" s="60"/>
      <c r="BE239" s="227">
        <f>IF(O239="základní",K239,0)</f>
        <v>0</v>
      </c>
      <c r="BF239" s="227">
        <f>IF(O239="snížená",K239,0)</f>
        <v>0</v>
      </c>
      <c r="BG239" s="227">
        <f>IF(O239="zákl. přenesená",K239,0)</f>
        <v>0</v>
      </c>
      <c r="BH239" s="227">
        <f>IF(O239="sníž. přenesená",K239,0)</f>
        <v>0</v>
      </c>
      <c r="BI239" s="227">
        <f>IF(O239="nulová",K239,0)</f>
        <v>0</v>
      </c>
      <c r="BJ239" s="38" t="s">
        <v>34</v>
      </c>
      <c r="BK239" s="227">
        <f>ROUND(P239*H239,2)</f>
        <v>0</v>
      </c>
      <c r="BL239" s="38" t="s">
        <v>941</v>
      </c>
      <c r="BM239" s="226" t="s">
        <v>1045</v>
      </c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</row>
    <row r="240" spans="1:121" ht="12.75">
      <c r="A240" s="54"/>
      <c r="B240" s="55"/>
      <c r="C240" s="56"/>
      <c r="D240" s="228" t="s">
        <v>789</v>
      </c>
      <c r="E240" s="56"/>
      <c r="F240" s="229" t="s">
        <v>1046</v>
      </c>
      <c r="G240" s="56"/>
      <c r="H240" s="56"/>
      <c r="I240" s="230"/>
      <c r="J240" s="230"/>
      <c r="K240" s="56"/>
      <c r="L240" s="56"/>
      <c r="M240" s="59"/>
      <c r="N240" s="231"/>
      <c r="O240" s="232"/>
      <c r="P240" s="87"/>
      <c r="Q240" s="87"/>
      <c r="R240" s="87"/>
      <c r="S240" s="87"/>
      <c r="T240" s="87"/>
      <c r="U240" s="87"/>
      <c r="V240" s="87"/>
      <c r="W240" s="87"/>
      <c r="X240" s="88"/>
      <c r="Y240" s="54"/>
      <c r="Z240" s="54"/>
      <c r="AA240" s="54"/>
      <c r="AB240" s="54"/>
      <c r="AC240" s="54"/>
      <c r="AD240" s="54"/>
      <c r="AE240" s="54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38" t="s">
        <v>789</v>
      </c>
      <c r="AU240" s="38" t="s">
        <v>29</v>
      </c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</row>
    <row r="241" spans="1:121" ht="12.75">
      <c r="A241" s="54"/>
      <c r="B241" s="55"/>
      <c r="C241" s="214" t="s">
        <v>1111</v>
      </c>
      <c r="D241" s="214" t="s">
        <v>783</v>
      </c>
      <c r="E241" s="215" t="s">
        <v>1048</v>
      </c>
      <c r="F241" s="216" t="s">
        <v>1049</v>
      </c>
      <c r="G241" s="217" t="s">
        <v>808</v>
      </c>
      <c r="H241" s="218">
        <v>100</v>
      </c>
      <c r="I241" s="219"/>
      <c r="J241" s="219"/>
      <c r="K241" s="220">
        <f>ROUND(P241*H241,2)</f>
        <v>0</v>
      </c>
      <c r="L241" s="216" t="s">
        <v>787</v>
      </c>
      <c r="M241" s="59"/>
      <c r="N241" s="221" t="s">
        <v>56</v>
      </c>
      <c r="O241" s="222" t="s">
        <v>694</v>
      </c>
      <c r="P241" s="223">
        <f>I241+J241</f>
        <v>0</v>
      </c>
      <c r="Q241" s="223">
        <f>ROUND(I241*H241,2)</f>
        <v>0</v>
      </c>
      <c r="R241" s="223">
        <f>ROUND(J241*H241,2)</f>
        <v>0</v>
      </c>
      <c r="S241" s="87"/>
      <c r="T241" s="224">
        <f>S241*H241</f>
        <v>0</v>
      </c>
      <c r="U241" s="224">
        <v>0.0019</v>
      </c>
      <c r="V241" s="224">
        <f>U241*H241</f>
        <v>0.19</v>
      </c>
      <c r="W241" s="224">
        <v>0</v>
      </c>
      <c r="X241" s="225">
        <f>W241*H241</f>
        <v>0</v>
      </c>
      <c r="Y241" s="54"/>
      <c r="Z241" s="54"/>
      <c r="AA241" s="54"/>
      <c r="AB241" s="54"/>
      <c r="AC241" s="54"/>
      <c r="AD241" s="54"/>
      <c r="AE241" s="54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226" t="s">
        <v>941</v>
      </c>
      <c r="AS241" s="60"/>
      <c r="AT241" s="226" t="s">
        <v>783</v>
      </c>
      <c r="AU241" s="226" t="s">
        <v>29</v>
      </c>
      <c r="AV241" s="60"/>
      <c r="AW241" s="60"/>
      <c r="AX241" s="60"/>
      <c r="AY241" s="38" t="s">
        <v>781</v>
      </c>
      <c r="AZ241" s="60"/>
      <c r="BA241" s="60"/>
      <c r="BB241" s="60"/>
      <c r="BC241" s="60"/>
      <c r="BD241" s="60"/>
      <c r="BE241" s="227">
        <f>IF(O241="základní",K241,0)</f>
        <v>0</v>
      </c>
      <c r="BF241" s="227">
        <f>IF(O241="snížená",K241,0)</f>
        <v>0</v>
      </c>
      <c r="BG241" s="227">
        <f>IF(O241="zákl. přenesená",K241,0)</f>
        <v>0</v>
      </c>
      <c r="BH241" s="227">
        <f>IF(O241="sníž. přenesená",K241,0)</f>
        <v>0</v>
      </c>
      <c r="BI241" s="227">
        <f>IF(O241="nulová",K241,0)</f>
        <v>0</v>
      </c>
      <c r="BJ241" s="38" t="s">
        <v>34</v>
      </c>
      <c r="BK241" s="227">
        <f>ROUND(P241*H241,2)</f>
        <v>0</v>
      </c>
      <c r="BL241" s="38" t="s">
        <v>941</v>
      </c>
      <c r="BM241" s="226" t="s">
        <v>1050</v>
      </c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</row>
    <row r="242" spans="1:121" ht="12.75">
      <c r="A242" s="54"/>
      <c r="B242" s="55"/>
      <c r="C242" s="56"/>
      <c r="D242" s="228" t="s">
        <v>789</v>
      </c>
      <c r="E242" s="56"/>
      <c r="F242" s="229" t="s">
        <v>1051</v>
      </c>
      <c r="G242" s="56"/>
      <c r="H242" s="56"/>
      <c r="I242" s="230"/>
      <c r="J242" s="230"/>
      <c r="K242" s="56"/>
      <c r="L242" s="56"/>
      <c r="M242" s="59"/>
      <c r="N242" s="231"/>
      <c r="O242" s="232"/>
      <c r="P242" s="87"/>
      <c r="Q242" s="87"/>
      <c r="R242" s="87"/>
      <c r="S242" s="87"/>
      <c r="T242" s="87"/>
      <c r="U242" s="87"/>
      <c r="V242" s="87"/>
      <c r="W242" s="87"/>
      <c r="X242" s="88"/>
      <c r="Y242" s="54"/>
      <c r="Z242" s="54"/>
      <c r="AA242" s="54"/>
      <c r="AB242" s="54"/>
      <c r="AC242" s="54"/>
      <c r="AD242" s="54"/>
      <c r="AE242" s="54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38" t="s">
        <v>789</v>
      </c>
      <c r="AU242" s="38" t="s">
        <v>29</v>
      </c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</row>
    <row r="243" spans="1:121" ht="22.8">
      <c r="A243" s="54"/>
      <c r="B243" s="55"/>
      <c r="C243" s="214" t="s">
        <v>1117</v>
      </c>
      <c r="D243" s="214" t="s">
        <v>783</v>
      </c>
      <c r="E243" s="215" t="s">
        <v>1053</v>
      </c>
      <c r="F243" s="216" t="s">
        <v>1054</v>
      </c>
      <c r="G243" s="217" t="s">
        <v>808</v>
      </c>
      <c r="H243" s="218">
        <v>437.1</v>
      </c>
      <c r="I243" s="219"/>
      <c r="J243" s="219"/>
      <c r="K243" s="220">
        <f>ROUND(P243*H243,2)</f>
        <v>0</v>
      </c>
      <c r="L243" s="216" t="s">
        <v>787</v>
      </c>
      <c r="M243" s="59"/>
      <c r="N243" s="221" t="s">
        <v>56</v>
      </c>
      <c r="O243" s="222" t="s">
        <v>694</v>
      </c>
      <c r="P243" s="223">
        <f>I243+J243</f>
        <v>0</v>
      </c>
      <c r="Q243" s="223">
        <f>ROUND(I243*H243,2)</f>
        <v>0</v>
      </c>
      <c r="R243" s="223">
        <f>ROUND(J243*H243,2)</f>
        <v>0</v>
      </c>
      <c r="S243" s="87"/>
      <c r="T243" s="224">
        <f>S243*H243</f>
        <v>0</v>
      </c>
      <c r="U243" s="224">
        <v>0</v>
      </c>
      <c r="V243" s="224">
        <f>U243*H243</f>
        <v>0</v>
      </c>
      <c r="W243" s="224">
        <v>0</v>
      </c>
      <c r="X243" s="225">
        <f>W243*H243</f>
        <v>0</v>
      </c>
      <c r="Y243" s="54"/>
      <c r="Z243" s="54"/>
      <c r="AA243" s="54"/>
      <c r="AB243" s="54"/>
      <c r="AC243" s="54"/>
      <c r="AD243" s="54"/>
      <c r="AE243" s="54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226" t="s">
        <v>941</v>
      </c>
      <c r="AS243" s="60"/>
      <c r="AT243" s="226" t="s">
        <v>783</v>
      </c>
      <c r="AU243" s="226" t="s">
        <v>29</v>
      </c>
      <c r="AV243" s="60"/>
      <c r="AW243" s="60"/>
      <c r="AX243" s="60"/>
      <c r="AY243" s="38" t="s">
        <v>781</v>
      </c>
      <c r="AZ243" s="60"/>
      <c r="BA243" s="60"/>
      <c r="BB243" s="60"/>
      <c r="BC243" s="60"/>
      <c r="BD243" s="60"/>
      <c r="BE243" s="227">
        <f>IF(O243="základní",K243,0)</f>
        <v>0</v>
      </c>
      <c r="BF243" s="227">
        <f>IF(O243="snížená",K243,0)</f>
        <v>0</v>
      </c>
      <c r="BG243" s="227">
        <f>IF(O243="zákl. přenesená",K243,0)</f>
        <v>0</v>
      </c>
      <c r="BH243" s="227">
        <f>IF(O243="sníž. přenesená",K243,0)</f>
        <v>0</v>
      </c>
      <c r="BI243" s="227">
        <f>IF(O243="nulová",K243,0)</f>
        <v>0</v>
      </c>
      <c r="BJ243" s="38" t="s">
        <v>34</v>
      </c>
      <c r="BK243" s="227">
        <f>ROUND(P243*H243,2)</f>
        <v>0</v>
      </c>
      <c r="BL243" s="38" t="s">
        <v>941</v>
      </c>
      <c r="BM243" s="226" t="s">
        <v>1055</v>
      </c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</row>
    <row r="244" spans="1:121" ht="12.75">
      <c r="A244" s="54"/>
      <c r="B244" s="55"/>
      <c r="C244" s="56"/>
      <c r="D244" s="228" t="s">
        <v>789</v>
      </c>
      <c r="E244" s="56"/>
      <c r="F244" s="229" t="s">
        <v>1056</v>
      </c>
      <c r="G244" s="56"/>
      <c r="H244" s="56"/>
      <c r="I244" s="230"/>
      <c r="J244" s="230"/>
      <c r="K244" s="56"/>
      <c r="L244" s="56"/>
      <c r="M244" s="59"/>
      <c r="N244" s="231"/>
      <c r="O244" s="232"/>
      <c r="P244" s="87"/>
      <c r="Q244" s="87"/>
      <c r="R244" s="87"/>
      <c r="S244" s="87"/>
      <c r="T244" s="87"/>
      <c r="U244" s="87"/>
      <c r="V244" s="87"/>
      <c r="W244" s="87"/>
      <c r="X244" s="88"/>
      <c r="Y244" s="54"/>
      <c r="Z244" s="54"/>
      <c r="AA244" s="54"/>
      <c r="AB244" s="54"/>
      <c r="AC244" s="54"/>
      <c r="AD244" s="54"/>
      <c r="AE244" s="54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38" t="s">
        <v>789</v>
      </c>
      <c r="AU244" s="38" t="s">
        <v>29</v>
      </c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</row>
    <row r="245" spans="1:121" ht="12.75">
      <c r="A245" s="54"/>
      <c r="B245" s="55"/>
      <c r="C245" s="214" t="s">
        <v>1123</v>
      </c>
      <c r="D245" s="214" t="s">
        <v>783</v>
      </c>
      <c r="E245" s="215" t="s">
        <v>1058</v>
      </c>
      <c r="F245" s="216" t="s">
        <v>1059</v>
      </c>
      <c r="G245" s="217" t="s">
        <v>1060</v>
      </c>
      <c r="H245" s="218">
        <v>437.1</v>
      </c>
      <c r="I245" s="219"/>
      <c r="J245" s="219"/>
      <c r="K245" s="220">
        <f>ROUND(P245*H245,2)</f>
        <v>0</v>
      </c>
      <c r="L245" s="216" t="s">
        <v>787</v>
      </c>
      <c r="M245" s="59"/>
      <c r="N245" s="221" t="s">
        <v>56</v>
      </c>
      <c r="O245" s="222" t="s">
        <v>694</v>
      </c>
      <c r="P245" s="223">
        <f>I245+J245</f>
        <v>0</v>
      </c>
      <c r="Q245" s="223">
        <f>ROUND(I245*H245,2)</f>
        <v>0</v>
      </c>
      <c r="R245" s="223">
        <f>ROUND(J245*H245,2)</f>
        <v>0</v>
      </c>
      <c r="S245" s="87"/>
      <c r="T245" s="224">
        <f>S245*H245</f>
        <v>0</v>
      </c>
      <c r="U245" s="224">
        <v>0</v>
      </c>
      <c r="V245" s="224">
        <f>U245*H245</f>
        <v>0</v>
      </c>
      <c r="W245" s="224">
        <v>0</v>
      </c>
      <c r="X245" s="225">
        <f>W245*H245</f>
        <v>0</v>
      </c>
      <c r="Y245" s="54"/>
      <c r="Z245" s="54"/>
      <c r="AA245" s="54"/>
      <c r="AB245" s="54"/>
      <c r="AC245" s="54"/>
      <c r="AD245" s="54"/>
      <c r="AE245" s="54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226" t="s">
        <v>941</v>
      </c>
      <c r="AS245" s="60"/>
      <c r="AT245" s="226" t="s">
        <v>783</v>
      </c>
      <c r="AU245" s="226" t="s">
        <v>29</v>
      </c>
      <c r="AV245" s="60"/>
      <c r="AW245" s="60"/>
      <c r="AX245" s="60"/>
      <c r="AY245" s="38" t="s">
        <v>781</v>
      </c>
      <c r="AZ245" s="60"/>
      <c r="BA245" s="60"/>
      <c r="BB245" s="60"/>
      <c r="BC245" s="60"/>
      <c r="BD245" s="60"/>
      <c r="BE245" s="227">
        <f>IF(O245="základní",K245,0)</f>
        <v>0</v>
      </c>
      <c r="BF245" s="227">
        <f>IF(O245="snížená",K245,0)</f>
        <v>0</v>
      </c>
      <c r="BG245" s="227">
        <f>IF(O245="zákl. přenesená",K245,0)</f>
        <v>0</v>
      </c>
      <c r="BH245" s="227">
        <f>IF(O245="sníž. přenesená",K245,0)</f>
        <v>0</v>
      </c>
      <c r="BI245" s="227">
        <f>IF(O245="nulová",K245,0)</f>
        <v>0</v>
      </c>
      <c r="BJ245" s="38" t="s">
        <v>34</v>
      </c>
      <c r="BK245" s="227">
        <f>ROUND(P245*H245,2)</f>
        <v>0</v>
      </c>
      <c r="BL245" s="38" t="s">
        <v>941</v>
      </c>
      <c r="BM245" s="226" t="s">
        <v>1061</v>
      </c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</row>
    <row r="246" spans="1:121" ht="12.75">
      <c r="A246" s="54"/>
      <c r="B246" s="55"/>
      <c r="C246" s="56"/>
      <c r="D246" s="228" t="s">
        <v>789</v>
      </c>
      <c r="E246" s="56"/>
      <c r="F246" s="229" t="s">
        <v>1062</v>
      </c>
      <c r="G246" s="56"/>
      <c r="H246" s="56"/>
      <c r="I246" s="230"/>
      <c r="J246" s="230"/>
      <c r="K246" s="56"/>
      <c r="L246" s="56"/>
      <c r="M246" s="59"/>
      <c r="N246" s="231"/>
      <c r="O246" s="232"/>
      <c r="P246" s="87"/>
      <c r="Q246" s="87"/>
      <c r="R246" s="87"/>
      <c r="S246" s="87"/>
      <c r="T246" s="87"/>
      <c r="U246" s="87"/>
      <c r="V246" s="87"/>
      <c r="W246" s="87"/>
      <c r="X246" s="88"/>
      <c r="Y246" s="54"/>
      <c r="Z246" s="54"/>
      <c r="AA246" s="54"/>
      <c r="AB246" s="54"/>
      <c r="AC246" s="54"/>
      <c r="AD246" s="54"/>
      <c r="AE246" s="54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38" t="s">
        <v>789</v>
      </c>
      <c r="AU246" s="38" t="s">
        <v>29</v>
      </c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</row>
    <row r="247" spans="1:121" ht="22.8">
      <c r="A247" s="54"/>
      <c r="B247" s="55"/>
      <c r="C247" s="214" t="s">
        <v>1128</v>
      </c>
      <c r="D247" s="214" t="s">
        <v>783</v>
      </c>
      <c r="E247" s="215" t="s">
        <v>1064</v>
      </c>
      <c r="F247" s="216" t="s">
        <v>1065</v>
      </c>
      <c r="G247" s="217" t="s">
        <v>1060</v>
      </c>
      <c r="H247" s="218">
        <v>437.1</v>
      </c>
      <c r="I247" s="219"/>
      <c r="J247" s="219"/>
      <c r="K247" s="220">
        <f>ROUND(P247*H247,2)</f>
        <v>0</v>
      </c>
      <c r="L247" s="216" t="s">
        <v>787</v>
      </c>
      <c r="M247" s="59"/>
      <c r="N247" s="221" t="s">
        <v>56</v>
      </c>
      <c r="O247" s="222" t="s">
        <v>694</v>
      </c>
      <c r="P247" s="223">
        <f>I247+J247</f>
        <v>0</v>
      </c>
      <c r="Q247" s="223">
        <f>ROUND(I247*H247,2)</f>
        <v>0</v>
      </c>
      <c r="R247" s="223">
        <f>ROUND(J247*H247,2)</f>
        <v>0</v>
      </c>
      <c r="S247" s="87"/>
      <c r="T247" s="224">
        <f>S247*H247</f>
        <v>0</v>
      </c>
      <c r="U247" s="224">
        <v>2E-05</v>
      </c>
      <c r="V247" s="224">
        <f>U247*H247</f>
        <v>0.008742000000000002</v>
      </c>
      <c r="W247" s="224">
        <v>0</v>
      </c>
      <c r="X247" s="225">
        <f>W247*H247</f>
        <v>0</v>
      </c>
      <c r="Y247" s="54"/>
      <c r="Z247" s="54"/>
      <c r="AA247" s="54"/>
      <c r="AB247" s="54"/>
      <c r="AC247" s="54"/>
      <c r="AD247" s="54"/>
      <c r="AE247" s="54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226" t="s">
        <v>941</v>
      </c>
      <c r="AS247" s="60"/>
      <c r="AT247" s="226" t="s">
        <v>783</v>
      </c>
      <c r="AU247" s="226" t="s">
        <v>29</v>
      </c>
      <c r="AV247" s="60"/>
      <c r="AW247" s="60"/>
      <c r="AX247" s="60"/>
      <c r="AY247" s="38" t="s">
        <v>781</v>
      </c>
      <c r="AZ247" s="60"/>
      <c r="BA247" s="60"/>
      <c r="BB247" s="60"/>
      <c r="BC247" s="60"/>
      <c r="BD247" s="60"/>
      <c r="BE247" s="227">
        <f>IF(O247="základní",K247,0)</f>
        <v>0</v>
      </c>
      <c r="BF247" s="227">
        <f>IF(O247="snížená",K247,0)</f>
        <v>0</v>
      </c>
      <c r="BG247" s="227">
        <f>IF(O247="zákl. přenesená",K247,0)</f>
        <v>0</v>
      </c>
      <c r="BH247" s="227">
        <f>IF(O247="sníž. přenesená",K247,0)</f>
        <v>0</v>
      </c>
      <c r="BI247" s="227">
        <f>IF(O247="nulová",K247,0)</f>
        <v>0</v>
      </c>
      <c r="BJ247" s="38" t="s">
        <v>34</v>
      </c>
      <c r="BK247" s="227">
        <f>ROUND(P247*H247,2)</f>
        <v>0</v>
      </c>
      <c r="BL247" s="38" t="s">
        <v>941</v>
      </c>
      <c r="BM247" s="226" t="s">
        <v>1066</v>
      </c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</row>
    <row r="248" spans="1:121" ht="12.75">
      <c r="A248" s="54"/>
      <c r="B248" s="55"/>
      <c r="C248" s="56"/>
      <c r="D248" s="228" t="s">
        <v>789</v>
      </c>
      <c r="E248" s="56"/>
      <c r="F248" s="229" t="s">
        <v>1067</v>
      </c>
      <c r="G248" s="56"/>
      <c r="H248" s="56"/>
      <c r="I248" s="230"/>
      <c r="J248" s="230"/>
      <c r="K248" s="56"/>
      <c r="L248" s="56"/>
      <c r="M248" s="59"/>
      <c r="N248" s="231"/>
      <c r="O248" s="232"/>
      <c r="P248" s="87"/>
      <c r="Q248" s="87"/>
      <c r="R248" s="87"/>
      <c r="S248" s="87"/>
      <c r="T248" s="87"/>
      <c r="U248" s="87"/>
      <c r="V248" s="87"/>
      <c r="W248" s="87"/>
      <c r="X248" s="88"/>
      <c r="Y248" s="54"/>
      <c r="Z248" s="54"/>
      <c r="AA248" s="54"/>
      <c r="AB248" s="54"/>
      <c r="AC248" s="54"/>
      <c r="AD248" s="54"/>
      <c r="AE248" s="54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38" t="s">
        <v>789</v>
      </c>
      <c r="AU248" s="38" t="s">
        <v>29</v>
      </c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</row>
    <row r="249" spans="1:121" ht="22.8">
      <c r="A249" s="54"/>
      <c r="B249" s="55"/>
      <c r="C249" s="214" t="s">
        <v>1133</v>
      </c>
      <c r="D249" s="214" t="s">
        <v>783</v>
      </c>
      <c r="E249" s="215" t="s">
        <v>1069</v>
      </c>
      <c r="F249" s="216" t="s">
        <v>1070</v>
      </c>
      <c r="G249" s="217" t="s">
        <v>808</v>
      </c>
      <c r="H249" s="218">
        <v>39.9</v>
      </c>
      <c r="I249" s="219"/>
      <c r="J249" s="219"/>
      <c r="K249" s="220">
        <f>ROUND(P249*H249,2)</f>
        <v>0</v>
      </c>
      <c r="L249" s="216" t="s">
        <v>787</v>
      </c>
      <c r="M249" s="59"/>
      <c r="N249" s="221" t="s">
        <v>56</v>
      </c>
      <c r="O249" s="222" t="s">
        <v>694</v>
      </c>
      <c r="P249" s="223">
        <f>I249+J249</f>
        <v>0</v>
      </c>
      <c r="Q249" s="223">
        <f>ROUND(I249*H249,2)</f>
        <v>0</v>
      </c>
      <c r="R249" s="223">
        <f>ROUND(J249*H249,2)</f>
        <v>0</v>
      </c>
      <c r="S249" s="87"/>
      <c r="T249" s="224">
        <f>S249*H249</f>
        <v>0</v>
      </c>
      <c r="U249" s="224">
        <v>0.00273</v>
      </c>
      <c r="V249" s="224">
        <f>U249*H249</f>
        <v>0.10892699999999998</v>
      </c>
      <c r="W249" s="224">
        <v>0</v>
      </c>
      <c r="X249" s="225">
        <f>W249*H249</f>
        <v>0</v>
      </c>
      <c r="Y249" s="54"/>
      <c r="Z249" s="54"/>
      <c r="AA249" s="54"/>
      <c r="AB249" s="54"/>
      <c r="AC249" s="54"/>
      <c r="AD249" s="54"/>
      <c r="AE249" s="54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226" t="s">
        <v>941</v>
      </c>
      <c r="AS249" s="60"/>
      <c r="AT249" s="226" t="s">
        <v>783</v>
      </c>
      <c r="AU249" s="226" t="s">
        <v>29</v>
      </c>
      <c r="AV249" s="60"/>
      <c r="AW249" s="60"/>
      <c r="AX249" s="60"/>
      <c r="AY249" s="38" t="s">
        <v>781</v>
      </c>
      <c r="AZ249" s="60"/>
      <c r="BA249" s="60"/>
      <c r="BB249" s="60"/>
      <c r="BC249" s="60"/>
      <c r="BD249" s="60"/>
      <c r="BE249" s="227">
        <f>IF(O249="základní",K249,0)</f>
        <v>0</v>
      </c>
      <c r="BF249" s="227">
        <f>IF(O249="snížená",K249,0)</f>
        <v>0</v>
      </c>
      <c r="BG249" s="227">
        <f>IF(O249="zákl. přenesená",K249,0)</f>
        <v>0</v>
      </c>
      <c r="BH249" s="227">
        <f>IF(O249="sníž. přenesená",K249,0)</f>
        <v>0</v>
      </c>
      <c r="BI249" s="227">
        <f>IF(O249="nulová",K249,0)</f>
        <v>0</v>
      </c>
      <c r="BJ249" s="38" t="s">
        <v>34</v>
      </c>
      <c r="BK249" s="227">
        <f>ROUND(P249*H249,2)</f>
        <v>0</v>
      </c>
      <c r="BL249" s="38" t="s">
        <v>941</v>
      </c>
      <c r="BM249" s="226" t="s">
        <v>1071</v>
      </c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</row>
    <row r="250" spans="1:121" ht="12.75">
      <c r="A250" s="54"/>
      <c r="B250" s="55"/>
      <c r="C250" s="56"/>
      <c r="D250" s="228" t="s">
        <v>789</v>
      </c>
      <c r="E250" s="56"/>
      <c r="F250" s="229" t="s">
        <v>1072</v>
      </c>
      <c r="G250" s="56"/>
      <c r="H250" s="56"/>
      <c r="I250" s="230"/>
      <c r="J250" s="230"/>
      <c r="K250" s="56"/>
      <c r="L250" s="56"/>
      <c r="M250" s="59"/>
      <c r="N250" s="231"/>
      <c r="O250" s="232"/>
      <c r="P250" s="87"/>
      <c r="Q250" s="87"/>
      <c r="R250" s="87"/>
      <c r="S250" s="87"/>
      <c r="T250" s="87"/>
      <c r="U250" s="87"/>
      <c r="V250" s="87"/>
      <c r="W250" s="87"/>
      <c r="X250" s="88"/>
      <c r="Y250" s="54"/>
      <c r="Z250" s="54"/>
      <c r="AA250" s="54"/>
      <c r="AB250" s="54"/>
      <c r="AC250" s="54"/>
      <c r="AD250" s="54"/>
      <c r="AE250" s="54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38" t="s">
        <v>789</v>
      </c>
      <c r="AU250" s="38" t="s">
        <v>29</v>
      </c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</row>
    <row r="251" spans="1:121" ht="12.75">
      <c r="A251" s="245"/>
      <c r="B251" s="246"/>
      <c r="C251" s="247"/>
      <c r="D251" s="236" t="s">
        <v>62</v>
      </c>
      <c r="E251" s="248" t="s">
        <v>56</v>
      </c>
      <c r="F251" s="249" t="s">
        <v>1387</v>
      </c>
      <c r="G251" s="247"/>
      <c r="H251" s="250">
        <v>39.9</v>
      </c>
      <c r="I251" s="251"/>
      <c r="J251" s="251"/>
      <c r="K251" s="247"/>
      <c r="L251" s="247"/>
      <c r="M251" s="252"/>
      <c r="N251" s="253"/>
      <c r="O251" s="254"/>
      <c r="P251" s="254"/>
      <c r="Q251" s="254"/>
      <c r="R251" s="254"/>
      <c r="S251" s="254"/>
      <c r="T251" s="254"/>
      <c r="U251" s="254"/>
      <c r="V251" s="254"/>
      <c r="W251" s="254"/>
      <c r="X251" s="255"/>
      <c r="Y251" s="245"/>
      <c r="Z251" s="245"/>
      <c r="AA251" s="245"/>
      <c r="AB251" s="245"/>
      <c r="AC251" s="245"/>
      <c r="AD251" s="245"/>
      <c r="AE251" s="245"/>
      <c r="AF251" s="245"/>
      <c r="AG251" s="245"/>
      <c r="AH251" s="245"/>
      <c r="AI251" s="245"/>
      <c r="AJ251" s="245"/>
      <c r="AK251" s="245"/>
      <c r="AL251" s="245"/>
      <c r="AM251" s="245"/>
      <c r="AN251" s="245"/>
      <c r="AO251" s="245"/>
      <c r="AP251" s="245"/>
      <c r="AQ251" s="245"/>
      <c r="AR251" s="245"/>
      <c r="AS251" s="245"/>
      <c r="AT251" s="256" t="s">
        <v>62</v>
      </c>
      <c r="AU251" s="256" t="s">
        <v>29</v>
      </c>
      <c r="AV251" s="245" t="s">
        <v>29</v>
      </c>
      <c r="AW251" s="245" t="s">
        <v>659</v>
      </c>
      <c r="AX251" s="245" t="s">
        <v>34</v>
      </c>
      <c r="AY251" s="256" t="s">
        <v>781</v>
      </c>
      <c r="AZ251" s="245"/>
      <c r="BA251" s="245"/>
      <c r="BB251" s="245"/>
      <c r="BC251" s="245"/>
      <c r="BD251" s="245"/>
      <c r="BE251" s="245"/>
      <c r="BF251" s="245"/>
      <c r="BG251" s="245"/>
      <c r="BH251" s="245"/>
      <c r="BI251" s="245"/>
      <c r="BJ251" s="245"/>
      <c r="BK251" s="245"/>
      <c r="BL251" s="245"/>
      <c r="BM251" s="245"/>
      <c r="BN251" s="245"/>
      <c r="BO251" s="245"/>
      <c r="BP251" s="245"/>
      <c r="BQ251" s="245"/>
      <c r="BR251" s="245"/>
      <c r="BS251" s="245"/>
      <c r="BT251" s="245"/>
      <c r="BU251" s="245"/>
      <c r="BV251" s="245"/>
      <c r="BW251" s="245"/>
      <c r="BX251" s="245"/>
      <c r="BY251" s="245"/>
      <c r="BZ251" s="245"/>
      <c r="CA251" s="245"/>
      <c r="CB251" s="245"/>
      <c r="CC251" s="245"/>
      <c r="CD251" s="245"/>
      <c r="CE251" s="245"/>
      <c r="CF251" s="245"/>
      <c r="CG251" s="245"/>
      <c r="CH251" s="245"/>
      <c r="CI251" s="245"/>
      <c r="CJ251" s="245"/>
      <c r="CK251" s="245"/>
      <c r="CL251" s="245"/>
      <c r="CM251" s="245"/>
      <c r="CN251" s="245"/>
      <c r="CO251" s="245"/>
      <c r="CP251" s="245"/>
      <c r="CQ251" s="245"/>
      <c r="CR251" s="245"/>
      <c r="CS251" s="245"/>
      <c r="CT251" s="245"/>
      <c r="CU251" s="245"/>
      <c r="CV251" s="245"/>
      <c r="CW251" s="245"/>
      <c r="CX251" s="245"/>
      <c r="CY251" s="245"/>
      <c r="CZ251" s="245"/>
      <c r="DA251" s="245"/>
      <c r="DB251" s="245"/>
      <c r="DC251" s="245"/>
      <c r="DD251" s="245"/>
      <c r="DE251" s="245"/>
      <c r="DF251" s="245"/>
      <c r="DG251" s="245"/>
      <c r="DH251" s="245"/>
      <c r="DI251" s="245"/>
      <c r="DJ251" s="245"/>
      <c r="DK251" s="245"/>
      <c r="DL251" s="245"/>
      <c r="DM251" s="245"/>
      <c r="DN251" s="245"/>
      <c r="DO251" s="245"/>
      <c r="DP251" s="245"/>
      <c r="DQ251" s="245"/>
    </row>
    <row r="252" spans="1:121" ht="22.8">
      <c r="A252" s="54"/>
      <c r="B252" s="55"/>
      <c r="C252" s="269" t="s">
        <v>1135</v>
      </c>
      <c r="D252" s="269" t="s">
        <v>196</v>
      </c>
      <c r="E252" s="270" t="s">
        <v>1075</v>
      </c>
      <c r="F252" s="271" t="s">
        <v>1076</v>
      </c>
      <c r="G252" s="272" t="s">
        <v>808</v>
      </c>
      <c r="H252" s="273">
        <v>40</v>
      </c>
      <c r="I252" s="274"/>
      <c r="J252" s="275"/>
      <c r="K252" s="276">
        <f>ROUND(P252*H252,2)</f>
        <v>0</v>
      </c>
      <c r="L252" s="271" t="s">
        <v>787</v>
      </c>
      <c r="M252" s="277"/>
      <c r="N252" s="278" t="s">
        <v>56</v>
      </c>
      <c r="O252" s="222" t="s">
        <v>694</v>
      </c>
      <c r="P252" s="223">
        <f>I252+J252</f>
        <v>0</v>
      </c>
      <c r="Q252" s="223">
        <f>ROUND(I252*H252,2)</f>
        <v>0</v>
      </c>
      <c r="R252" s="223">
        <f>ROUND(J252*H252,2)</f>
        <v>0</v>
      </c>
      <c r="S252" s="87"/>
      <c r="T252" s="224">
        <f>S252*H252</f>
        <v>0</v>
      </c>
      <c r="U252" s="224">
        <v>0.01234</v>
      </c>
      <c r="V252" s="224">
        <f>U252*H252</f>
        <v>0.49360000000000004</v>
      </c>
      <c r="W252" s="224">
        <v>0</v>
      </c>
      <c r="X252" s="225">
        <f>W252*H252</f>
        <v>0</v>
      </c>
      <c r="Y252" s="54"/>
      <c r="Z252" s="54"/>
      <c r="AA252" s="54"/>
      <c r="AB252" s="54"/>
      <c r="AC252" s="54"/>
      <c r="AD252" s="54"/>
      <c r="AE252" s="54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226" t="s">
        <v>951</v>
      </c>
      <c r="AS252" s="60"/>
      <c r="AT252" s="226" t="s">
        <v>196</v>
      </c>
      <c r="AU252" s="226" t="s">
        <v>29</v>
      </c>
      <c r="AV252" s="60"/>
      <c r="AW252" s="60"/>
      <c r="AX252" s="60"/>
      <c r="AY252" s="38" t="s">
        <v>781</v>
      </c>
      <c r="AZ252" s="60"/>
      <c r="BA252" s="60"/>
      <c r="BB252" s="60"/>
      <c r="BC252" s="60"/>
      <c r="BD252" s="60"/>
      <c r="BE252" s="227">
        <f>IF(O252="základní",K252,0)</f>
        <v>0</v>
      </c>
      <c r="BF252" s="227">
        <f>IF(O252="snížená",K252,0)</f>
        <v>0</v>
      </c>
      <c r="BG252" s="227">
        <f>IF(O252="zákl. přenesená",K252,0)</f>
        <v>0</v>
      </c>
      <c r="BH252" s="227">
        <f>IF(O252="sníž. přenesená",K252,0)</f>
        <v>0</v>
      </c>
      <c r="BI252" s="227">
        <f>IF(O252="nulová",K252,0)</f>
        <v>0</v>
      </c>
      <c r="BJ252" s="38" t="s">
        <v>34</v>
      </c>
      <c r="BK252" s="227">
        <f>ROUND(P252*H252,2)</f>
        <v>0</v>
      </c>
      <c r="BL252" s="38" t="s">
        <v>951</v>
      </c>
      <c r="BM252" s="226" t="s">
        <v>1077</v>
      </c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</row>
    <row r="253" spans="1:121" ht="12.75">
      <c r="A253" s="245"/>
      <c r="B253" s="246"/>
      <c r="C253" s="247"/>
      <c r="D253" s="236" t="s">
        <v>62</v>
      </c>
      <c r="E253" s="247"/>
      <c r="F253" s="249" t="s">
        <v>1388</v>
      </c>
      <c r="G253" s="247"/>
      <c r="H253" s="250">
        <v>40</v>
      </c>
      <c r="I253" s="251"/>
      <c r="J253" s="251"/>
      <c r="K253" s="247"/>
      <c r="L253" s="247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245"/>
      <c r="Z253" s="245"/>
      <c r="AA253" s="245"/>
      <c r="AB253" s="245"/>
      <c r="AC253" s="245"/>
      <c r="AD253" s="245"/>
      <c r="AE253" s="245"/>
      <c r="AF253" s="245"/>
      <c r="AG253" s="245"/>
      <c r="AH253" s="245"/>
      <c r="AI253" s="245"/>
      <c r="AJ253" s="245"/>
      <c r="AK253" s="245"/>
      <c r="AL253" s="245"/>
      <c r="AM253" s="245"/>
      <c r="AN253" s="245"/>
      <c r="AO253" s="245"/>
      <c r="AP253" s="245"/>
      <c r="AQ253" s="245"/>
      <c r="AR253" s="245"/>
      <c r="AS253" s="245"/>
      <c r="AT253" s="256" t="s">
        <v>62</v>
      </c>
      <c r="AU253" s="256" t="s">
        <v>29</v>
      </c>
      <c r="AV253" s="245" t="s">
        <v>29</v>
      </c>
      <c r="AW253" s="245" t="s">
        <v>658</v>
      </c>
      <c r="AX253" s="245" t="s">
        <v>34</v>
      </c>
      <c r="AY253" s="256" t="s">
        <v>781</v>
      </c>
      <c r="AZ253" s="245"/>
      <c r="BA253" s="245"/>
      <c r="BB253" s="245"/>
      <c r="BC253" s="245"/>
      <c r="BD253" s="245"/>
      <c r="BE253" s="245"/>
      <c r="BF253" s="245"/>
      <c r="BG253" s="245"/>
      <c r="BH253" s="245"/>
      <c r="BI253" s="245"/>
      <c r="BJ253" s="245"/>
      <c r="BK253" s="245"/>
      <c r="BL253" s="245"/>
      <c r="BM253" s="245"/>
      <c r="BN253" s="245"/>
      <c r="BO253" s="245"/>
      <c r="BP253" s="245"/>
      <c r="BQ253" s="245"/>
      <c r="BR253" s="245"/>
      <c r="BS253" s="245"/>
      <c r="BT253" s="245"/>
      <c r="BU253" s="245"/>
      <c r="BV253" s="245"/>
      <c r="BW253" s="245"/>
      <c r="BX253" s="245"/>
      <c r="BY253" s="245"/>
      <c r="BZ253" s="245"/>
      <c r="CA253" s="245"/>
      <c r="CB253" s="245"/>
      <c r="CC253" s="245"/>
      <c r="CD253" s="245"/>
      <c r="CE253" s="245"/>
      <c r="CF253" s="245"/>
      <c r="CG253" s="245"/>
      <c r="CH253" s="245"/>
      <c r="CI253" s="245"/>
      <c r="CJ253" s="245"/>
      <c r="CK253" s="245"/>
      <c r="CL253" s="245"/>
      <c r="CM253" s="245"/>
      <c r="CN253" s="245"/>
      <c r="CO253" s="245"/>
      <c r="CP253" s="245"/>
      <c r="CQ253" s="245"/>
      <c r="CR253" s="245"/>
      <c r="CS253" s="245"/>
      <c r="CT253" s="245"/>
      <c r="CU253" s="245"/>
      <c r="CV253" s="245"/>
      <c r="CW253" s="245"/>
      <c r="CX253" s="245"/>
      <c r="CY253" s="245"/>
      <c r="CZ253" s="245"/>
      <c r="DA253" s="245"/>
      <c r="DB253" s="245"/>
      <c r="DC253" s="245"/>
      <c r="DD253" s="245"/>
      <c r="DE253" s="245"/>
      <c r="DF253" s="245"/>
      <c r="DG253" s="245"/>
      <c r="DH253" s="245"/>
      <c r="DI253" s="245"/>
      <c r="DJ253" s="245"/>
      <c r="DK253" s="245"/>
      <c r="DL253" s="245"/>
      <c r="DM253" s="245"/>
      <c r="DN253" s="245"/>
      <c r="DO253" s="245"/>
      <c r="DP253" s="245"/>
      <c r="DQ253" s="245"/>
    </row>
    <row r="254" spans="1:121" ht="22.8">
      <c r="A254" s="54"/>
      <c r="B254" s="55"/>
      <c r="C254" s="214" t="s">
        <v>1137</v>
      </c>
      <c r="D254" s="214" t="s">
        <v>783</v>
      </c>
      <c r="E254" s="215" t="s">
        <v>1079</v>
      </c>
      <c r="F254" s="216" t="s">
        <v>1080</v>
      </c>
      <c r="G254" s="217" t="s">
        <v>801</v>
      </c>
      <c r="H254" s="218">
        <v>4</v>
      </c>
      <c r="I254" s="219"/>
      <c r="J254" s="219"/>
      <c r="K254" s="220">
        <f>ROUND(P254*H254,2)</f>
        <v>0</v>
      </c>
      <c r="L254" s="216" t="s">
        <v>787</v>
      </c>
      <c r="M254" s="59"/>
      <c r="N254" s="221" t="s">
        <v>56</v>
      </c>
      <c r="O254" s="222" t="s">
        <v>694</v>
      </c>
      <c r="P254" s="223">
        <f>I254+J254</f>
        <v>0</v>
      </c>
      <c r="Q254" s="223">
        <f>ROUND(I254*H254,2)</f>
        <v>0</v>
      </c>
      <c r="R254" s="223">
        <f>ROUND(J254*H254,2)</f>
        <v>0</v>
      </c>
      <c r="S254" s="87"/>
      <c r="T254" s="224">
        <f>S254*H254</f>
        <v>0</v>
      </c>
      <c r="U254" s="224">
        <v>0</v>
      </c>
      <c r="V254" s="224">
        <f>U254*H254</f>
        <v>0</v>
      </c>
      <c r="W254" s="224">
        <v>0</v>
      </c>
      <c r="X254" s="225">
        <f>W254*H254</f>
        <v>0</v>
      </c>
      <c r="Y254" s="54"/>
      <c r="Z254" s="54"/>
      <c r="AA254" s="54"/>
      <c r="AB254" s="54"/>
      <c r="AC254" s="54"/>
      <c r="AD254" s="54"/>
      <c r="AE254" s="54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226" t="s">
        <v>941</v>
      </c>
      <c r="AS254" s="60"/>
      <c r="AT254" s="226" t="s">
        <v>783</v>
      </c>
      <c r="AU254" s="226" t="s">
        <v>29</v>
      </c>
      <c r="AV254" s="60"/>
      <c r="AW254" s="60"/>
      <c r="AX254" s="60"/>
      <c r="AY254" s="38" t="s">
        <v>781</v>
      </c>
      <c r="AZ254" s="60"/>
      <c r="BA254" s="60"/>
      <c r="BB254" s="60"/>
      <c r="BC254" s="60"/>
      <c r="BD254" s="60"/>
      <c r="BE254" s="227">
        <f>IF(O254="základní",K254,0)</f>
        <v>0</v>
      </c>
      <c r="BF254" s="227">
        <f>IF(O254="snížená",K254,0)</f>
        <v>0</v>
      </c>
      <c r="BG254" s="227">
        <f>IF(O254="zákl. přenesená",K254,0)</f>
        <v>0</v>
      </c>
      <c r="BH254" s="227">
        <f>IF(O254="sníž. přenesená",K254,0)</f>
        <v>0</v>
      </c>
      <c r="BI254" s="227">
        <f>IF(O254="nulová",K254,0)</f>
        <v>0</v>
      </c>
      <c r="BJ254" s="38" t="s">
        <v>34</v>
      </c>
      <c r="BK254" s="227">
        <f>ROUND(P254*H254,2)</f>
        <v>0</v>
      </c>
      <c r="BL254" s="38" t="s">
        <v>941</v>
      </c>
      <c r="BM254" s="226" t="s">
        <v>1081</v>
      </c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</row>
    <row r="255" spans="1:121" ht="12.75">
      <c r="A255" s="54"/>
      <c r="B255" s="55"/>
      <c r="C255" s="56"/>
      <c r="D255" s="228" t="s">
        <v>789</v>
      </c>
      <c r="E255" s="56"/>
      <c r="F255" s="229" t="s">
        <v>1082</v>
      </c>
      <c r="G255" s="56"/>
      <c r="H255" s="56"/>
      <c r="I255" s="230"/>
      <c r="J255" s="230"/>
      <c r="K255" s="56"/>
      <c r="L255" s="56"/>
      <c r="M255" s="59"/>
      <c r="N255" s="231"/>
      <c r="O255" s="232"/>
      <c r="P255" s="87"/>
      <c r="Q255" s="87"/>
      <c r="R255" s="87"/>
      <c r="S255" s="87"/>
      <c r="T255" s="87"/>
      <c r="U255" s="87"/>
      <c r="V255" s="87"/>
      <c r="W255" s="87"/>
      <c r="X255" s="88"/>
      <c r="Y255" s="54"/>
      <c r="Z255" s="54"/>
      <c r="AA255" s="54"/>
      <c r="AB255" s="54"/>
      <c r="AC255" s="54"/>
      <c r="AD255" s="54"/>
      <c r="AE255" s="54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38" t="s">
        <v>789</v>
      </c>
      <c r="AU255" s="38" t="s">
        <v>29</v>
      </c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</row>
    <row r="256" spans="1:121" ht="22.8">
      <c r="A256" s="54"/>
      <c r="B256" s="55"/>
      <c r="C256" s="214" t="s">
        <v>1141</v>
      </c>
      <c r="D256" s="214" t="s">
        <v>783</v>
      </c>
      <c r="E256" s="215" t="s">
        <v>1084</v>
      </c>
      <c r="F256" s="216" t="s">
        <v>1085</v>
      </c>
      <c r="G256" s="217" t="s">
        <v>801</v>
      </c>
      <c r="H256" s="218">
        <v>4</v>
      </c>
      <c r="I256" s="219"/>
      <c r="J256" s="219"/>
      <c r="K256" s="220">
        <f>ROUND(P256*H256,2)</f>
        <v>0</v>
      </c>
      <c r="L256" s="216" t="s">
        <v>787</v>
      </c>
      <c r="M256" s="59"/>
      <c r="N256" s="221" t="s">
        <v>56</v>
      </c>
      <c r="O256" s="222" t="s">
        <v>694</v>
      </c>
      <c r="P256" s="223">
        <f>I256+J256</f>
        <v>0</v>
      </c>
      <c r="Q256" s="223">
        <f>ROUND(I256*H256,2)</f>
        <v>0</v>
      </c>
      <c r="R256" s="223">
        <f>ROUND(J256*H256,2)</f>
        <v>0</v>
      </c>
      <c r="S256" s="87"/>
      <c r="T256" s="224">
        <f>S256*H256</f>
        <v>0</v>
      </c>
      <c r="U256" s="224">
        <v>0</v>
      </c>
      <c r="V256" s="224">
        <f>U256*H256</f>
        <v>0</v>
      </c>
      <c r="W256" s="224">
        <v>0</v>
      </c>
      <c r="X256" s="225">
        <f>W256*H256</f>
        <v>0</v>
      </c>
      <c r="Y256" s="54"/>
      <c r="Z256" s="54"/>
      <c r="AA256" s="54"/>
      <c r="AB256" s="54"/>
      <c r="AC256" s="54"/>
      <c r="AD256" s="54"/>
      <c r="AE256" s="54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226" t="s">
        <v>941</v>
      </c>
      <c r="AS256" s="60"/>
      <c r="AT256" s="226" t="s">
        <v>783</v>
      </c>
      <c r="AU256" s="226" t="s">
        <v>29</v>
      </c>
      <c r="AV256" s="60"/>
      <c r="AW256" s="60"/>
      <c r="AX256" s="60"/>
      <c r="AY256" s="38" t="s">
        <v>781</v>
      </c>
      <c r="AZ256" s="60"/>
      <c r="BA256" s="60"/>
      <c r="BB256" s="60"/>
      <c r="BC256" s="60"/>
      <c r="BD256" s="60"/>
      <c r="BE256" s="227">
        <f>IF(O256="základní",K256,0)</f>
        <v>0</v>
      </c>
      <c r="BF256" s="227">
        <f>IF(O256="snížená",K256,0)</f>
        <v>0</v>
      </c>
      <c r="BG256" s="227">
        <f>IF(O256="zákl. přenesená",K256,0)</f>
        <v>0</v>
      </c>
      <c r="BH256" s="227">
        <f>IF(O256="sníž. přenesená",K256,0)</f>
        <v>0</v>
      </c>
      <c r="BI256" s="227">
        <f>IF(O256="nulová",K256,0)</f>
        <v>0</v>
      </c>
      <c r="BJ256" s="38" t="s">
        <v>34</v>
      </c>
      <c r="BK256" s="227">
        <f>ROUND(P256*H256,2)</f>
        <v>0</v>
      </c>
      <c r="BL256" s="38" t="s">
        <v>941</v>
      </c>
      <c r="BM256" s="226" t="s">
        <v>1086</v>
      </c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</row>
    <row r="257" spans="1:121" ht="12.75">
      <c r="A257" s="54"/>
      <c r="B257" s="55"/>
      <c r="C257" s="56"/>
      <c r="D257" s="228" t="s">
        <v>789</v>
      </c>
      <c r="E257" s="56"/>
      <c r="F257" s="229" t="s">
        <v>1087</v>
      </c>
      <c r="G257" s="56"/>
      <c r="H257" s="56"/>
      <c r="I257" s="230"/>
      <c r="J257" s="230"/>
      <c r="K257" s="56"/>
      <c r="L257" s="56"/>
      <c r="M257" s="59"/>
      <c r="N257" s="231"/>
      <c r="O257" s="232"/>
      <c r="P257" s="87"/>
      <c r="Q257" s="87"/>
      <c r="R257" s="87"/>
      <c r="S257" s="87"/>
      <c r="T257" s="87"/>
      <c r="U257" s="87"/>
      <c r="V257" s="87"/>
      <c r="W257" s="87"/>
      <c r="X257" s="88"/>
      <c r="Y257" s="54"/>
      <c r="Z257" s="54"/>
      <c r="AA257" s="54"/>
      <c r="AB257" s="54"/>
      <c r="AC257" s="54"/>
      <c r="AD257" s="54"/>
      <c r="AE257" s="54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38" t="s">
        <v>789</v>
      </c>
      <c r="AU257" s="38" t="s">
        <v>29</v>
      </c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</row>
    <row r="258" spans="1:121" ht="22.8">
      <c r="A258" s="54"/>
      <c r="B258" s="55"/>
      <c r="C258" s="214" t="s">
        <v>1148</v>
      </c>
      <c r="D258" s="214" t="s">
        <v>783</v>
      </c>
      <c r="E258" s="215" t="s">
        <v>1089</v>
      </c>
      <c r="F258" s="216" t="s">
        <v>1090</v>
      </c>
      <c r="G258" s="217" t="s">
        <v>1029</v>
      </c>
      <c r="H258" s="218">
        <v>1.5</v>
      </c>
      <c r="I258" s="219"/>
      <c r="J258" s="219"/>
      <c r="K258" s="220">
        <f>ROUND(P258*H258,2)</f>
        <v>0</v>
      </c>
      <c r="L258" s="216" t="s">
        <v>787</v>
      </c>
      <c r="M258" s="59"/>
      <c r="N258" s="221" t="s">
        <v>56</v>
      </c>
      <c r="O258" s="222" t="s">
        <v>694</v>
      </c>
      <c r="P258" s="223">
        <f>I258+J258</f>
        <v>0</v>
      </c>
      <c r="Q258" s="223">
        <f>ROUND(I258*H258,2)</f>
        <v>0</v>
      </c>
      <c r="R258" s="223">
        <f>ROUND(J258*H258,2)</f>
        <v>0</v>
      </c>
      <c r="S258" s="87"/>
      <c r="T258" s="224">
        <f>S258*H258</f>
        <v>0</v>
      </c>
      <c r="U258" s="224">
        <v>0</v>
      </c>
      <c r="V258" s="224">
        <f>U258*H258</f>
        <v>0</v>
      </c>
      <c r="W258" s="224">
        <v>0</v>
      </c>
      <c r="X258" s="225">
        <f>W258*H258</f>
        <v>0</v>
      </c>
      <c r="Y258" s="54"/>
      <c r="Z258" s="54"/>
      <c r="AA258" s="54"/>
      <c r="AB258" s="54"/>
      <c r="AC258" s="54"/>
      <c r="AD258" s="54"/>
      <c r="AE258" s="54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226" t="s">
        <v>941</v>
      </c>
      <c r="AS258" s="60"/>
      <c r="AT258" s="226" t="s">
        <v>783</v>
      </c>
      <c r="AU258" s="226" t="s">
        <v>29</v>
      </c>
      <c r="AV258" s="60"/>
      <c r="AW258" s="60"/>
      <c r="AX258" s="60"/>
      <c r="AY258" s="38" t="s">
        <v>781</v>
      </c>
      <c r="AZ258" s="60"/>
      <c r="BA258" s="60"/>
      <c r="BB258" s="60"/>
      <c r="BC258" s="60"/>
      <c r="BD258" s="60"/>
      <c r="BE258" s="227">
        <f>IF(O258="základní",K258,0)</f>
        <v>0</v>
      </c>
      <c r="BF258" s="227">
        <f>IF(O258="snížená",K258,0)</f>
        <v>0</v>
      </c>
      <c r="BG258" s="227">
        <f>IF(O258="zákl. přenesená",K258,0)</f>
        <v>0</v>
      </c>
      <c r="BH258" s="227">
        <f>IF(O258="sníž. přenesená",K258,0)</f>
        <v>0</v>
      </c>
      <c r="BI258" s="227">
        <f>IF(O258="nulová",K258,0)</f>
        <v>0</v>
      </c>
      <c r="BJ258" s="38" t="s">
        <v>34</v>
      </c>
      <c r="BK258" s="227">
        <f>ROUND(P258*H258,2)</f>
        <v>0</v>
      </c>
      <c r="BL258" s="38" t="s">
        <v>941</v>
      </c>
      <c r="BM258" s="226" t="s">
        <v>1091</v>
      </c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</row>
    <row r="259" spans="1:121" ht="12.75">
      <c r="A259" s="54"/>
      <c r="B259" s="55"/>
      <c r="C259" s="56"/>
      <c r="D259" s="228" t="s">
        <v>789</v>
      </c>
      <c r="E259" s="56"/>
      <c r="F259" s="229" t="s">
        <v>1092</v>
      </c>
      <c r="G259" s="56"/>
      <c r="H259" s="56"/>
      <c r="I259" s="230"/>
      <c r="J259" s="230"/>
      <c r="K259" s="56"/>
      <c r="L259" s="56"/>
      <c r="M259" s="59"/>
      <c r="N259" s="231"/>
      <c r="O259" s="232"/>
      <c r="P259" s="87"/>
      <c r="Q259" s="87"/>
      <c r="R259" s="87"/>
      <c r="S259" s="87"/>
      <c r="T259" s="87"/>
      <c r="U259" s="87"/>
      <c r="V259" s="87"/>
      <c r="W259" s="87"/>
      <c r="X259" s="88"/>
      <c r="Y259" s="54"/>
      <c r="Z259" s="54"/>
      <c r="AA259" s="54"/>
      <c r="AB259" s="54"/>
      <c r="AC259" s="54"/>
      <c r="AD259" s="54"/>
      <c r="AE259" s="54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38" t="s">
        <v>789</v>
      </c>
      <c r="AU259" s="38" t="s">
        <v>29</v>
      </c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</row>
    <row r="260" spans="1:121" ht="19.2">
      <c r="A260" s="54"/>
      <c r="B260" s="55"/>
      <c r="C260" s="56"/>
      <c r="D260" s="236" t="s">
        <v>54</v>
      </c>
      <c r="E260" s="56"/>
      <c r="F260" s="280" t="s">
        <v>1093</v>
      </c>
      <c r="G260" s="56"/>
      <c r="H260" s="56"/>
      <c r="I260" s="230"/>
      <c r="J260" s="230"/>
      <c r="K260" s="56"/>
      <c r="L260" s="56"/>
      <c r="M260" s="59"/>
      <c r="N260" s="231"/>
      <c r="O260" s="232"/>
      <c r="P260" s="87"/>
      <c r="Q260" s="87"/>
      <c r="R260" s="87"/>
      <c r="S260" s="87"/>
      <c r="T260" s="87"/>
      <c r="U260" s="87"/>
      <c r="V260" s="87"/>
      <c r="W260" s="87"/>
      <c r="X260" s="88"/>
      <c r="Y260" s="54"/>
      <c r="Z260" s="54"/>
      <c r="AA260" s="54"/>
      <c r="AB260" s="54"/>
      <c r="AC260" s="54"/>
      <c r="AD260" s="54"/>
      <c r="AE260" s="54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38" t="s">
        <v>54</v>
      </c>
      <c r="AU260" s="38" t="s">
        <v>29</v>
      </c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</row>
    <row r="261" spans="1:121" ht="22.8">
      <c r="A261" s="54"/>
      <c r="B261" s="55"/>
      <c r="C261" s="214" t="s">
        <v>1154</v>
      </c>
      <c r="D261" s="214" t="s">
        <v>783</v>
      </c>
      <c r="E261" s="215" t="s">
        <v>1095</v>
      </c>
      <c r="F261" s="216" t="s">
        <v>1096</v>
      </c>
      <c r="G261" s="217" t="s">
        <v>808</v>
      </c>
      <c r="H261" s="218">
        <v>437.1</v>
      </c>
      <c r="I261" s="219"/>
      <c r="J261" s="219"/>
      <c r="K261" s="220">
        <f>ROUND(P261*H261,2)</f>
        <v>0</v>
      </c>
      <c r="L261" s="216" t="s">
        <v>787</v>
      </c>
      <c r="M261" s="59"/>
      <c r="N261" s="221" t="s">
        <v>56</v>
      </c>
      <c r="O261" s="222" t="s">
        <v>694</v>
      </c>
      <c r="P261" s="223">
        <f>I261+J261</f>
        <v>0</v>
      </c>
      <c r="Q261" s="223">
        <f>ROUND(I261*H261,2)</f>
        <v>0</v>
      </c>
      <c r="R261" s="223">
        <f>ROUND(J261*H261,2)</f>
        <v>0</v>
      </c>
      <c r="S261" s="87"/>
      <c r="T261" s="224">
        <f>S261*H261</f>
        <v>0</v>
      </c>
      <c r="U261" s="224">
        <v>0</v>
      </c>
      <c r="V261" s="224">
        <f>U261*H261</f>
        <v>0</v>
      </c>
      <c r="W261" s="224">
        <v>0</v>
      </c>
      <c r="X261" s="225">
        <f>W261*H261</f>
        <v>0</v>
      </c>
      <c r="Y261" s="54"/>
      <c r="Z261" s="54"/>
      <c r="AA261" s="54"/>
      <c r="AB261" s="54"/>
      <c r="AC261" s="54"/>
      <c r="AD261" s="54"/>
      <c r="AE261" s="54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226" t="s">
        <v>941</v>
      </c>
      <c r="AS261" s="60"/>
      <c r="AT261" s="226" t="s">
        <v>783</v>
      </c>
      <c r="AU261" s="226" t="s">
        <v>29</v>
      </c>
      <c r="AV261" s="60"/>
      <c r="AW261" s="60"/>
      <c r="AX261" s="60"/>
      <c r="AY261" s="38" t="s">
        <v>781</v>
      </c>
      <c r="AZ261" s="60"/>
      <c r="BA261" s="60"/>
      <c r="BB261" s="60"/>
      <c r="BC261" s="60"/>
      <c r="BD261" s="60"/>
      <c r="BE261" s="227">
        <f>IF(O261="základní",K261,0)</f>
        <v>0</v>
      </c>
      <c r="BF261" s="227">
        <f>IF(O261="snížená",K261,0)</f>
        <v>0</v>
      </c>
      <c r="BG261" s="227">
        <f>IF(O261="zákl. přenesená",K261,0)</f>
        <v>0</v>
      </c>
      <c r="BH261" s="227">
        <f>IF(O261="sníž. přenesená",K261,0)</f>
        <v>0</v>
      </c>
      <c r="BI261" s="227">
        <f>IF(O261="nulová",K261,0)</f>
        <v>0</v>
      </c>
      <c r="BJ261" s="38" t="s">
        <v>34</v>
      </c>
      <c r="BK261" s="227">
        <f>ROUND(P261*H261,2)</f>
        <v>0</v>
      </c>
      <c r="BL261" s="38" t="s">
        <v>941</v>
      </c>
      <c r="BM261" s="226" t="s">
        <v>1097</v>
      </c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</row>
    <row r="262" spans="1:121" ht="12.75">
      <c r="A262" s="54"/>
      <c r="B262" s="55"/>
      <c r="C262" s="56"/>
      <c r="D262" s="228" t="s">
        <v>789</v>
      </c>
      <c r="E262" s="56"/>
      <c r="F262" s="229" t="s">
        <v>1098</v>
      </c>
      <c r="G262" s="56"/>
      <c r="H262" s="56"/>
      <c r="I262" s="230"/>
      <c r="J262" s="230"/>
      <c r="K262" s="56"/>
      <c r="L262" s="56"/>
      <c r="M262" s="59"/>
      <c r="N262" s="231"/>
      <c r="O262" s="232"/>
      <c r="P262" s="87"/>
      <c r="Q262" s="87"/>
      <c r="R262" s="87"/>
      <c r="S262" s="87"/>
      <c r="T262" s="87"/>
      <c r="U262" s="87"/>
      <c r="V262" s="87"/>
      <c r="W262" s="87"/>
      <c r="X262" s="88"/>
      <c r="Y262" s="54"/>
      <c r="Z262" s="54"/>
      <c r="AA262" s="54"/>
      <c r="AB262" s="54"/>
      <c r="AC262" s="54"/>
      <c r="AD262" s="54"/>
      <c r="AE262" s="54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38" t="s">
        <v>789</v>
      </c>
      <c r="AU262" s="38" t="s">
        <v>29</v>
      </c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</row>
    <row r="263" spans="1:121" ht="12.75">
      <c r="A263" s="54"/>
      <c r="B263" s="55"/>
      <c r="C263" s="214" t="s">
        <v>1157</v>
      </c>
      <c r="D263" s="214" t="s">
        <v>783</v>
      </c>
      <c r="E263" s="215" t="s">
        <v>1100</v>
      </c>
      <c r="F263" s="216" t="s">
        <v>1101</v>
      </c>
      <c r="G263" s="217" t="s">
        <v>808</v>
      </c>
      <c r="H263" s="218">
        <v>874.2</v>
      </c>
      <c r="I263" s="219"/>
      <c r="J263" s="219"/>
      <c r="K263" s="220">
        <f>ROUND(P263*H263,2)</f>
        <v>0</v>
      </c>
      <c r="L263" s="216" t="s">
        <v>787</v>
      </c>
      <c r="M263" s="59"/>
      <c r="N263" s="221" t="s">
        <v>56</v>
      </c>
      <c r="O263" s="222" t="s">
        <v>694</v>
      </c>
      <c r="P263" s="223">
        <f>I263+J263</f>
        <v>0</v>
      </c>
      <c r="Q263" s="223">
        <f>ROUND(I263*H263,2)</f>
        <v>0</v>
      </c>
      <c r="R263" s="223">
        <f>ROUND(J263*H263,2)</f>
        <v>0</v>
      </c>
      <c r="S263" s="87"/>
      <c r="T263" s="224">
        <f>S263*H263</f>
        <v>0</v>
      </c>
      <c r="U263" s="224">
        <v>9E-05</v>
      </c>
      <c r="V263" s="224">
        <f>U263*H263</f>
        <v>0.07867800000000001</v>
      </c>
      <c r="W263" s="224">
        <v>0</v>
      </c>
      <c r="X263" s="225">
        <f>W263*H263</f>
        <v>0</v>
      </c>
      <c r="Y263" s="54"/>
      <c r="Z263" s="54"/>
      <c r="AA263" s="54"/>
      <c r="AB263" s="54"/>
      <c r="AC263" s="54"/>
      <c r="AD263" s="54"/>
      <c r="AE263" s="54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226" t="s">
        <v>941</v>
      </c>
      <c r="AS263" s="60"/>
      <c r="AT263" s="226" t="s">
        <v>783</v>
      </c>
      <c r="AU263" s="226" t="s">
        <v>29</v>
      </c>
      <c r="AV263" s="60"/>
      <c r="AW263" s="60"/>
      <c r="AX263" s="60"/>
      <c r="AY263" s="38" t="s">
        <v>781</v>
      </c>
      <c r="AZ263" s="60"/>
      <c r="BA263" s="60"/>
      <c r="BB263" s="60"/>
      <c r="BC263" s="60"/>
      <c r="BD263" s="60"/>
      <c r="BE263" s="227">
        <f>IF(O263="základní",K263,0)</f>
        <v>0</v>
      </c>
      <c r="BF263" s="227">
        <f>IF(O263="snížená",K263,0)</f>
        <v>0</v>
      </c>
      <c r="BG263" s="227">
        <f>IF(O263="zákl. přenesená",K263,0)</f>
        <v>0</v>
      </c>
      <c r="BH263" s="227">
        <f>IF(O263="sníž. přenesená",K263,0)</f>
        <v>0</v>
      </c>
      <c r="BI263" s="227">
        <f>IF(O263="nulová",K263,0)</f>
        <v>0</v>
      </c>
      <c r="BJ263" s="38" t="s">
        <v>34</v>
      </c>
      <c r="BK263" s="227">
        <f>ROUND(P263*H263,2)</f>
        <v>0</v>
      </c>
      <c r="BL263" s="38" t="s">
        <v>941</v>
      </c>
      <c r="BM263" s="226" t="s">
        <v>1102</v>
      </c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</row>
    <row r="264" spans="1:121" ht="12.75">
      <c r="A264" s="54"/>
      <c r="B264" s="55"/>
      <c r="C264" s="56"/>
      <c r="D264" s="228" t="s">
        <v>789</v>
      </c>
      <c r="E264" s="56"/>
      <c r="F264" s="229" t="s">
        <v>1103</v>
      </c>
      <c r="G264" s="56"/>
      <c r="H264" s="56"/>
      <c r="I264" s="230"/>
      <c r="J264" s="230"/>
      <c r="K264" s="56"/>
      <c r="L264" s="56"/>
      <c r="M264" s="59"/>
      <c r="N264" s="231"/>
      <c r="O264" s="232"/>
      <c r="P264" s="87"/>
      <c r="Q264" s="87"/>
      <c r="R264" s="87"/>
      <c r="S264" s="87"/>
      <c r="T264" s="87"/>
      <c r="U264" s="87"/>
      <c r="V264" s="87"/>
      <c r="W264" s="87"/>
      <c r="X264" s="88"/>
      <c r="Y264" s="54"/>
      <c r="Z264" s="54"/>
      <c r="AA264" s="54"/>
      <c r="AB264" s="54"/>
      <c r="AC264" s="54"/>
      <c r="AD264" s="54"/>
      <c r="AE264" s="54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38" t="s">
        <v>789</v>
      </c>
      <c r="AU264" s="38" t="s">
        <v>29</v>
      </c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</row>
    <row r="265" spans="1:121" ht="12.75">
      <c r="A265" s="245"/>
      <c r="B265" s="246"/>
      <c r="C265" s="247"/>
      <c r="D265" s="236" t="s">
        <v>62</v>
      </c>
      <c r="E265" s="248" t="s">
        <v>56</v>
      </c>
      <c r="F265" s="249" t="s">
        <v>1389</v>
      </c>
      <c r="G265" s="247"/>
      <c r="H265" s="250">
        <v>874.2</v>
      </c>
      <c r="I265" s="251"/>
      <c r="J265" s="251"/>
      <c r="K265" s="247"/>
      <c r="L265" s="247"/>
      <c r="M265" s="252"/>
      <c r="N265" s="253"/>
      <c r="O265" s="254"/>
      <c r="P265" s="254"/>
      <c r="Q265" s="254"/>
      <c r="R265" s="254"/>
      <c r="S265" s="254"/>
      <c r="T265" s="254"/>
      <c r="U265" s="254"/>
      <c r="V265" s="254"/>
      <c r="W265" s="254"/>
      <c r="X265" s="255"/>
      <c r="Y265" s="245"/>
      <c r="Z265" s="245"/>
      <c r="AA265" s="245"/>
      <c r="AB265" s="245"/>
      <c r="AC265" s="245"/>
      <c r="AD265" s="245"/>
      <c r="AE265" s="245"/>
      <c r="AF265" s="245"/>
      <c r="AG265" s="245"/>
      <c r="AH265" s="245"/>
      <c r="AI265" s="245"/>
      <c r="AJ265" s="245"/>
      <c r="AK265" s="245"/>
      <c r="AL265" s="245"/>
      <c r="AM265" s="245"/>
      <c r="AN265" s="245"/>
      <c r="AO265" s="245"/>
      <c r="AP265" s="245"/>
      <c r="AQ265" s="245"/>
      <c r="AR265" s="245"/>
      <c r="AS265" s="245"/>
      <c r="AT265" s="256" t="s">
        <v>62</v>
      </c>
      <c r="AU265" s="256" t="s">
        <v>29</v>
      </c>
      <c r="AV265" s="245" t="s">
        <v>29</v>
      </c>
      <c r="AW265" s="245" t="s">
        <v>659</v>
      </c>
      <c r="AX265" s="245" t="s">
        <v>34</v>
      </c>
      <c r="AY265" s="256" t="s">
        <v>781</v>
      </c>
      <c r="AZ265" s="245"/>
      <c r="BA265" s="245"/>
      <c r="BB265" s="245"/>
      <c r="BC265" s="245"/>
      <c r="BD265" s="245"/>
      <c r="BE265" s="245"/>
      <c r="BF265" s="245"/>
      <c r="BG265" s="245"/>
      <c r="BH265" s="245"/>
      <c r="BI265" s="245"/>
      <c r="BJ265" s="245"/>
      <c r="BK265" s="245"/>
      <c r="BL265" s="245"/>
      <c r="BM265" s="245"/>
      <c r="BN265" s="245"/>
      <c r="BO265" s="245"/>
      <c r="BP265" s="245"/>
      <c r="BQ265" s="245"/>
      <c r="BR265" s="245"/>
      <c r="BS265" s="245"/>
      <c r="BT265" s="245"/>
      <c r="BU265" s="245"/>
      <c r="BV265" s="245"/>
      <c r="BW265" s="245"/>
      <c r="BX265" s="245"/>
      <c r="BY265" s="245"/>
      <c r="BZ265" s="245"/>
      <c r="CA265" s="245"/>
      <c r="CB265" s="245"/>
      <c r="CC265" s="245"/>
      <c r="CD265" s="245"/>
      <c r="CE265" s="245"/>
      <c r="CF265" s="245"/>
      <c r="CG265" s="245"/>
      <c r="CH265" s="245"/>
      <c r="CI265" s="245"/>
      <c r="CJ265" s="245"/>
      <c r="CK265" s="245"/>
      <c r="CL265" s="245"/>
      <c r="CM265" s="245"/>
      <c r="CN265" s="245"/>
      <c r="CO265" s="245"/>
      <c r="CP265" s="245"/>
      <c r="CQ265" s="245"/>
      <c r="CR265" s="245"/>
      <c r="CS265" s="245"/>
      <c r="CT265" s="245"/>
      <c r="CU265" s="245"/>
      <c r="CV265" s="245"/>
      <c r="CW265" s="245"/>
      <c r="CX265" s="245"/>
      <c r="CY265" s="245"/>
      <c r="CZ265" s="245"/>
      <c r="DA265" s="245"/>
      <c r="DB265" s="245"/>
      <c r="DC265" s="245"/>
      <c r="DD265" s="245"/>
      <c r="DE265" s="245"/>
      <c r="DF265" s="245"/>
      <c r="DG265" s="245"/>
      <c r="DH265" s="245"/>
      <c r="DI265" s="245"/>
      <c r="DJ265" s="245"/>
      <c r="DK265" s="245"/>
      <c r="DL265" s="245"/>
      <c r="DM265" s="245"/>
      <c r="DN265" s="245"/>
      <c r="DO265" s="245"/>
      <c r="DP265" s="245"/>
      <c r="DQ265" s="245"/>
    </row>
    <row r="266" spans="1:121" ht="12.75">
      <c r="A266" s="54"/>
      <c r="B266" s="55"/>
      <c r="C266" s="214" t="s">
        <v>1160</v>
      </c>
      <c r="D266" s="214" t="s">
        <v>783</v>
      </c>
      <c r="E266" s="215" t="s">
        <v>1106</v>
      </c>
      <c r="F266" s="216" t="s">
        <v>1107</v>
      </c>
      <c r="G266" s="217" t="s">
        <v>1029</v>
      </c>
      <c r="H266" s="218">
        <v>1.5</v>
      </c>
      <c r="I266" s="219"/>
      <c r="J266" s="219"/>
      <c r="K266" s="220">
        <f>ROUND(P266*H266,2)</f>
        <v>0</v>
      </c>
      <c r="L266" s="216" t="s">
        <v>787</v>
      </c>
      <c r="M266" s="59"/>
      <c r="N266" s="221" t="s">
        <v>56</v>
      </c>
      <c r="O266" s="222" t="s">
        <v>694</v>
      </c>
      <c r="P266" s="223">
        <f>I266+J266</f>
        <v>0</v>
      </c>
      <c r="Q266" s="223">
        <f>ROUND(I266*H266,2)</f>
        <v>0</v>
      </c>
      <c r="R266" s="223">
        <f>ROUND(J266*H266,2)</f>
        <v>0</v>
      </c>
      <c r="S266" s="87"/>
      <c r="T266" s="224">
        <f>S266*H266</f>
        <v>0</v>
      </c>
      <c r="U266" s="224">
        <v>0</v>
      </c>
      <c r="V266" s="224">
        <f>U266*H266</f>
        <v>0</v>
      </c>
      <c r="W266" s="224">
        <v>2.2</v>
      </c>
      <c r="X266" s="225">
        <f>W266*H266</f>
        <v>3.3000000000000003</v>
      </c>
      <c r="Y266" s="54"/>
      <c r="Z266" s="54"/>
      <c r="AA266" s="54"/>
      <c r="AB266" s="54"/>
      <c r="AC266" s="54"/>
      <c r="AD266" s="54"/>
      <c r="AE266" s="54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226" t="s">
        <v>941</v>
      </c>
      <c r="AS266" s="60"/>
      <c r="AT266" s="226" t="s">
        <v>783</v>
      </c>
      <c r="AU266" s="226" t="s">
        <v>29</v>
      </c>
      <c r="AV266" s="60"/>
      <c r="AW266" s="60"/>
      <c r="AX266" s="60"/>
      <c r="AY266" s="38" t="s">
        <v>781</v>
      </c>
      <c r="AZ266" s="60"/>
      <c r="BA266" s="60"/>
      <c r="BB266" s="60"/>
      <c r="BC266" s="60"/>
      <c r="BD266" s="60"/>
      <c r="BE266" s="227">
        <f>IF(O266="základní",K266,0)</f>
        <v>0</v>
      </c>
      <c r="BF266" s="227">
        <f>IF(O266="snížená",K266,0)</f>
        <v>0</v>
      </c>
      <c r="BG266" s="227">
        <f>IF(O266="zákl. přenesená",K266,0)</f>
        <v>0</v>
      </c>
      <c r="BH266" s="227">
        <f>IF(O266="sníž. přenesená",K266,0)</f>
        <v>0</v>
      </c>
      <c r="BI266" s="227">
        <f>IF(O266="nulová",K266,0)</f>
        <v>0</v>
      </c>
      <c r="BJ266" s="38" t="s">
        <v>34</v>
      </c>
      <c r="BK266" s="227">
        <f>ROUND(P266*H266,2)</f>
        <v>0</v>
      </c>
      <c r="BL266" s="38" t="s">
        <v>941</v>
      </c>
      <c r="BM266" s="226" t="s">
        <v>1108</v>
      </c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</row>
    <row r="267" spans="1:121" ht="12.75">
      <c r="A267" s="54"/>
      <c r="B267" s="55"/>
      <c r="C267" s="56"/>
      <c r="D267" s="228" t="s">
        <v>789</v>
      </c>
      <c r="E267" s="56"/>
      <c r="F267" s="229" t="s">
        <v>1109</v>
      </c>
      <c r="G267" s="56"/>
      <c r="H267" s="56"/>
      <c r="I267" s="230"/>
      <c r="J267" s="230"/>
      <c r="K267" s="56"/>
      <c r="L267" s="56"/>
      <c r="M267" s="59"/>
      <c r="N267" s="231"/>
      <c r="O267" s="232"/>
      <c r="P267" s="87"/>
      <c r="Q267" s="87"/>
      <c r="R267" s="87"/>
      <c r="S267" s="87"/>
      <c r="T267" s="87"/>
      <c r="U267" s="87"/>
      <c r="V267" s="87"/>
      <c r="W267" s="87"/>
      <c r="X267" s="88"/>
      <c r="Y267" s="54"/>
      <c r="Z267" s="54"/>
      <c r="AA267" s="54"/>
      <c r="AB267" s="54"/>
      <c r="AC267" s="54"/>
      <c r="AD267" s="54"/>
      <c r="AE267" s="54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38" t="s">
        <v>789</v>
      </c>
      <c r="AU267" s="38" t="s">
        <v>29</v>
      </c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</row>
    <row r="268" spans="1:121" ht="19.2">
      <c r="A268" s="54"/>
      <c r="B268" s="55"/>
      <c r="C268" s="56"/>
      <c r="D268" s="236" t="s">
        <v>54</v>
      </c>
      <c r="E268" s="56"/>
      <c r="F268" s="280" t="s">
        <v>1110</v>
      </c>
      <c r="G268" s="56"/>
      <c r="H268" s="56"/>
      <c r="I268" s="230"/>
      <c r="J268" s="230"/>
      <c r="K268" s="56"/>
      <c r="L268" s="56"/>
      <c r="M268" s="59"/>
      <c r="N268" s="231"/>
      <c r="O268" s="232"/>
      <c r="P268" s="87"/>
      <c r="Q268" s="87"/>
      <c r="R268" s="87"/>
      <c r="S268" s="87"/>
      <c r="T268" s="87"/>
      <c r="U268" s="87"/>
      <c r="V268" s="87"/>
      <c r="W268" s="87"/>
      <c r="X268" s="88"/>
      <c r="Y268" s="54"/>
      <c r="Z268" s="54"/>
      <c r="AA268" s="54"/>
      <c r="AB268" s="54"/>
      <c r="AC268" s="54"/>
      <c r="AD268" s="54"/>
      <c r="AE268" s="54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38" t="s">
        <v>54</v>
      </c>
      <c r="AU268" s="38" t="s">
        <v>29</v>
      </c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</row>
    <row r="269" spans="1:121" ht="12.75">
      <c r="A269" s="54"/>
      <c r="B269" s="55"/>
      <c r="C269" s="214" t="s">
        <v>1166</v>
      </c>
      <c r="D269" s="214" t="s">
        <v>783</v>
      </c>
      <c r="E269" s="215" t="s">
        <v>1112</v>
      </c>
      <c r="F269" s="216" t="s">
        <v>1113</v>
      </c>
      <c r="G269" s="217" t="s">
        <v>1114</v>
      </c>
      <c r="H269" s="218">
        <v>3.3</v>
      </c>
      <c r="I269" s="219"/>
      <c r="J269" s="219"/>
      <c r="K269" s="220">
        <f>ROUND(P269*H269,2)</f>
        <v>0</v>
      </c>
      <c r="L269" s="216" t="s">
        <v>787</v>
      </c>
      <c r="M269" s="59"/>
      <c r="N269" s="221" t="s">
        <v>56</v>
      </c>
      <c r="O269" s="222" t="s">
        <v>694</v>
      </c>
      <c r="P269" s="223">
        <f>I269+J269</f>
        <v>0</v>
      </c>
      <c r="Q269" s="223">
        <f>ROUND(I269*H269,2)</f>
        <v>0</v>
      </c>
      <c r="R269" s="223">
        <f>ROUND(J269*H269,2)</f>
        <v>0</v>
      </c>
      <c r="S269" s="87"/>
      <c r="T269" s="224">
        <f>S269*H269</f>
        <v>0</v>
      </c>
      <c r="U269" s="224">
        <v>0</v>
      </c>
      <c r="V269" s="224">
        <f>U269*H269</f>
        <v>0</v>
      </c>
      <c r="W269" s="224">
        <v>0</v>
      </c>
      <c r="X269" s="225">
        <f>W269*H269</f>
        <v>0</v>
      </c>
      <c r="Y269" s="54"/>
      <c r="Z269" s="54"/>
      <c r="AA269" s="54"/>
      <c r="AB269" s="54"/>
      <c r="AC269" s="54"/>
      <c r="AD269" s="54"/>
      <c r="AE269" s="54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226" t="s">
        <v>941</v>
      </c>
      <c r="AS269" s="60"/>
      <c r="AT269" s="226" t="s">
        <v>783</v>
      </c>
      <c r="AU269" s="226" t="s">
        <v>29</v>
      </c>
      <c r="AV269" s="60"/>
      <c r="AW269" s="60"/>
      <c r="AX269" s="60"/>
      <c r="AY269" s="38" t="s">
        <v>781</v>
      </c>
      <c r="AZ269" s="60"/>
      <c r="BA269" s="60"/>
      <c r="BB269" s="60"/>
      <c r="BC269" s="60"/>
      <c r="BD269" s="60"/>
      <c r="BE269" s="227">
        <f>IF(O269="základní",K269,0)</f>
        <v>0</v>
      </c>
      <c r="BF269" s="227">
        <f>IF(O269="snížená",K269,0)</f>
        <v>0</v>
      </c>
      <c r="BG269" s="227">
        <f>IF(O269="zákl. přenesená",K269,0)</f>
        <v>0</v>
      </c>
      <c r="BH269" s="227">
        <f>IF(O269="sníž. přenesená",K269,0)</f>
        <v>0</v>
      </c>
      <c r="BI269" s="227">
        <f>IF(O269="nulová",K269,0)</f>
        <v>0</v>
      </c>
      <c r="BJ269" s="38" t="s">
        <v>34</v>
      </c>
      <c r="BK269" s="227">
        <f>ROUND(P269*H269,2)</f>
        <v>0</v>
      </c>
      <c r="BL269" s="38" t="s">
        <v>941</v>
      </c>
      <c r="BM269" s="226" t="s">
        <v>1115</v>
      </c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</row>
    <row r="270" spans="1:121" ht="12.75">
      <c r="A270" s="54"/>
      <c r="B270" s="55"/>
      <c r="C270" s="56"/>
      <c r="D270" s="228" t="s">
        <v>789</v>
      </c>
      <c r="E270" s="56"/>
      <c r="F270" s="229" t="s">
        <v>1116</v>
      </c>
      <c r="G270" s="56"/>
      <c r="H270" s="56"/>
      <c r="I270" s="230"/>
      <c r="J270" s="230"/>
      <c r="K270" s="56"/>
      <c r="L270" s="56"/>
      <c r="M270" s="59"/>
      <c r="N270" s="231"/>
      <c r="O270" s="232"/>
      <c r="P270" s="87"/>
      <c r="Q270" s="87"/>
      <c r="R270" s="87"/>
      <c r="S270" s="87"/>
      <c r="T270" s="87"/>
      <c r="U270" s="87"/>
      <c r="V270" s="87"/>
      <c r="W270" s="87"/>
      <c r="X270" s="88"/>
      <c r="Y270" s="54"/>
      <c r="Z270" s="54"/>
      <c r="AA270" s="54"/>
      <c r="AB270" s="54"/>
      <c r="AC270" s="54"/>
      <c r="AD270" s="54"/>
      <c r="AE270" s="54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38" t="s">
        <v>789</v>
      </c>
      <c r="AU270" s="38" t="s">
        <v>29</v>
      </c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</row>
    <row r="271" spans="1:121" ht="12.75">
      <c r="A271" s="54"/>
      <c r="B271" s="55"/>
      <c r="C271" s="214" t="s">
        <v>1169</v>
      </c>
      <c r="D271" s="214" t="s">
        <v>783</v>
      </c>
      <c r="E271" s="215" t="s">
        <v>1118</v>
      </c>
      <c r="F271" s="216" t="s">
        <v>1119</v>
      </c>
      <c r="G271" s="217" t="s">
        <v>1114</v>
      </c>
      <c r="H271" s="218">
        <v>82.5</v>
      </c>
      <c r="I271" s="219"/>
      <c r="J271" s="219"/>
      <c r="K271" s="220">
        <f>ROUND(P271*H271,2)</f>
        <v>0</v>
      </c>
      <c r="L271" s="216" t="s">
        <v>787</v>
      </c>
      <c r="M271" s="59"/>
      <c r="N271" s="221" t="s">
        <v>56</v>
      </c>
      <c r="O271" s="222" t="s">
        <v>694</v>
      </c>
      <c r="P271" s="223">
        <f>I271+J271</f>
        <v>0</v>
      </c>
      <c r="Q271" s="223">
        <f>ROUND(I271*H271,2)</f>
        <v>0</v>
      </c>
      <c r="R271" s="223">
        <f>ROUND(J271*H271,2)</f>
        <v>0</v>
      </c>
      <c r="S271" s="87"/>
      <c r="T271" s="224">
        <f>S271*H271</f>
        <v>0</v>
      </c>
      <c r="U271" s="224">
        <v>0</v>
      </c>
      <c r="V271" s="224">
        <f>U271*H271</f>
        <v>0</v>
      </c>
      <c r="W271" s="224">
        <v>0</v>
      </c>
      <c r="X271" s="225">
        <f>W271*H271</f>
        <v>0</v>
      </c>
      <c r="Y271" s="54"/>
      <c r="Z271" s="54"/>
      <c r="AA271" s="54"/>
      <c r="AB271" s="54"/>
      <c r="AC271" s="54"/>
      <c r="AD271" s="54"/>
      <c r="AE271" s="54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226" t="s">
        <v>941</v>
      </c>
      <c r="AS271" s="60"/>
      <c r="AT271" s="226" t="s">
        <v>783</v>
      </c>
      <c r="AU271" s="226" t="s">
        <v>29</v>
      </c>
      <c r="AV271" s="60"/>
      <c r="AW271" s="60"/>
      <c r="AX271" s="60"/>
      <c r="AY271" s="38" t="s">
        <v>781</v>
      </c>
      <c r="AZ271" s="60"/>
      <c r="BA271" s="60"/>
      <c r="BB271" s="60"/>
      <c r="BC271" s="60"/>
      <c r="BD271" s="60"/>
      <c r="BE271" s="227">
        <f>IF(O271="základní",K271,0)</f>
        <v>0</v>
      </c>
      <c r="BF271" s="227">
        <f>IF(O271="snížená",K271,0)</f>
        <v>0</v>
      </c>
      <c r="BG271" s="227">
        <f>IF(O271="zákl. přenesená",K271,0)</f>
        <v>0</v>
      </c>
      <c r="BH271" s="227">
        <f>IF(O271="sníž. přenesená",K271,0)</f>
        <v>0</v>
      </c>
      <c r="BI271" s="227">
        <f>IF(O271="nulová",K271,0)</f>
        <v>0</v>
      </c>
      <c r="BJ271" s="38" t="s">
        <v>34</v>
      </c>
      <c r="BK271" s="227">
        <f>ROUND(P271*H271,2)</f>
        <v>0</v>
      </c>
      <c r="BL271" s="38" t="s">
        <v>941</v>
      </c>
      <c r="BM271" s="226" t="s">
        <v>1120</v>
      </c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</row>
    <row r="272" spans="1:121" ht="12.75">
      <c r="A272" s="54"/>
      <c r="B272" s="55"/>
      <c r="C272" s="56"/>
      <c r="D272" s="228" t="s">
        <v>789</v>
      </c>
      <c r="E272" s="56"/>
      <c r="F272" s="229" t="s">
        <v>1121</v>
      </c>
      <c r="G272" s="56"/>
      <c r="H272" s="56"/>
      <c r="I272" s="230"/>
      <c r="J272" s="230"/>
      <c r="K272" s="56"/>
      <c r="L272" s="56"/>
      <c r="M272" s="59"/>
      <c r="N272" s="231"/>
      <c r="O272" s="232"/>
      <c r="P272" s="87"/>
      <c r="Q272" s="87"/>
      <c r="R272" s="87"/>
      <c r="S272" s="87"/>
      <c r="T272" s="87"/>
      <c r="U272" s="87"/>
      <c r="V272" s="87"/>
      <c r="W272" s="87"/>
      <c r="X272" s="88"/>
      <c r="Y272" s="54"/>
      <c r="Z272" s="54"/>
      <c r="AA272" s="54"/>
      <c r="AB272" s="54"/>
      <c r="AC272" s="54"/>
      <c r="AD272" s="54"/>
      <c r="AE272" s="54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38" t="s">
        <v>789</v>
      </c>
      <c r="AU272" s="38" t="s">
        <v>29</v>
      </c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</row>
    <row r="273" spans="1:121" ht="12.75">
      <c r="A273" s="245"/>
      <c r="B273" s="246"/>
      <c r="C273" s="247"/>
      <c r="D273" s="236" t="s">
        <v>62</v>
      </c>
      <c r="E273" s="247"/>
      <c r="F273" s="249" t="s">
        <v>1122</v>
      </c>
      <c r="G273" s="247"/>
      <c r="H273" s="250">
        <v>82.5</v>
      </c>
      <c r="I273" s="251"/>
      <c r="J273" s="251"/>
      <c r="K273" s="247"/>
      <c r="L273" s="247"/>
      <c r="M273" s="252"/>
      <c r="N273" s="253"/>
      <c r="O273" s="254"/>
      <c r="P273" s="254"/>
      <c r="Q273" s="254"/>
      <c r="R273" s="254"/>
      <c r="S273" s="254"/>
      <c r="T273" s="254"/>
      <c r="U273" s="254"/>
      <c r="V273" s="254"/>
      <c r="W273" s="254"/>
      <c r="X273" s="255"/>
      <c r="Y273" s="245"/>
      <c r="Z273" s="245"/>
      <c r="AA273" s="245"/>
      <c r="AB273" s="245"/>
      <c r="AC273" s="245"/>
      <c r="AD273" s="245"/>
      <c r="AE273" s="245"/>
      <c r="AF273" s="245"/>
      <c r="AG273" s="245"/>
      <c r="AH273" s="245"/>
      <c r="AI273" s="245"/>
      <c r="AJ273" s="245"/>
      <c r="AK273" s="245"/>
      <c r="AL273" s="245"/>
      <c r="AM273" s="245"/>
      <c r="AN273" s="245"/>
      <c r="AO273" s="245"/>
      <c r="AP273" s="245"/>
      <c r="AQ273" s="245"/>
      <c r="AR273" s="245"/>
      <c r="AS273" s="245"/>
      <c r="AT273" s="256" t="s">
        <v>62</v>
      </c>
      <c r="AU273" s="256" t="s">
        <v>29</v>
      </c>
      <c r="AV273" s="245" t="s">
        <v>29</v>
      </c>
      <c r="AW273" s="245" t="s">
        <v>658</v>
      </c>
      <c r="AX273" s="245" t="s">
        <v>34</v>
      </c>
      <c r="AY273" s="256" t="s">
        <v>781</v>
      </c>
      <c r="AZ273" s="245"/>
      <c r="BA273" s="245"/>
      <c r="BB273" s="245"/>
      <c r="BC273" s="245"/>
      <c r="BD273" s="245"/>
      <c r="BE273" s="245"/>
      <c r="BF273" s="245"/>
      <c r="BG273" s="245"/>
      <c r="BH273" s="245"/>
      <c r="BI273" s="245"/>
      <c r="BJ273" s="245"/>
      <c r="BK273" s="245"/>
      <c r="BL273" s="245"/>
      <c r="BM273" s="245"/>
      <c r="BN273" s="245"/>
      <c r="BO273" s="245"/>
      <c r="BP273" s="245"/>
      <c r="BQ273" s="245"/>
      <c r="BR273" s="245"/>
      <c r="BS273" s="245"/>
      <c r="BT273" s="245"/>
      <c r="BU273" s="245"/>
      <c r="BV273" s="245"/>
      <c r="BW273" s="245"/>
      <c r="BX273" s="245"/>
      <c r="BY273" s="245"/>
      <c r="BZ273" s="245"/>
      <c r="CA273" s="245"/>
      <c r="CB273" s="245"/>
      <c r="CC273" s="245"/>
      <c r="CD273" s="245"/>
      <c r="CE273" s="245"/>
      <c r="CF273" s="245"/>
      <c r="CG273" s="245"/>
      <c r="CH273" s="245"/>
      <c r="CI273" s="245"/>
      <c r="CJ273" s="245"/>
      <c r="CK273" s="245"/>
      <c r="CL273" s="245"/>
      <c r="CM273" s="245"/>
      <c r="CN273" s="245"/>
      <c r="CO273" s="245"/>
      <c r="CP273" s="245"/>
      <c r="CQ273" s="245"/>
      <c r="CR273" s="245"/>
      <c r="CS273" s="245"/>
      <c r="CT273" s="245"/>
      <c r="CU273" s="245"/>
      <c r="CV273" s="245"/>
      <c r="CW273" s="245"/>
      <c r="CX273" s="245"/>
      <c r="CY273" s="245"/>
      <c r="CZ273" s="245"/>
      <c r="DA273" s="245"/>
      <c r="DB273" s="245"/>
      <c r="DC273" s="245"/>
      <c r="DD273" s="245"/>
      <c r="DE273" s="245"/>
      <c r="DF273" s="245"/>
      <c r="DG273" s="245"/>
      <c r="DH273" s="245"/>
      <c r="DI273" s="245"/>
      <c r="DJ273" s="245"/>
      <c r="DK273" s="245"/>
      <c r="DL273" s="245"/>
      <c r="DM273" s="245"/>
      <c r="DN273" s="245"/>
      <c r="DO273" s="245"/>
      <c r="DP273" s="245"/>
      <c r="DQ273" s="245"/>
    </row>
    <row r="274" spans="1:121" ht="22.8">
      <c r="A274" s="54"/>
      <c r="B274" s="55"/>
      <c r="C274" s="214" t="s">
        <v>1172</v>
      </c>
      <c r="D274" s="214" t="s">
        <v>783</v>
      </c>
      <c r="E274" s="215" t="s">
        <v>1124</v>
      </c>
      <c r="F274" s="216" t="s">
        <v>1125</v>
      </c>
      <c r="G274" s="217" t="s">
        <v>1114</v>
      </c>
      <c r="H274" s="218">
        <v>3.3</v>
      </c>
      <c r="I274" s="219"/>
      <c r="J274" s="219"/>
      <c r="K274" s="220">
        <f>ROUND(P274*H274,2)</f>
        <v>0</v>
      </c>
      <c r="L274" s="216" t="s">
        <v>787</v>
      </c>
      <c r="M274" s="59"/>
      <c r="N274" s="221" t="s">
        <v>56</v>
      </c>
      <c r="O274" s="222" t="s">
        <v>694</v>
      </c>
      <c r="P274" s="223">
        <f>I274+J274</f>
        <v>0</v>
      </c>
      <c r="Q274" s="223">
        <f>ROUND(I274*H274,2)</f>
        <v>0</v>
      </c>
      <c r="R274" s="223">
        <f>ROUND(J274*H274,2)</f>
        <v>0</v>
      </c>
      <c r="S274" s="87"/>
      <c r="T274" s="224">
        <f>S274*H274</f>
        <v>0</v>
      </c>
      <c r="U274" s="224">
        <v>0</v>
      </c>
      <c r="V274" s="224">
        <f>U274*H274</f>
        <v>0</v>
      </c>
      <c r="W274" s="224">
        <v>0</v>
      </c>
      <c r="X274" s="225">
        <f>W274*H274</f>
        <v>0</v>
      </c>
      <c r="Y274" s="54"/>
      <c r="Z274" s="54"/>
      <c r="AA274" s="54"/>
      <c r="AB274" s="54"/>
      <c r="AC274" s="54"/>
      <c r="AD274" s="54"/>
      <c r="AE274" s="54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226" t="s">
        <v>941</v>
      </c>
      <c r="AS274" s="60"/>
      <c r="AT274" s="226" t="s">
        <v>783</v>
      </c>
      <c r="AU274" s="226" t="s">
        <v>29</v>
      </c>
      <c r="AV274" s="60"/>
      <c r="AW274" s="60"/>
      <c r="AX274" s="60"/>
      <c r="AY274" s="38" t="s">
        <v>781</v>
      </c>
      <c r="AZ274" s="60"/>
      <c r="BA274" s="60"/>
      <c r="BB274" s="60"/>
      <c r="BC274" s="60"/>
      <c r="BD274" s="60"/>
      <c r="BE274" s="227">
        <f>IF(O274="základní",K274,0)</f>
        <v>0</v>
      </c>
      <c r="BF274" s="227">
        <f>IF(O274="snížená",K274,0)</f>
        <v>0</v>
      </c>
      <c r="BG274" s="227">
        <f>IF(O274="zákl. přenesená",K274,0)</f>
        <v>0</v>
      </c>
      <c r="BH274" s="227">
        <f>IF(O274="sníž. přenesená",K274,0)</f>
        <v>0</v>
      </c>
      <c r="BI274" s="227">
        <f>IF(O274="nulová",K274,0)</f>
        <v>0</v>
      </c>
      <c r="BJ274" s="38" t="s">
        <v>34</v>
      </c>
      <c r="BK274" s="227">
        <f>ROUND(P274*H274,2)</f>
        <v>0</v>
      </c>
      <c r="BL274" s="38" t="s">
        <v>941</v>
      </c>
      <c r="BM274" s="226" t="s">
        <v>1126</v>
      </c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</row>
    <row r="275" spans="1:121" ht="12.75">
      <c r="A275" s="54"/>
      <c r="B275" s="55"/>
      <c r="C275" s="56"/>
      <c r="D275" s="228" t="s">
        <v>789</v>
      </c>
      <c r="E275" s="56"/>
      <c r="F275" s="229" t="s">
        <v>1127</v>
      </c>
      <c r="G275" s="56"/>
      <c r="H275" s="56"/>
      <c r="I275" s="230"/>
      <c r="J275" s="230"/>
      <c r="K275" s="56"/>
      <c r="L275" s="56"/>
      <c r="M275" s="59"/>
      <c r="N275" s="231"/>
      <c r="O275" s="232"/>
      <c r="P275" s="87"/>
      <c r="Q275" s="87"/>
      <c r="R275" s="87"/>
      <c r="S275" s="87"/>
      <c r="T275" s="87"/>
      <c r="U275" s="87"/>
      <c r="V275" s="87"/>
      <c r="W275" s="87"/>
      <c r="X275" s="88"/>
      <c r="Y275" s="54"/>
      <c r="Z275" s="54"/>
      <c r="AA275" s="54"/>
      <c r="AB275" s="54"/>
      <c r="AC275" s="54"/>
      <c r="AD275" s="54"/>
      <c r="AE275" s="54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38" t="s">
        <v>789</v>
      </c>
      <c r="AU275" s="38" t="s">
        <v>29</v>
      </c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</row>
    <row r="276" spans="1:121" ht="12.75">
      <c r="A276" s="54"/>
      <c r="B276" s="55"/>
      <c r="C276" s="214" t="s">
        <v>1175</v>
      </c>
      <c r="D276" s="214" t="s">
        <v>783</v>
      </c>
      <c r="E276" s="215" t="s">
        <v>1129</v>
      </c>
      <c r="F276" s="216" t="s">
        <v>1130</v>
      </c>
      <c r="G276" s="217" t="s">
        <v>1114</v>
      </c>
      <c r="H276" s="218">
        <v>1.358</v>
      </c>
      <c r="I276" s="219"/>
      <c r="J276" s="219"/>
      <c r="K276" s="220">
        <f>ROUND(P276*H276,2)</f>
        <v>0</v>
      </c>
      <c r="L276" s="216" t="s">
        <v>787</v>
      </c>
      <c r="M276" s="59"/>
      <c r="N276" s="221" t="s">
        <v>56</v>
      </c>
      <c r="O276" s="222" t="s">
        <v>694</v>
      </c>
      <c r="P276" s="223">
        <f>I276+J276</f>
        <v>0</v>
      </c>
      <c r="Q276" s="223">
        <f>ROUND(I276*H276,2)</f>
        <v>0</v>
      </c>
      <c r="R276" s="223">
        <f>ROUND(J276*H276,2)</f>
        <v>0</v>
      </c>
      <c r="S276" s="87"/>
      <c r="T276" s="224">
        <f>S276*H276</f>
        <v>0</v>
      </c>
      <c r="U276" s="224">
        <v>0</v>
      </c>
      <c r="V276" s="224">
        <f>U276*H276</f>
        <v>0</v>
      </c>
      <c r="W276" s="224">
        <v>0</v>
      </c>
      <c r="X276" s="225">
        <f>W276*H276</f>
        <v>0</v>
      </c>
      <c r="Y276" s="54"/>
      <c r="Z276" s="54"/>
      <c r="AA276" s="54"/>
      <c r="AB276" s="54"/>
      <c r="AC276" s="54"/>
      <c r="AD276" s="54"/>
      <c r="AE276" s="54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226" t="s">
        <v>941</v>
      </c>
      <c r="AS276" s="60"/>
      <c r="AT276" s="226" t="s">
        <v>783</v>
      </c>
      <c r="AU276" s="226" t="s">
        <v>29</v>
      </c>
      <c r="AV276" s="60"/>
      <c r="AW276" s="60"/>
      <c r="AX276" s="60"/>
      <c r="AY276" s="38" t="s">
        <v>781</v>
      </c>
      <c r="AZ276" s="60"/>
      <c r="BA276" s="60"/>
      <c r="BB276" s="60"/>
      <c r="BC276" s="60"/>
      <c r="BD276" s="60"/>
      <c r="BE276" s="227">
        <f>IF(O276="základní",K276,0)</f>
        <v>0</v>
      </c>
      <c r="BF276" s="227">
        <f>IF(O276="snížená",K276,0)</f>
        <v>0</v>
      </c>
      <c r="BG276" s="227">
        <f>IF(O276="zákl. přenesená",K276,0)</f>
        <v>0</v>
      </c>
      <c r="BH276" s="227">
        <f>IF(O276="sníž. přenesená",K276,0)</f>
        <v>0</v>
      </c>
      <c r="BI276" s="227">
        <f>IF(O276="nulová",K276,0)</f>
        <v>0</v>
      </c>
      <c r="BJ276" s="38" t="s">
        <v>34</v>
      </c>
      <c r="BK276" s="227">
        <f>ROUND(P276*H276,2)</f>
        <v>0</v>
      </c>
      <c r="BL276" s="38" t="s">
        <v>941</v>
      </c>
      <c r="BM276" s="226" t="s">
        <v>1131</v>
      </c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</row>
    <row r="277" spans="1:121" ht="12.75">
      <c r="A277" s="54"/>
      <c r="B277" s="55"/>
      <c r="C277" s="56"/>
      <c r="D277" s="228" t="s">
        <v>789</v>
      </c>
      <c r="E277" s="56"/>
      <c r="F277" s="229" t="s">
        <v>1132</v>
      </c>
      <c r="G277" s="56"/>
      <c r="H277" s="56"/>
      <c r="I277" s="230"/>
      <c r="J277" s="230"/>
      <c r="K277" s="56"/>
      <c r="L277" s="56"/>
      <c r="M277" s="59"/>
      <c r="N277" s="231"/>
      <c r="O277" s="232"/>
      <c r="P277" s="87"/>
      <c r="Q277" s="87"/>
      <c r="R277" s="87"/>
      <c r="S277" s="87"/>
      <c r="T277" s="87"/>
      <c r="U277" s="87"/>
      <c r="V277" s="87"/>
      <c r="W277" s="87"/>
      <c r="X277" s="88"/>
      <c r="Y277" s="54"/>
      <c r="Z277" s="54"/>
      <c r="AA277" s="54"/>
      <c r="AB277" s="54"/>
      <c r="AC277" s="54"/>
      <c r="AD277" s="54"/>
      <c r="AE277" s="54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38" t="s">
        <v>789</v>
      </c>
      <c r="AU277" s="38" t="s">
        <v>29</v>
      </c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</row>
    <row r="278" spans="1:121" ht="12.75">
      <c r="A278" s="54"/>
      <c r="B278" s="55"/>
      <c r="C278" s="214" t="s">
        <v>1182</v>
      </c>
      <c r="D278" s="214" t="s">
        <v>783</v>
      </c>
      <c r="E278" s="215" t="s">
        <v>992</v>
      </c>
      <c r="F278" s="216" t="s">
        <v>993</v>
      </c>
      <c r="G278" s="217" t="s">
        <v>924</v>
      </c>
      <c r="H278" s="279"/>
      <c r="I278" s="219"/>
      <c r="J278" s="219"/>
      <c r="K278" s="220">
        <f>ROUND(P278*H278,2)</f>
        <v>0</v>
      </c>
      <c r="L278" s="216" t="s">
        <v>56</v>
      </c>
      <c r="M278" s="59"/>
      <c r="N278" s="221" t="s">
        <v>56</v>
      </c>
      <c r="O278" s="222" t="s">
        <v>694</v>
      </c>
      <c r="P278" s="223">
        <f>I278+J278</f>
        <v>0</v>
      </c>
      <c r="Q278" s="223">
        <f>ROUND(I278*H278,2)</f>
        <v>0</v>
      </c>
      <c r="R278" s="223">
        <f>ROUND(J278*H278,2)</f>
        <v>0</v>
      </c>
      <c r="S278" s="87"/>
      <c r="T278" s="224">
        <f>S278*H278</f>
        <v>0</v>
      </c>
      <c r="U278" s="224">
        <v>0</v>
      </c>
      <c r="V278" s="224">
        <f>U278*H278</f>
        <v>0</v>
      </c>
      <c r="W278" s="224">
        <v>0</v>
      </c>
      <c r="X278" s="225">
        <f>W278*H278</f>
        <v>0</v>
      </c>
      <c r="Y278" s="54"/>
      <c r="Z278" s="54"/>
      <c r="AA278" s="54"/>
      <c r="AB278" s="54"/>
      <c r="AC278" s="54"/>
      <c r="AD278" s="54"/>
      <c r="AE278" s="54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226" t="s">
        <v>951</v>
      </c>
      <c r="AS278" s="60"/>
      <c r="AT278" s="226" t="s">
        <v>783</v>
      </c>
      <c r="AU278" s="226" t="s">
        <v>29</v>
      </c>
      <c r="AV278" s="60"/>
      <c r="AW278" s="60"/>
      <c r="AX278" s="60"/>
      <c r="AY278" s="38" t="s">
        <v>781</v>
      </c>
      <c r="AZ278" s="60"/>
      <c r="BA278" s="60"/>
      <c r="BB278" s="60"/>
      <c r="BC278" s="60"/>
      <c r="BD278" s="60"/>
      <c r="BE278" s="227">
        <f>IF(O278="základní",K278,0)</f>
        <v>0</v>
      </c>
      <c r="BF278" s="227">
        <f>IF(O278="snížená",K278,0)</f>
        <v>0</v>
      </c>
      <c r="BG278" s="227">
        <f>IF(O278="zákl. přenesená",K278,0)</f>
        <v>0</v>
      </c>
      <c r="BH278" s="227">
        <f>IF(O278="sníž. přenesená",K278,0)</f>
        <v>0</v>
      </c>
      <c r="BI278" s="227">
        <f>IF(O278="nulová",K278,0)</f>
        <v>0</v>
      </c>
      <c r="BJ278" s="38" t="s">
        <v>34</v>
      </c>
      <c r="BK278" s="227">
        <f>ROUND(P278*H278,2)</f>
        <v>0</v>
      </c>
      <c r="BL278" s="38" t="s">
        <v>951</v>
      </c>
      <c r="BM278" s="226" t="s">
        <v>1134</v>
      </c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</row>
    <row r="279" spans="1:121" ht="12.75">
      <c r="A279" s="54"/>
      <c r="B279" s="55"/>
      <c r="C279" s="214" t="s">
        <v>1189</v>
      </c>
      <c r="D279" s="214" t="s">
        <v>783</v>
      </c>
      <c r="E279" s="215" t="s">
        <v>996</v>
      </c>
      <c r="F279" s="216" t="s">
        <v>997</v>
      </c>
      <c r="G279" s="217" t="s">
        <v>924</v>
      </c>
      <c r="H279" s="279"/>
      <c r="I279" s="219"/>
      <c r="J279" s="219"/>
      <c r="K279" s="220">
        <f>ROUND(P279*H279,2)</f>
        <v>0</v>
      </c>
      <c r="L279" s="216" t="s">
        <v>56</v>
      </c>
      <c r="M279" s="59"/>
      <c r="N279" s="221" t="s">
        <v>56</v>
      </c>
      <c r="O279" s="222" t="s">
        <v>694</v>
      </c>
      <c r="P279" s="223">
        <f>I279+J279</f>
        <v>0</v>
      </c>
      <c r="Q279" s="223">
        <f>ROUND(I279*H279,2)</f>
        <v>0</v>
      </c>
      <c r="R279" s="223">
        <f>ROUND(J279*H279,2)</f>
        <v>0</v>
      </c>
      <c r="S279" s="87"/>
      <c r="T279" s="224">
        <f>S279*H279</f>
        <v>0</v>
      </c>
      <c r="U279" s="224">
        <v>0</v>
      </c>
      <c r="V279" s="224">
        <f>U279*H279</f>
        <v>0</v>
      </c>
      <c r="W279" s="224">
        <v>0</v>
      </c>
      <c r="X279" s="225">
        <f>W279*H279</f>
        <v>0</v>
      </c>
      <c r="Y279" s="54"/>
      <c r="Z279" s="54"/>
      <c r="AA279" s="54"/>
      <c r="AB279" s="54"/>
      <c r="AC279" s="54"/>
      <c r="AD279" s="54"/>
      <c r="AE279" s="54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226" t="s">
        <v>941</v>
      </c>
      <c r="AS279" s="60"/>
      <c r="AT279" s="226" t="s">
        <v>783</v>
      </c>
      <c r="AU279" s="226" t="s">
        <v>29</v>
      </c>
      <c r="AV279" s="60"/>
      <c r="AW279" s="60"/>
      <c r="AX279" s="60"/>
      <c r="AY279" s="38" t="s">
        <v>781</v>
      </c>
      <c r="AZ279" s="60"/>
      <c r="BA279" s="60"/>
      <c r="BB279" s="60"/>
      <c r="BC279" s="60"/>
      <c r="BD279" s="60"/>
      <c r="BE279" s="227">
        <f>IF(O279="základní",K279,0)</f>
        <v>0</v>
      </c>
      <c r="BF279" s="227">
        <f>IF(O279="snížená",K279,0)</f>
        <v>0</v>
      </c>
      <c r="BG279" s="227">
        <f>IF(O279="zákl. přenesená",K279,0)</f>
        <v>0</v>
      </c>
      <c r="BH279" s="227">
        <f>IF(O279="sníž. přenesená",K279,0)</f>
        <v>0</v>
      </c>
      <c r="BI279" s="227">
        <f>IF(O279="nulová",K279,0)</f>
        <v>0</v>
      </c>
      <c r="BJ279" s="38" t="s">
        <v>34</v>
      </c>
      <c r="BK279" s="227">
        <f>ROUND(P279*H279,2)</f>
        <v>0</v>
      </c>
      <c r="BL279" s="38" t="s">
        <v>941</v>
      </c>
      <c r="BM279" s="226" t="s">
        <v>1136</v>
      </c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</row>
    <row r="280" spans="1:121" ht="12.75">
      <c r="A280" s="54"/>
      <c r="B280" s="55"/>
      <c r="C280" s="214" t="s">
        <v>1194</v>
      </c>
      <c r="D280" s="214" t="s">
        <v>783</v>
      </c>
      <c r="E280" s="215" t="s">
        <v>1000</v>
      </c>
      <c r="F280" s="216" t="s">
        <v>1001</v>
      </c>
      <c r="G280" s="217" t="s">
        <v>924</v>
      </c>
      <c r="H280" s="279"/>
      <c r="I280" s="219"/>
      <c r="J280" s="219"/>
      <c r="K280" s="220">
        <f>ROUND(P280*H280,2)</f>
        <v>0</v>
      </c>
      <c r="L280" s="216" t="s">
        <v>56</v>
      </c>
      <c r="M280" s="59"/>
      <c r="N280" s="221" t="s">
        <v>56</v>
      </c>
      <c r="O280" s="222" t="s">
        <v>694</v>
      </c>
      <c r="P280" s="223">
        <f>I280+J280</f>
        <v>0</v>
      </c>
      <c r="Q280" s="223">
        <f>ROUND(I280*H280,2)</f>
        <v>0</v>
      </c>
      <c r="R280" s="223">
        <f>ROUND(J280*H280,2)</f>
        <v>0</v>
      </c>
      <c r="S280" s="87"/>
      <c r="T280" s="224">
        <f>S280*H280</f>
        <v>0</v>
      </c>
      <c r="U280" s="224">
        <v>0</v>
      </c>
      <c r="V280" s="224">
        <f>U280*H280</f>
        <v>0</v>
      </c>
      <c r="W280" s="224">
        <v>0</v>
      </c>
      <c r="X280" s="225">
        <f>W280*H280</f>
        <v>0</v>
      </c>
      <c r="Y280" s="54"/>
      <c r="Z280" s="54"/>
      <c r="AA280" s="54"/>
      <c r="AB280" s="54"/>
      <c r="AC280" s="54"/>
      <c r="AD280" s="54"/>
      <c r="AE280" s="54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226" t="s">
        <v>941</v>
      </c>
      <c r="AS280" s="60"/>
      <c r="AT280" s="226" t="s">
        <v>783</v>
      </c>
      <c r="AU280" s="226" t="s">
        <v>29</v>
      </c>
      <c r="AV280" s="60"/>
      <c r="AW280" s="60"/>
      <c r="AX280" s="60"/>
      <c r="AY280" s="38" t="s">
        <v>781</v>
      </c>
      <c r="AZ280" s="60"/>
      <c r="BA280" s="60"/>
      <c r="BB280" s="60"/>
      <c r="BC280" s="60"/>
      <c r="BD280" s="60"/>
      <c r="BE280" s="227">
        <f>IF(O280="základní",K280,0)</f>
        <v>0</v>
      </c>
      <c r="BF280" s="227">
        <f>IF(O280="snížená",K280,0)</f>
        <v>0</v>
      </c>
      <c r="BG280" s="227">
        <f>IF(O280="zákl. přenesená",K280,0)</f>
        <v>0</v>
      </c>
      <c r="BH280" s="227">
        <f>IF(O280="sníž. přenesená",K280,0)</f>
        <v>0</v>
      </c>
      <c r="BI280" s="227">
        <f>IF(O280="nulová",K280,0)</f>
        <v>0</v>
      </c>
      <c r="BJ280" s="38" t="s">
        <v>34</v>
      </c>
      <c r="BK280" s="227">
        <f>ROUND(P280*H280,2)</f>
        <v>0</v>
      </c>
      <c r="BL280" s="38" t="s">
        <v>941</v>
      </c>
      <c r="BM280" s="226" t="s">
        <v>1138</v>
      </c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</row>
    <row r="281" spans="1:121" ht="15">
      <c r="A281" s="196"/>
      <c r="B281" s="197"/>
      <c r="C281" s="198"/>
      <c r="D281" s="199" t="s">
        <v>721</v>
      </c>
      <c r="E281" s="200" t="s">
        <v>1139</v>
      </c>
      <c r="F281" s="200" t="s">
        <v>1140</v>
      </c>
      <c r="G281" s="198"/>
      <c r="H281" s="198"/>
      <c r="I281" s="201"/>
      <c r="J281" s="201"/>
      <c r="K281" s="202">
        <f>BK281</f>
        <v>0</v>
      </c>
      <c r="L281" s="198"/>
      <c r="M281" s="203"/>
      <c r="N281" s="204"/>
      <c r="O281" s="205"/>
      <c r="P281" s="205"/>
      <c r="Q281" s="206">
        <f>SUM(Q282:Q308)</f>
        <v>0</v>
      </c>
      <c r="R281" s="206">
        <f>SUM(R282:R308)</f>
        <v>0</v>
      </c>
      <c r="S281" s="205"/>
      <c r="T281" s="207">
        <f>SUM(T282:T308)</f>
        <v>0</v>
      </c>
      <c r="U281" s="205"/>
      <c r="V281" s="207">
        <f>SUM(V282:V308)</f>
        <v>0</v>
      </c>
      <c r="W281" s="205"/>
      <c r="X281" s="208">
        <f>SUM(X282:X308)</f>
        <v>0</v>
      </c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209" t="s">
        <v>38</v>
      </c>
      <c r="AS281" s="196"/>
      <c r="AT281" s="210" t="s">
        <v>721</v>
      </c>
      <c r="AU281" s="210" t="s">
        <v>32</v>
      </c>
      <c r="AV281" s="196"/>
      <c r="AW281" s="196"/>
      <c r="AX281" s="196"/>
      <c r="AY281" s="209" t="s">
        <v>781</v>
      </c>
      <c r="AZ281" s="196"/>
      <c r="BA281" s="196"/>
      <c r="BB281" s="196"/>
      <c r="BC281" s="196"/>
      <c r="BD281" s="196"/>
      <c r="BE281" s="196"/>
      <c r="BF281" s="196"/>
      <c r="BG281" s="196"/>
      <c r="BH281" s="196"/>
      <c r="BI281" s="196"/>
      <c r="BJ281" s="196"/>
      <c r="BK281" s="211">
        <f>SUM(BK282:BK308)</f>
        <v>0</v>
      </c>
      <c r="BL281" s="196"/>
      <c r="BM281" s="196"/>
      <c r="BN281" s="196"/>
      <c r="BO281" s="196"/>
      <c r="BP281" s="196"/>
      <c r="BQ281" s="196"/>
      <c r="BR281" s="196"/>
      <c r="BS281" s="196"/>
      <c r="BT281" s="196"/>
      <c r="BU281" s="196"/>
      <c r="BV281" s="196"/>
      <c r="BW281" s="196"/>
      <c r="BX281" s="196"/>
      <c r="BY281" s="196"/>
      <c r="BZ281" s="196"/>
      <c r="CA281" s="196"/>
      <c r="CB281" s="196"/>
      <c r="CC281" s="196"/>
      <c r="CD281" s="196"/>
      <c r="CE281" s="196"/>
      <c r="CF281" s="196"/>
      <c r="CG281" s="196"/>
      <c r="CH281" s="196"/>
      <c r="CI281" s="196"/>
      <c r="CJ281" s="196"/>
      <c r="CK281" s="196"/>
      <c r="CL281" s="196"/>
      <c r="CM281" s="196"/>
      <c r="CN281" s="196"/>
      <c r="CO281" s="196"/>
      <c r="CP281" s="196"/>
      <c r="CQ281" s="196"/>
      <c r="CR281" s="196"/>
      <c r="CS281" s="196"/>
      <c r="CT281" s="196"/>
      <c r="CU281" s="196"/>
      <c r="CV281" s="196"/>
      <c r="CW281" s="196"/>
      <c r="CX281" s="196"/>
      <c r="CY281" s="196"/>
      <c r="CZ281" s="196"/>
      <c r="DA281" s="196"/>
      <c r="DB281" s="196"/>
      <c r="DC281" s="196"/>
      <c r="DD281" s="196"/>
      <c r="DE281" s="196"/>
      <c r="DF281" s="196"/>
      <c r="DG281" s="196"/>
      <c r="DH281" s="196"/>
      <c r="DI281" s="196"/>
      <c r="DJ281" s="196"/>
      <c r="DK281" s="196"/>
      <c r="DL281" s="196"/>
      <c r="DM281" s="196"/>
      <c r="DN281" s="196"/>
      <c r="DO281" s="196"/>
      <c r="DP281" s="196"/>
      <c r="DQ281" s="196"/>
    </row>
    <row r="282" spans="1:121" ht="12.75">
      <c r="A282" s="54"/>
      <c r="B282" s="55"/>
      <c r="C282" s="214" t="s">
        <v>1199</v>
      </c>
      <c r="D282" s="214" t="s">
        <v>783</v>
      </c>
      <c r="E282" s="215" t="s">
        <v>1142</v>
      </c>
      <c r="F282" s="216" t="s">
        <v>1143</v>
      </c>
      <c r="G282" s="217" t="s">
        <v>786</v>
      </c>
      <c r="H282" s="218">
        <v>80</v>
      </c>
      <c r="I282" s="219"/>
      <c r="J282" s="219"/>
      <c r="K282" s="220">
        <f>ROUND(P282*H282,2)</f>
        <v>0</v>
      </c>
      <c r="L282" s="216" t="s">
        <v>787</v>
      </c>
      <c r="M282" s="59"/>
      <c r="N282" s="221" t="s">
        <v>56</v>
      </c>
      <c r="O282" s="222" t="s">
        <v>694</v>
      </c>
      <c r="P282" s="223">
        <f>I282+J282</f>
        <v>0</v>
      </c>
      <c r="Q282" s="223">
        <f>ROUND(I282*H282,2)</f>
        <v>0</v>
      </c>
      <c r="R282" s="223">
        <f>ROUND(J282*H282,2)</f>
        <v>0</v>
      </c>
      <c r="S282" s="87"/>
      <c r="T282" s="224">
        <f>S282*H282</f>
        <v>0</v>
      </c>
      <c r="U282" s="224">
        <v>0</v>
      </c>
      <c r="V282" s="224">
        <f>U282*H282</f>
        <v>0</v>
      </c>
      <c r="W282" s="224">
        <v>0</v>
      </c>
      <c r="X282" s="225">
        <f>W282*H282</f>
        <v>0</v>
      </c>
      <c r="Y282" s="54"/>
      <c r="Z282" s="54"/>
      <c r="AA282" s="54"/>
      <c r="AB282" s="54"/>
      <c r="AC282" s="54"/>
      <c r="AD282" s="54"/>
      <c r="AE282" s="54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226" t="s">
        <v>1144</v>
      </c>
      <c r="AS282" s="60"/>
      <c r="AT282" s="226" t="s">
        <v>783</v>
      </c>
      <c r="AU282" s="226" t="s">
        <v>34</v>
      </c>
      <c r="AV282" s="60"/>
      <c r="AW282" s="60"/>
      <c r="AX282" s="60"/>
      <c r="AY282" s="38" t="s">
        <v>781</v>
      </c>
      <c r="AZ282" s="60"/>
      <c r="BA282" s="60"/>
      <c r="BB282" s="60"/>
      <c r="BC282" s="60"/>
      <c r="BD282" s="60"/>
      <c r="BE282" s="227">
        <f>IF(O282="základní",K282,0)</f>
        <v>0</v>
      </c>
      <c r="BF282" s="227">
        <f>IF(O282="snížená",K282,0)</f>
        <v>0</v>
      </c>
      <c r="BG282" s="227">
        <f>IF(O282="zákl. přenesená",K282,0)</f>
        <v>0</v>
      </c>
      <c r="BH282" s="227">
        <f>IF(O282="sníž. přenesená",K282,0)</f>
        <v>0</v>
      </c>
      <c r="BI282" s="227">
        <f>IF(O282="nulová",K282,0)</f>
        <v>0</v>
      </c>
      <c r="BJ282" s="38" t="s">
        <v>34</v>
      </c>
      <c r="BK282" s="227">
        <f>ROUND(P282*H282,2)</f>
        <v>0</v>
      </c>
      <c r="BL282" s="38" t="s">
        <v>1144</v>
      </c>
      <c r="BM282" s="226" t="s">
        <v>1145</v>
      </c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</row>
    <row r="283" spans="1:121" ht="12.75">
      <c r="A283" s="54"/>
      <c r="B283" s="55"/>
      <c r="C283" s="56"/>
      <c r="D283" s="228" t="s">
        <v>789</v>
      </c>
      <c r="E283" s="56"/>
      <c r="F283" s="229" t="s">
        <v>1146</v>
      </c>
      <c r="G283" s="56"/>
      <c r="H283" s="56"/>
      <c r="I283" s="230"/>
      <c r="J283" s="230"/>
      <c r="K283" s="56"/>
      <c r="L283" s="56"/>
      <c r="M283" s="59"/>
      <c r="N283" s="231"/>
      <c r="O283" s="232"/>
      <c r="P283" s="87"/>
      <c r="Q283" s="87"/>
      <c r="R283" s="87"/>
      <c r="S283" s="87"/>
      <c r="T283" s="87"/>
      <c r="U283" s="87"/>
      <c r="V283" s="87"/>
      <c r="W283" s="87"/>
      <c r="X283" s="88"/>
      <c r="Y283" s="54"/>
      <c r="Z283" s="54"/>
      <c r="AA283" s="54"/>
      <c r="AB283" s="54"/>
      <c r="AC283" s="54"/>
      <c r="AD283" s="54"/>
      <c r="AE283" s="54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38" t="s">
        <v>789</v>
      </c>
      <c r="AU283" s="38" t="s">
        <v>34</v>
      </c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</row>
    <row r="284" spans="1:121" ht="19.2">
      <c r="A284" s="54"/>
      <c r="B284" s="55"/>
      <c r="C284" s="56"/>
      <c r="D284" s="236" t="s">
        <v>54</v>
      </c>
      <c r="E284" s="56"/>
      <c r="F284" s="280" t="s">
        <v>1147</v>
      </c>
      <c r="G284" s="56"/>
      <c r="H284" s="56"/>
      <c r="I284" s="230"/>
      <c r="J284" s="230"/>
      <c r="K284" s="56"/>
      <c r="L284" s="56"/>
      <c r="M284" s="59"/>
      <c r="N284" s="231"/>
      <c r="O284" s="232"/>
      <c r="P284" s="87"/>
      <c r="Q284" s="87"/>
      <c r="R284" s="87"/>
      <c r="S284" s="87"/>
      <c r="T284" s="87"/>
      <c r="U284" s="87"/>
      <c r="V284" s="87"/>
      <c r="W284" s="87"/>
      <c r="X284" s="88"/>
      <c r="Y284" s="54"/>
      <c r="Z284" s="54"/>
      <c r="AA284" s="54"/>
      <c r="AB284" s="54"/>
      <c r="AC284" s="54"/>
      <c r="AD284" s="54"/>
      <c r="AE284" s="54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38" t="s">
        <v>54</v>
      </c>
      <c r="AU284" s="38" t="s">
        <v>34</v>
      </c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</row>
    <row r="285" spans="1:121" ht="12.75">
      <c r="A285" s="54"/>
      <c r="B285" s="55"/>
      <c r="C285" s="214" t="s">
        <v>1206</v>
      </c>
      <c r="D285" s="214" t="s">
        <v>783</v>
      </c>
      <c r="E285" s="215" t="s">
        <v>1149</v>
      </c>
      <c r="F285" s="216" t="s">
        <v>1150</v>
      </c>
      <c r="G285" s="217" t="s">
        <v>786</v>
      </c>
      <c r="H285" s="218">
        <v>120</v>
      </c>
      <c r="I285" s="219"/>
      <c r="J285" s="219"/>
      <c r="K285" s="220">
        <f>ROUND(P285*H285,2)</f>
        <v>0</v>
      </c>
      <c r="L285" s="216" t="s">
        <v>787</v>
      </c>
      <c r="M285" s="59"/>
      <c r="N285" s="221" t="s">
        <v>56</v>
      </c>
      <c r="O285" s="222" t="s">
        <v>694</v>
      </c>
      <c r="P285" s="223">
        <f>I285+J285</f>
        <v>0</v>
      </c>
      <c r="Q285" s="223">
        <f>ROUND(I285*H285,2)</f>
        <v>0</v>
      </c>
      <c r="R285" s="223">
        <f>ROUND(J285*H285,2)</f>
        <v>0</v>
      </c>
      <c r="S285" s="87"/>
      <c r="T285" s="224">
        <f>S285*H285</f>
        <v>0</v>
      </c>
      <c r="U285" s="224">
        <v>0</v>
      </c>
      <c r="V285" s="224">
        <f>U285*H285</f>
        <v>0</v>
      </c>
      <c r="W285" s="224">
        <v>0</v>
      </c>
      <c r="X285" s="225">
        <f>W285*H285</f>
        <v>0</v>
      </c>
      <c r="Y285" s="54"/>
      <c r="Z285" s="54"/>
      <c r="AA285" s="54"/>
      <c r="AB285" s="54"/>
      <c r="AC285" s="54"/>
      <c r="AD285" s="54"/>
      <c r="AE285" s="54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226" t="s">
        <v>1144</v>
      </c>
      <c r="AS285" s="60"/>
      <c r="AT285" s="226" t="s">
        <v>783</v>
      </c>
      <c r="AU285" s="226" t="s">
        <v>34</v>
      </c>
      <c r="AV285" s="60"/>
      <c r="AW285" s="60"/>
      <c r="AX285" s="60"/>
      <c r="AY285" s="38" t="s">
        <v>781</v>
      </c>
      <c r="AZ285" s="60"/>
      <c r="BA285" s="60"/>
      <c r="BB285" s="60"/>
      <c r="BC285" s="60"/>
      <c r="BD285" s="60"/>
      <c r="BE285" s="227">
        <f>IF(O285="základní",K285,0)</f>
        <v>0</v>
      </c>
      <c r="BF285" s="227">
        <f>IF(O285="snížená",K285,0)</f>
        <v>0</v>
      </c>
      <c r="BG285" s="227">
        <f>IF(O285="zákl. přenesená",K285,0)</f>
        <v>0</v>
      </c>
      <c r="BH285" s="227">
        <f>IF(O285="sníž. přenesená",K285,0)</f>
        <v>0</v>
      </c>
      <c r="BI285" s="227">
        <f>IF(O285="nulová",K285,0)</f>
        <v>0</v>
      </c>
      <c r="BJ285" s="38" t="s">
        <v>34</v>
      </c>
      <c r="BK285" s="227">
        <f>ROUND(P285*H285,2)</f>
        <v>0</v>
      </c>
      <c r="BL285" s="38" t="s">
        <v>1144</v>
      </c>
      <c r="BM285" s="226" t="s">
        <v>1151</v>
      </c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</row>
    <row r="286" spans="1:121" ht="12.75">
      <c r="A286" s="54"/>
      <c r="B286" s="55"/>
      <c r="C286" s="56"/>
      <c r="D286" s="228" t="s">
        <v>789</v>
      </c>
      <c r="E286" s="56"/>
      <c r="F286" s="229" t="s">
        <v>1152</v>
      </c>
      <c r="G286" s="56"/>
      <c r="H286" s="56"/>
      <c r="I286" s="230"/>
      <c r="J286" s="230"/>
      <c r="K286" s="56"/>
      <c r="L286" s="56"/>
      <c r="M286" s="59"/>
      <c r="N286" s="231"/>
      <c r="O286" s="232"/>
      <c r="P286" s="87"/>
      <c r="Q286" s="87"/>
      <c r="R286" s="87"/>
      <c r="S286" s="87"/>
      <c r="T286" s="87"/>
      <c r="U286" s="87"/>
      <c r="V286" s="87"/>
      <c r="W286" s="87"/>
      <c r="X286" s="88"/>
      <c r="Y286" s="54"/>
      <c r="Z286" s="54"/>
      <c r="AA286" s="54"/>
      <c r="AB286" s="54"/>
      <c r="AC286" s="54"/>
      <c r="AD286" s="54"/>
      <c r="AE286" s="54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38" t="s">
        <v>789</v>
      </c>
      <c r="AU286" s="38" t="s">
        <v>34</v>
      </c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</row>
    <row r="287" spans="1:121" ht="19.2">
      <c r="A287" s="54"/>
      <c r="B287" s="55"/>
      <c r="C287" s="56"/>
      <c r="D287" s="236" t="s">
        <v>54</v>
      </c>
      <c r="E287" s="56"/>
      <c r="F287" s="280" t="s">
        <v>1153</v>
      </c>
      <c r="G287" s="56"/>
      <c r="H287" s="56"/>
      <c r="I287" s="230"/>
      <c r="J287" s="230"/>
      <c r="K287" s="56"/>
      <c r="L287" s="56"/>
      <c r="M287" s="59"/>
      <c r="N287" s="231"/>
      <c r="O287" s="232"/>
      <c r="P287" s="87"/>
      <c r="Q287" s="87"/>
      <c r="R287" s="87"/>
      <c r="S287" s="87"/>
      <c r="T287" s="87"/>
      <c r="U287" s="87"/>
      <c r="V287" s="87"/>
      <c r="W287" s="87"/>
      <c r="X287" s="88"/>
      <c r="Y287" s="54"/>
      <c r="Z287" s="54"/>
      <c r="AA287" s="54"/>
      <c r="AB287" s="54"/>
      <c r="AC287" s="54"/>
      <c r="AD287" s="54"/>
      <c r="AE287" s="54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38" t="s">
        <v>54</v>
      </c>
      <c r="AU287" s="38" t="s">
        <v>34</v>
      </c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</row>
    <row r="288" spans="1:121" ht="12.75">
      <c r="A288" s="54"/>
      <c r="B288" s="55"/>
      <c r="C288" s="214" t="s">
        <v>1213</v>
      </c>
      <c r="D288" s="214" t="s">
        <v>783</v>
      </c>
      <c r="E288" s="215" t="s">
        <v>1149</v>
      </c>
      <c r="F288" s="216" t="s">
        <v>1150</v>
      </c>
      <c r="G288" s="217" t="s">
        <v>786</v>
      </c>
      <c r="H288" s="218">
        <v>40</v>
      </c>
      <c r="I288" s="219"/>
      <c r="J288" s="219"/>
      <c r="K288" s="220">
        <f>ROUND(P288*H288,2)</f>
        <v>0</v>
      </c>
      <c r="L288" s="216" t="s">
        <v>787</v>
      </c>
      <c r="M288" s="59"/>
      <c r="N288" s="221" t="s">
        <v>56</v>
      </c>
      <c r="O288" s="222" t="s">
        <v>694</v>
      </c>
      <c r="P288" s="223">
        <f>I288+J288</f>
        <v>0</v>
      </c>
      <c r="Q288" s="223">
        <f>ROUND(I288*H288,2)</f>
        <v>0</v>
      </c>
      <c r="R288" s="223">
        <f>ROUND(J288*H288,2)</f>
        <v>0</v>
      </c>
      <c r="S288" s="87"/>
      <c r="T288" s="224">
        <f>S288*H288</f>
        <v>0</v>
      </c>
      <c r="U288" s="224">
        <v>0</v>
      </c>
      <c r="V288" s="224">
        <f>U288*H288</f>
        <v>0</v>
      </c>
      <c r="W288" s="224">
        <v>0</v>
      </c>
      <c r="X288" s="225">
        <f>W288*H288</f>
        <v>0</v>
      </c>
      <c r="Y288" s="54"/>
      <c r="Z288" s="54"/>
      <c r="AA288" s="54"/>
      <c r="AB288" s="54"/>
      <c r="AC288" s="54"/>
      <c r="AD288" s="54"/>
      <c r="AE288" s="54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226" t="s">
        <v>1144</v>
      </c>
      <c r="AS288" s="60"/>
      <c r="AT288" s="226" t="s">
        <v>783</v>
      </c>
      <c r="AU288" s="226" t="s">
        <v>34</v>
      </c>
      <c r="AV288" s="60"/>
      <c r="AW288" s="60"/>
      <c r="AX288" s="60"/>
      <c r="AY288" s="38" t="s">
        <v>781</v>
      </c>
      <c r="AZ288" s="60"/>
      <c r="BA288" s="60"/>
      <c r="BB288" s="60"/>
      <c r="BC288" s="60"/>
      <c r="BD288" s="60"/>
      <c r="BE288" s="227">
        <f>IF(O288="základní",K288,0)</f>
        <v>0</v>
      </c>
      <c r="BF288" s="227">
        <f>IF(O288="snížená",K288,0)</f>
        <v>0</v>
      </c>
      <c r="BG288" s="227">
        <f>IF(O288="zákl. přenesená",K288,0)</f>
        <v>0</v>
      </c>
      <c r="BH288" s="227">
        <f>IF(O288="sníž. přenesená",K288,0)</f>
        <v>0</v>
      </c>
      <c r="BI288" s="227">
        <f>IF(O288="nulová",K288,0)</f>
        <v>0</v>
      </c>
      <c r="BJ288" s="38" t="s">
        <v>34</v>
      </c>
      <c r="BK288" s="227">
        <f>ROUND(P288*H288,2)</f>
        <v>0</v>
      </c>
      <c r="BL288" s="38" t="s">
        <v>1144</v>
      </c>
      <c r="BM288" s="226" t="s">
        <v>1155</v>
      </c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</row>
    <row r="289" spans="1:121" ht="12.75">
      <c r="A289" s="54"/>
      <c r="B289" s="55"/>
      <c r="C289" s="56"/>
      <c r="D289" s="228" t="s">
        <v>789</v>
      </c>
      <c r="E289" s="56"/>
      <c r="F289" s="229" t="s">
        <v>1152</v>
      </c>
      <c r="G289" s="56"/>
      <c r="H289" s="56"/>
      <c r="I289" s="230"/>
      <c r="J289" s="230"/>
      <c r="K289" s="56"/>
      <c r="L289" s="56"/>
      <c r="M289" s="59"/>
      <c r="N289" s="231"/>
      <c r="O289" s="232"/>
      <c r="P289" s="87"/>
      <c r="Q289" s="87"/>
      <c r="R289" s="87"/>
      <c r="S289" s="87"/>
      <c r="T289" s="87"/>
      <c r="U289" s="87"/>
      <c r="V289" s="87"/>
      <c r="W289" s="87"/>
      <c r="X289" s="88"/>
      <c r="Y289" s="54"/>
      <c r="Z289" s="54"/>
      <c r="AA289" s="54"/>
      <c r="AB289" s="54"/>
      <c r="AC289" s="54"/>
      <c r="AD289" s="54"/>
      <c r="AE289" s="54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38" t="s">
        <v>789</v>
      </c>
      <c r="AU289" s="38" t="s">
        <v>34</v>
      </c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</row>
    <row r="290" spans="1:121" ht="19.2">
      <c r="A290" s="54"/>
      <c r="B290" s="55"/>
      <c r="C290" s="56"/>
      <c r="D290" s="236" t="s">
        <v>54</v>
      </c>
      <c r="E290" s="56"/>
      <c r="F290" s="280" t="s">
        <v>1156</v>
      </c>
      <c r="G290" s="56"/>
      <c r="H290" s="56"/>
      <c r="I290" s="230"/>
      <c r="J290" s="230"/>
      <c r="K290" s="56"/>
      <c r="L290" s="56"/>
      <c r="M290" s="59"/>
      <c r="N290" s="231"/>
      <c r="O290" s="232"/>
      <c r="P290" s="87"/>
      <c r="Q290" s="87"/>
      <c r="R290" s="87"/>
      <c r="S290" s="87"/>
      <c r="T290" s="87"/>
      <c r="U290" s="87"/>
      <c r="V290" s="87"/>
      <c r="W290" s="87"/>
      <c r="X290" s="88"/>
      <c r="Y290" s="54"/>
      <c r="Z290" s="54"/>
      <c r="AA290" s="54"/>
      <c r="AB290" s="54"/>
      <c r="AC290" s="54"/>
      <c r="AD290" s="54"/>
      <c r="AE290" s="54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38" t="s">
        <v>54</v>
      </c>
      <c r="AU290" s="38" t="s">
        <v>34</v>
      </c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</row>
    <row r="291" spans="1:121" ht="12.75">
      <c r="A291" s="54"/>
      <c r="B291" s="55"/>
      <c r="C291" s="214" t="s">
        <v>1220</v>
      </c>
      <c r="D291" s="214" t="s">
        <v>783</v>
      </c>
      <c r="E291" s="215" t="s">
        <v>1149</v>
      </c>
      <c r="F291" s="216" t="s">
        <v>1150</v>
      </c>
      <c r="G291" s="217" t="s">
        <v>786</v>
      </c>
      <c r="H291" s="218">
        <v>30</v>
      </c>
      <c r="I291" s="219"/>
      <c r="J291" s="219"/>
      <c r="K291" s="220">
        <f>ROUND(P291*H291,2)</f>
        <v>0</v>
      </c>
      <c r="L291" s="216" t="s">
        <v>787</v>
      </c>
      <c r="M291" s="59"/>
      <c r="N291" s="221" t="s">
        <v>56</v>
      </c>
      <c r="O291" s="222" t="s">
        <v>694</v>
      </c>
      <c r="P291" s="223">
        <f>I291+J291</f>
        <v>0</v>
      </c>
      <c r="Q291" s="223">
        <f>ROUND(I291*H291,2)</f>
        <v>0</v>
      </c>
      <c r="R291" s="223">
        <f>ROUND(J291*H291,2)</f>
        <v>0</v>
      </c>
      <c r="S291" s="87"/>
      <c r="T291" s="224">
        <f>S291*H291</f>
        <v>0</v>
      </c>
      <c r="U291" s="224">
        <v>0</v>
      </c>
      <c r="V291" s="224">
        <f>U291*H291</f>
        <v>0</v>
      </c>
      <c r="W291" s="224">
        <v>0</v>
      </c>
      <c r="X291" s="225">
        <f>W291*H291</f>
        <v>0</v>
      </c>
      <c r="Y291" s="54"/>
      <c r="Z291" s="54"/>
      <c r="AA291" s="54"/>
      <c r="AB291" s="54"/>
      <c r="AC291" s="54"/>
      <c r="AD291" s="54"/>
      <c r="AE291" s="54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226" t="s">
        <v>1144</v>
      </c>
      <c r="AS291" s="60"/>
      <c r="AT291" s="226" t="s">
        <v>783</v>
      </c>
      <c r="AU291" s="226" t="s">
        <v>34</v>
      </c>
      <c r="AV291" s="60"/>
      <c r="AW291" s="60"/>
      <c r="AX291" s="60"/>
      <c r="AY291" s="38" t="s">
        <v>781</v>
      </c>
      <c r="AZ291" s="60"/>
      <c r="BA291" s="60"/>
      <c r="BB291" s="60"/>
      <c r="BC291" s="60"/>
      <c r="BD291" s="60"/>
      <c r="BE291" s="227">
        <f>IF(O291="základní",K291,0)</f>
        <v>0</v>
      </c>
      <c r="BF291" s="227">
        <f>IF(O291="snížená",K291,0)</f>
        <v>0</v>
      </c>
      <c r="BG291" s="227">
        <f>IF(O291="zákl. přenesená",K291,0)</f>
        <v>0</v>
      </c>
      <c r="BH291" s="227">
        <f>IF(O291="sníž. přenesená",K291,0)</f>
        <v>0</v>
      </c>
      <c r="BI291" s="227">
        <f>IF(O291="nulová",K291,0)</f>
        <v>0</v>
      </c>
      <c r="BJ291" s="38" t="s">
        <v>34</v>
      </c>
      <c r="BK291" s="227">
        <f>ROUND(P291*H291,2)</f>
        <v>0</v>
      </c>
      <c r="BL291" s="38" t="s">
        <v>1144</v>
      </c>
      <c r="BM291" s="226" t="s">
        <v>1158</v>
      </c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</row>
    <row r="292" spans="1:121" ht="12.75">
      <c r="A292" s="54"/>
      <c r="B292" s="55"/>
      <c r="C292" s="56"/>
      <c r="D292" s="228" t="s">
        <v>789</v>
      </c>
      <c r="E292" s="56"/>
      <c r="F292" s="229" t="s">
        <v>1152</v>
      </c>
      <c r="G292" s="56"/>
      <c r="H292" s="56"/>
      <c r="I292" s="230"/>
      <c r="J292" s="230"/>
      <c r="K292" s="56"/>
      <c r="L292" s="56"/>
      <c r="M292" s="59"/>
      <c r="N292" s="231"/>
      <c r="O292" s="232"/>
      <c r="P292" s="87"/>
      <c r="Q292" s="87"/>
      <c r="R292" s="87"/>
      <c r="S292" s="87"/>
      <c r="T292" s="87"/>
      <c r="U292" s="87"/>
      <c r="V292" s="87"/>
      <c r="W292" s="87"/>
      <c r="X292" s="88"/>
      <c r="Y292" s="54"/>
      <c r="Z292" s="54"/>
      <c r="AA292" s="54"/>
      <c r="AB292" s="54"/>
      <c r="AC292" s="54"/>
      <c r="AD292" s="54"/>
      <c r="AE292" s="54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38" t="s">
        <v>789</v>
      </c>
      <c r="AU292" s="38" t="s">
        <v>34</v>
      </c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</row>
    <row r="293" spans="1:121" ht="19.2">
      <c r="A293" s="54"/>
      <c r="B293" s="55"/>
      <c r="C293" s="56"/>
      <c r="D293" s="236" t="s">
        <v>54</v>
      </c>
      <c r="E293" s="56"/>
      <c r="F293" s="280" t="s">
        <v>1159</v>
      </c>
      <c r="G293" s="56"/>
      <c r="H293" s="56"/>
      <c r="I293" s="230"/>
      <c r="J293" s="230"/>
      <c r="K293" s="56"/>
      <c r="L293" s="56"/>
      <c r="M293" s="59"/>
      <c r="N293" s="231"/>
      <c r="O293" s="232"/>
      <c r="P293" s="87"/>
      <c r="Q293" s="87"/>
      <c r="R293" s="87"/>
      <c r="S293" s="87"/>
      <c r="T293" s="87"/>
      <c r="U293" s="87"/>
      <c r="V293" s="87"/>
      <c r="W293" s="87"/>
      <c r="X293" s="88"/>
      <c r="Y293" s="54"/>
      <c r="Z293" s="54"/>
      <c r="AA293" s="54"/>
      <c r="AB293" s="54"/>
      <c r="AC293" s="54"/>
      <c r="AD293" s="54"/>
      <c r="AE293" s="54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38" t="s">
        <v>54</v>
      </c>
      <c r="AU293" s="38" t="s">
        <v>34</v>
      </c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</row>
    <row r="294" spans="1:121" ht="12.75">
      <c r="A294" s="54"/>
      <c r="B294" s="55"/>
      <c r="C294" s="214" t="s">
        <v>1224</v>
      </c>
      <c r="D294" s="214" t="s">
        <v>783</v>
      </c>
      <c r="E294" s="215" t="s">
        <v>1161</v>
      </c>
      <c r="F294" s="216" t="s">
        <v>1162</v>
      </c>
      <c r="G294" s="217" t="s">
        <v>786</v>
      </c>
      <c r="H294" s="218">
        <v>50</v>
      </c>
      <c r="I294" s="219"/>
      <c r="J294" s="219"/>
      <c r="K294" s="220">
        <f>ROUND(P294*H294,2)</f>
        <v>0</v>
      </c>
      <c r="L294" s="216" t="s">
        <v>787</v>
      </c>
      <c r="M294" s="59"/>
      <c r="N294" s="221" t="s">
        <v>56</v>
      </c>
      <c r="O294" s="222" t="s">
        <v>694</v>
      </c>
      <c r="P294" s="223">
        <f>I294+J294</f>
        <v>0</v>
      </c>
      <c r="Q294" s="223">
        <f>ROUND(I294*H294,2)</f>
        <v>0</v>
      </c>
      <c r="R294" s="223">
        <f>ROUND(J294*H294,2)</f>
        <v>0</v>
      </c>
      <c r="S294" s="87"/>
      <c r="T294" s="224">
        <f>S294*H294</f>
        <v>0</v>
      </c>
      <c r="U294" s="224">
        <v>0</v>
      </c>
      <c r="V294" s="224">
        <f>U294*H294</f>
        <v>0</v>
      </c>
      <c r="W294" s="224">
        <v>0</v>
      </c>
      <c r="X294" s="225">
        <f>W294*H294</f>
        <v>0</v>
      </c>
      <c r="Y294" s="54"/>
      <c r="Z294" s="54"/>
      <c r="AA294" s="54"/>
      <c r="AB294" s="54"/>
      <c r="AC294" s="54"/>
      <c r="AD294" s="54"/>
      <c r="AE294" s="54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226" t="s">
        <v>1144</v>
      </c>
      <c r="AS294" s="60"/>
      <c r="AT294" s="226" t="s">
        <v>783</v>
      </c>
      <c r="AU294" s="226" t="s">
        <v>34</v>
      </c>
      <c r="AV294" s="60"/>
      <c r="AW294" s="60"/>
      <c r="AX294" s="60"/>
      <c r="AY294" s="38" t="s">
        <v>781</v>
      </c>
      <c r="AZ294" s="60"/>
      <c r="BA294" s="60"/>
      <c r="BB294" s="60"/>
      <c r="BC294" s="60"/>
      <c r="BD294" s="60"/>
      <c r="BE294" s="227">
        <f>IF(O294="základní",K294,0)</f>
        <v>0</v>
      </c>
      <c r="BF294" s="227">
        <f>IF(O294="snížená",K294,0)</f>
        <v>0</v>
      </c>
      <c r="BG294" s="227">
        <f>IF(O294="zákl. přenesená",K294,0)</f>
        <v>0</v>
      </c>
      <c r="BH294" s="227">
        <f>IF(O294="sníž. přenesená",K294,0)</f>
        <v>0</v>
      </c>
      <c r="BI294" s="227">
        <f>IF(O294="nulová",K294,0)</f>
        <v>0</v>
      </c>
      <c r="BJ294" s="38" t="s">
        <v>34</v>
      </c>
      <c r="BK294" s="227">
        <f>ROUND(P294*H294,2)</f>
        <v>0</v>
      </c>
      <c r="BL294" s="38" t="s">
        <v>1144</v>
      </c>
      <c r="BM294" s="226" t="s">
        <v>1163</v>
      </c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</row>
    <row r="295" spans="1:121" ht="12.75">
      <c r="A295" s="54"/>
      <c r="B295" s="55"/>
      <c r="C295" s="56"/>
      <c r="D295" s="228" t="s">
        <v>789</v>
      </c>
      <c r="E295" s="56"/>
      <c r="F295" s="229" t="s">
        <v>1164</v>
      </c>
      <c r="G295" s="56"/>
      <c r="H295" s="56"/>
      <c r="I295" s="230"/>
      <c r="J295" s="230"/>
      <c r="K295" s="56"/>
      <c r="L295" s="56"/>
      <c r="M295" s="59"/>
      <c r="N295" s="231"/>
      <c r="O295" s="232"/>
      <c r="P295" s="87"/>
      <c r="Q295" s="87"/>
      <c r="R295" s="87"/>
      <c r="S295" s="87"/>
      <c r="T295" s="87"/>
      <c r="U295" s="87"/>
      <c r="V295" s="87"/>
      <c r="W295" s="87"/>
      <c r="X295" s="88"/>
      <c r="Y295" s="54"/>
      <c r="Z295" s="54"/>
      <c r="AA295" s="54"/>
      <c r="AB295" s="54"/>
      <c r="AC295" s="54"/>
      <c r="AD295" s="54"/>
      <c r="AE295" s="54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38" t="s">
        <v>789</v>
      </c>
      <c r="AU295" s="38" t="s">
        <v>34</v>
      </c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</row>
    <row r="296" spans="1:121" ht="19.2">
      <c r="A296" s="54"/>
      <c r="B296" s="55"/>
      <c r="C296" s="56"/>
      <c r="D296" s="236" t="s">
        <v>54</v>
      </c>
      <c r="E296" s="56"/>
      <c r="F296" s="280" t="s">
        <v>1390</v>
      </c>
      <c r="G296" s="56"/>
      <c r="H296" s="56"/>
      <c r="I296" s="230"/>
      <c r="J296" s="230"/>
      <c r="K296" s="56"/>
      <c r="L296" s="56"/>
      <c r="M296" s="59"/>
      <c r="N296" s="231"/>
      <c r="O296" s="232"/>
      <c r="P296" s="87"/>
      <c r="Q296" s="87"/>
      <c r="R296" s="87"/>
      <c r="S296" s="87"/>
      <c r="T296" s="87"/>
      <c r="U296" s="87"/>
      <c r="V296" s="87"/>
      <c r="W296" s="87"/>
      <c r="X296" s="88"/>
      <c r="Y296" s="54"/>
      <c r="Z296" s="54"/>
      <c r="AA296" s="54"/>
      <c r="AB296" s="54"/>
      <c r="AC296" s="54"/>
      <c r="AD296" s="54"/>
      <c r="AE296" s="54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38" t="s">
        <v>54</v>
      </c>
      <c r="AU296" s="38" t="s">
        <v>34</v>
      </c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</row>
    <row r="297" spans="1:121" ht="12.75">
      <c r="A297" s="54"/>
      <c r="B297" s="55"/>
      <c r="C297" s="214" t="s">
        <v>1229</v>
      </c>
      <c r="D297" s="214" t="s">
        <v>783</v>
      </c>
      <c r="E297" s="215" t="s">
        <v>1161</v>
      </c>
      <c r="F297" s="216" t="s">
        <v>1162</v>
      </c>
      <c r="G297" s="217" t="s">
        <v>786</v>
      </c>
      <c r="H297" s="218">
        <v>8</v>
      </c>
      <c r="I297" s="219"/>
      <c r="J297" s="219"/>
      <c r="K297" s="220">
        <f>ROUND(P297*H297,2)</f>
        <v>0</v>
      </c>
      <c r="L297" s="216" t="s">
        <v>787</v>
      </c>
      <c r="M297" s="59"/>
      <c r="N297" s="221" t="s">
        <v>56</v>
      </c>
      <c r="O297" s="222" t="s">
        <v>694</v>
      </c>
      <c r="P297" s="223">
        <f>I297+J297</f>
        <v>0</v>
      </c>
      <c r="Q297" s="223">
        <f>ROUND(I297*H297,2)</f>
        <v>0</v>
      </c>
      <c r="R297" s="223">
        <f>ROUND(J297*H297,2)</f>
        <v>0</v>
      </c>
      <c r="S297" s="87"/>
      <c r="T297" s="224">
        <f>S297*H297</f>
        <v>0</v>
      </c>
      <c r="U297" s="224">
        <v>0</v>
      </c>
      <c r="V297" s="224">
        <f>U297*H297</f>
        <v>0</v>
      </c>
      <c r="W297" s="224">
        <v>0</v>
      </c>
      <c r="X297" s="225">
        <f>W297*H297</f>
        <v>0</v>
      </c>
      <c r="Y297" s="54"/>
      <c r="Z297" s="54"/>
      <c r="AA297" s="54"/>
      <c r="AB297" s="54"/>
      <c r="AC297" s="54"/>
      <c r="AD297" s="54"/>
      <c r="AE297" s="54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226" t="s">
        <v>1144</v>
      </c>
      <c r="AS297" s="60"/>
      <c r="AT297" s="226" t="s">
        <v>783</v>
      </c>
      <c r="AU297" s="226" t="s">
        <v>34</v>
      </c>
      <c r="AV297" s="60"/>
      <c r="AW297" s="60"/>
      <c r="AX297" s="60"/>
      <c r="AY297" s="38" t="s">
        <v>781</v>
      </c>
      <c r="AZ297" s="60"/>
      <c r="BA297" s="60"/>
      <c r="BB297" s="60"/>
      <c r="BC297" s="60"/>
      <c r="BD297" s="60"/>
      <c r="BE297" s="227">
        <f>IF(O297="základní",K297,0)</f>
        <v>0</v>
      </c>
      <c r="BF297" s="227">
        <f>IF(O297="snížená",K297,0)</f>
        <v>0</v>
      </c>
      <c r="BG297" s="227">
        <f>IF(O297="zákl. přenesená",K297,0)</f>
        <v>0</v>
      </c>
      <c r="BH297" s="227">
        <f>IF(O297="sníž. přenesená",K297,0)</f>
        <v>0</v>
      </c>
      <c r="BI297" s="227">
        <f>IF(O297="nulová",K297,0)</f>
        <v>0</v>
      </c>
      <c r="BJ297" s="38" t="s">
        <v>34</v>
      </c>
      <c r="BK297" s="227">
        <f>ROUND(P297*H297,2)</f>
        <v>0</v>
      </c>
      <c r="BL297" s="38" t="s">
        <v>1144</v>
      </c>
      <c r="BM297" s="226" t="s">
        <v>1167</v>
      </c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</row>
    <row r="298" spans="1:121" ht="12.75">
      <c r="A298" s="54"/>
      <c r="B298" s="55"/>
      <c r="C298" s="56"/>
      <c r="D298" s="228" t="s">
        <v>789</v>
      </c>
      <c r="E298" s="56"/>
      <c r="F298" s="229" t="s">
        <v>1164</v>
      </c>
      <c r="G298" s="56"/>
      <c r="H298" s="56"/>
      <c r="I298" s="230"/>
      <c r="J298" s="230"/>
      <c r="K298" s="56"/>
      <c r="L298" s="56"/>
      <c r="M298" s="59"/>
      <c r="N298" s="231"/>
      <c r="O298" s="232"/>
      <c r="P298" s="87"/>
      <c r="Q298" s="87"/>
      <c r="R298" s="87"/>
      <c r="S298" s="87"/>
      <c r="T298" s="87"/>
      <c r="U298" s="87"/>
      <c r="V298" s="87"/>
      <c r="W298" s="87"/>
      <c r="X298" s="88"/>
      <c r="Y298" s="54"/>
      <c r="Z298" s="54"/>
      <c r="AA298" s="54"/>
      <c r="AB298" s="54"/>
      <c r="AC298" s="54"/>
      <c r="AD298" s="54"/>
      <c r="AE298" s="54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38" t="s">
        <v>789</v>
      </c>
      <c r="AU298" s="38" t="s">
        <v>34</v>
      </c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</row>
    <row r="299" spans="1:121" ht="19.2">
      <c r="A299" s="54"/>
      <c r="B299" s="55"/>
      <c r="C299" s="56"/>
      <c r="D299" s="236" t="s">
        <v>54</v>
      </c>
      <c r="E299" s="56"/>
      <c r="F299" s="280" t="s">
        <v>1168</v>
      </c>
      <c r="G299" s="56"/>
      <c r="H299" s="56"/>
      <c r="I299" s="230"/>
      <c r="J299" s="230"/>
      <c r="K299" s="56"/>
      <c r="L299" s="56"/>
      <c r="M299" s="59"/>
      <c r="N299" s="231"/>
      <c r="O299" s="232"/>
      <c r="P299" s="87"/>
      <c r="Q299" s="87"/>
      <c r="R299" s="87"/>
      <c r="S299" s="87"/>
      <c r="T299" s="87"/>
      <c r="U299" s="87"/>
      <c r="V299" s="87"/>
      <c r="W299" s="87"/>
      <c r="X299" s="88"/>
      <c r="Y299" s="54"/>
      <c r="Z299" s="54"/>
      <c r="AA299" s="54"/>
      <c r="AB299" s="54"/>
      <c r="AC299" s="54"/>
      <c r="AD299" s="54"/>
      <c r="AE299" s="54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38" t="s">
        <v>54</v>
      </c>
      <c r="AU299" s="38" t="s">
        <v>34</v>
      </c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</row>
    <row r="300" spans="1:121" ht="12.75">
      <c r="A300" s="54"/>
      <c r="B300" s="55"/>
      <c r="C300" s="214" t="s">
        <v>1236</v>
      </c>
      <c r="D300" s="214" t="s">
        <v>783</v>
      </c>
      <c r="E300" s="215" t="s">
        <v>1161</v>
      </c>
      <c r="F300" s="216" t="s">
        <v>1162</v>
      </c>
      <c r="G300" s="217" t="s">
        <v>786</v>
      </c>
      <c r="H300" s="218">
        <v>50</v>
      </c>
      <c r="I300" s="219"/>
      <c r="J300" s="219"/>
      <c r="K300" s="220">
        <f>ROUND(P300*H300,2)</f>
        <v>0</v>
      </c>
      <c r="L300" s="216" t="s">
        <v>787</v>
      </c>
      <c r="M300" s="59"/>
      <c r="N300" s="221" t="s">
        <v>56</v>
      </c>
      <c r="O300" s="222" t="s">
        <v>694</v>
      </c>
      <c r="P300" s="223">
        <f>I300+J300</f>
        <v>0</v>
      </c>
      <c r="Q300" s="223">
        <f>ROUND(I300*H300,2)</f>
        <v>0</v>
      </c>
      <c r="R300" s="223">
        <f>ROUND(J300*H300,2)</f>
        <v>0</v>
      </c>
      <c r="S300" s="87"/>
      <c r="T300" s="224">
        <f>S300*H300</f>
        <v>0</v>
      </c>
      <c r="U300" s="224">
        <v>0</v>
      </c>
      <c r="V300" s="224">
        <f>U300*H300</f>
        <v>0</v>
      </c>
      <c r="W300" s="224">
        <v>0</v>
      </c>
      <c r="X300" s="225">
        <f>W300*H300</f>
        <v>0</v>
      </c>
      <c r="Y300" s="54"/>
      <c r="Z300" s="54"/>
      <c r="AA300" s="54"/>
      <c r="AB300" s="54"/>
      <c r="AC300" s="54"/>
      <c r="AD300" s="54"/>
      <c r="AE300" s="54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226" t="s">
        <v>1144</v>
      </c>
      <c r="AS300" s="60"/>
      <c r="AT300" s="226" t="s">
        <v>783</v>
      </c>
      <c r="AU300" s="226" t="s">
        <v>34</v>
      </c>
      <c r="AV300" s="60"/>
      <c r="AW300" s="60"/>
      <c r="AX300" s="60"/>
      <c r="AY300" s="38" t="s">
        <v>781</v>
      </c>
      <c r="AZ300" s="60"/>
      <c r="BA300" s="60"/>
      <c r="BB300" s="60"/>
      <c r="BC300" s="60"/>
      <c r="BD300" s="60"/>
      <c r="BE300" s="227">
        <f>IF(O300="základní",K300,0)</f>
        <v>0</v>
      </c>
      <c r="BF300" s="227">
        <f>IF(O300="snížená",K300,0)</f>
        <v>0</v>
      </c>
      <c r="BG300" s="227">
        <f>IF(O300="zákl. přenesená",K300,0)</f>
        <v>0</v>
      </c>
      <c r="BH300" s="227">
        <f>IF(O300="sníž. přenesená",K300,0)</f>
        <v>0</v>
      </c>
      <c r="BI300" s="227">
        <f>IF(O300="nulová",K300,0)</f>
        <v>0</v>
      </c>
      <c r="BJ300" s="38" t="s">
        <v>34</v>
      </c>
      <c r="BK300" s="227">
        <f>ROUND(P300*H300,2)</f>
        <v>0</v>
      </c>
      <c r="BL300" s="38" t="s">
        <v>1144</v>
      </c>
      <c r="BM300" s="226" t="s">
        <v>1170</v>
      </c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</row>
    <row r="301" spans="1:121" ht="12.75">
      <c r="A301" s="54"/>
      <c r="B301" s="55"/>
      <c r="C301" s="56"/>
      <c r="D301" s="228" t="s">
        <v>789</v>
      </c>
      <c r="E301" s="56"/>
      <c r="F301" s="229" t="s">
        <v>1164</v>
      </c>
      <c r="G301" s="56"/>
      <c r="H301" s="56"/>
      <c r="I301" s="230"/>
      <c r="J301" s="230"/>
      <c r="K301" s="56"/>
      <c r="L301" s="56"/>
      <c r="M301" s="59"/>
      <c r="N301" s="231"/>
      <c r="O301" s="232"/>
      <c r="P301" s="87"/>
      <c r="Q301" s="87"/>
      <c r="R301" s="87"/>
      <c r="S301" s="87"/>
      <c r="T301" s="87"/>
      <c r="U301" s="87"/>
      <c r="V301" s="87"/>
      <c r="W301" s="87"/>
      <c r="X301" s="88"/>
      <c r="Y301" s="54"/>
      <c r="Z301" s="54"/>
      <c r="AA301" s="54"/>
      <c r="AB301" s="54"/>
      <c r="AC301" s="54"/>
      <c r="AD301" s="54"/>
      <c r="AE301" s="54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38" t="s">
        <v>789</v>
      </c>
      <c r="AU301" s="38" t="s">
        <v>34</v>
      </c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</row>
    <row r="302" spans="1:121" ht="19.2">
      <c r="A302" s="54"/>
      <c r="B302" s="55"/>
      <c r="C302" s="56"/>
      <c r="D302" s="236" t="s">
        <v>54</v>
      </c>
      <c r="E302" s="56"/>
      <c r="F302" s="280" t="s">
        <v>1171</v>
      </c>
      <c r="G302" s="56"/>
      <c r="H302" s="56"/>
      <c r="I302" s="230"/>
      <c r="J302" s="230"/>
      <c r="K302" s="56"/>
      <c r="L302" s="56"/>
      <c r="M302" s="59"/>
      <c r="N302" s="231"/>
      <c r="O302" s="232"/>
      <c r="P302" s="87"/>
      <c r="Q302" s="87"/>
      <c r="R302" s="87"/>
      <c r="S302" s="87"/>
      <c r="T302" s="87"/>
      <c r="U302" s="87"/>
      <c r="V302" s="87"/>
      <c r="W302" s="87"/>
      <c r="X302" s="88"/>
      <c r="Y302" s="54"/>
      <c r="Z302" s="54"/>
      <c r="AA302" s="54"/>
      <c r="AB302" s="54"/>
      <c r="AC302" s="54"/>
      <c r="AD302" s="54"/>
      <c r="AE302" s="54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38" t="s">
        <v>54</v>
      </c>
      <c r="AU302" s="38" t="s">
        <v>34</v>
      </c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</row>
    <row r="303" spans="1:121" ht="12.75">
      <c r="A303" s="54"/>
      <c r="B303" s="55"/>
      <c r="C303" s="214" t="s">
        <v>1241</v>
      </c>
      <c r="D303" s="214" t="s">
        <v>783</v>
      </c>
      <c r="E303" s="215" t="s">
        <v>1161</v>
      </c>
      <c r="F303" s="216" t="s">
        <v>1162</v>
      </c>
      <c r="G303" s="217" t="s">
        <v>786</v>
      </c>
      <c r="H303" s="218">
        <v>50</v>
      </c>
      <c r="I303" s="219"/>
      <c r="J303" s="219"/>
      <c r="K303" s="220">
        <f>ROUND(P303*H303,2)</f>
        <v>0</v>
      </c>
      <c r="L303" s="216" t="s">
        <v>787</v>
      </c>
      <c r="M303" s="59"/>
      <c r="N303" s="221" t="s">
        <v>56</v>
      </c>
      <c r="O303" s="222" t="s">
        <v>694</v>
      </c>
      <c r="P303" s="223">
        <f>I303+J303</f>
        <v>0</v>
      </c>
      <c r="Q303" s="223">
        <f>ROUND(I303*H303,2)</f>
        <v>0</v>
      </c>
      <c r="R303" s="223">
        <f>ROUND(J303*H303,2)</f>
        <v>0</v>
      </c>
      <c r="S303" s="87"/>
      <c r="T303" s="224">
        <f>S303*H303</f>
        <v>0</v>
      </c>
      <c r="U303" s="224">
        <v>0</v>
      </c>
      <c r="V303" s="224">
        <f>U303*H303</f>
        <v>0</v>
      </c>
      <c r="W303" s="224">
        <v>0</v>
      </c>
      <c r="X303" s="225">
        <f>W303*H303</f>
        <v>0</v>
      </c>
      <c r="Y303" s="54"/>
      <c r="Z303" s="54"/>
      <c r="AA303" s="54"/>
      <c r="AB303" s="54"/>
      <c r="AC303" s="54"/>
      <c r="AD303" s="54"/>
      <c r="AE303" s="54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226" t="s">
        <v>1144</v>
      </c>
      <c r="AS303" s="60"/>
      <c r="AT303" s="226" t="s">
        <v>783</v>
      </c>
      <c r="AU303" s="226" t="s">
        <v>34</v>
      </c>
      <c r="AV303" s="60"/>
      <c r="AW303" s="60"/>
      <c r="AX303" s="60"/>
      <c r="AY303" s="38" t="s">
        <v>781</v>
      </c>
      <c r="AZ303" s="60"/>
      <c r="BA303" s="60"/>
      <c r="BB303" s="60"/>
      <c r="BC303" s="60"/>
      <c r="BD303" s="60"/>
      <c r="BE303" s="227">
        <f>IF(O303="základní",K303,0)</f>
        <v>0</v>
      </c>
      <c r="BF303" s="227">
        <f>IF(O303="snížená",K303,0)</f>
        <v>0</v>
      </c>
      <c r="BG303" s="227">
        <f>IF(O303="zákl. přenesená",K303,0)</f>
        <v>0</v>
      </c>
      <c r="BH303" s="227">
        <f>IF(O303="sníž. přenesená",K303,0)</f>
        <v>0</v>
      </c>
      <c r="BI303" s="227">
        <f>IF(O303="nulová",K303,0)</f>
        <v>0</v>
      </c>
      <c r="BJ303" s="38" t="s">
        <v>34</v>
      </c>
      <c r="BK303" s="227">
        <f>ROUND(P303*H303,2)</f>
        <v>0</v>
      </c>
      <c r="BL303" s="38" t="s">
        <v>1144</v>
      </c>
      <c r="BM303" s="226" t="s">
        <v>1173</v>
      </c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</row>
    <row r="304" spans="1:121" ht="12.75">
      <c r="A304" s="54"/>
      <c r="B304" s="55"/>
      <c r="C304" s="56"/>
      <c r="D304" s="228" t="s">
        <v>789</v>
      </c>
      <c r="E304" s="56"/>
      <c r="F304" s="229" t="s">
        <v>1164</v>
      </c>
      <c r="G304" s="56"/>
      <c r="H304" s="56"/>
      <c r="I304" s="230"/>
      <c r="J304" s="230"/>
      <c r="K304" s="56"/>
      <c r="L304" s="56"/>
      <c r="M304" s="59"/>
      <c r="N304" s="231"/>
      <c r="O304" s="232"/>
      <c r="P304" s="87"/>
      <c r="Q304" s="87"/>
      <c r="R304" s="87"/>
      <c r="S304" s="87"/>
      <c r="T304" s="87"/>
      <c r="U304" s="87"/>
      <c r="V304" s="87"/>
      <c r="W304" s="87"/>
      <c r="X304" s="88"/>
      <c r="Y304" s="54"/>
      <c r="Z304" s="54"/>
      <c r="AA304" s="54"/>
      <c r="AB304" s="54"/>
      <c r="AC304" s="54"/>
      <c r="AD304" s="54"/>
      <c r="AE304" s="54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38" t="s">
        <v>789</v>
      </c>
      <c r="AU304" s="38" t="s">
        <v>34</v>
      </c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</row>
    <row r="305" spans="1:121" ht="19.2">
      <c r="A305" s="54"/>
      <c r="B305" s="55"/>
      <c r="C305" s="56"/>
      <c r="D305" s="236" t="s">
        <v>54</v>
      </c>
      <c r="E305" s="56"/>
      <c r="F305" s="280" t="s">
        <v>1174</v>
      </c>
      <c r="G305" s="56"/>
      <c r="H305" s="56"/>
      <c r="I305" s="230"/>
      <c r="J305" s="230"/>
      <c r="K305" s="56"/>
      <c r="L305" s="56"/>
      <c r="M305" s="59"/>
      <c r="N305" s="231"/>
      <c r="O305" s="232"/>
      <c r="P305" s="87"/>
      <c r="Q305" s="87"/>
      <c r="R305" s="87"/>
      <c r="S305" s="87"/>
      <c r="T305" s="87"/>
      <c r="U305" s="87"/>
      <c r="V305" s="87"/>
      <c r="W305" s="87"/>
      <c r="X305" s="88"/>
      <c r="Y305" s="54"/>
      <c r="Z305" s="54"/>
      <c r="AA305" s="54"/>
      <c r="AB305" s="54"/>
      <c r="AC305" s="54"/>
      <c r="AD305" s="54"/>
      <c r="AE305" s="54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38" t="s">
        <v>54</v>
      </c>
      <c r="AU305" s="38" t="s">
        <v>34</v>
      </c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</row>
    <row r="306" spans="1:121" ht="12.75">
      <c r="A306" s="54"/>
      <c r="B306" s="55"/>
      <c r="C306" s="214" t="s">
        <v>1245</v>
      </c>
      <c r="D306" s="214" t="s">
        <v>783</v>
      </c>
      <c r="E306" s="215" t="s">
        <v>1161</v>
      </c>
      <c r="F306" s="216" t="s">
        <v>1162</v>
      </c>
      <c r="G306" s="217" t="s">
        <v>786</v>
      </c>
      <c r="H306" s="218">
        <v>30</v>
      </c>
      <c r="I306" s="219"/>
      <c r="J306" s="219"/>
      <c r="K306" s="220">
        <f>ROUND(P306*H306,2)</f>
        <v>0</v>
      </c>
      <c r="L306" s="216" t="s">
        <v>787</v>
      </c>
      <c r="M306" s="59"/>
      <c r="N306" s="221" t="s">
        <v>56</v>
      </c>
      <c r="O306" s="222" t="s">
        <v>694</v>
      </c>
      <c r="P306" s="223">
        <f>I306+J306</f>
        <v>0</v>
      </c>
      <c r="Q306" s="223">
        <f>ROUND(I306*H306,2)</f>
        <v>0</v>
      </c>
      <c r="R306" s="223">
        <f>ROUND(J306*H306,2)</f>
        <v>0</v>
      </c>
      <c r="S306" s="87"/>
      <c r="T306" s="224">
        <f>S306*H306</f>
        <v>0</v>
      </c>
      <c r="U306" s="224">
        <v>0</v>
      </c>
      <c r="V306" s="224">
        <f>U306*H306</f>
        <v>0</v>
      </c>
      <c r="W306" s="224">
        <v>0</v>
      </c>
      <c r="X306" s="225">
        <f>W306*H306</f>
        <v>0</v>
      </c>
      <c r="Y306" s="54"/>
      <c r="Z306" s="54"/>
      <c r="AA306" s="54"/>
      <c r="AB306" s="54"/>
      <c r="AC306" s="54"/>
      <c r="AD306" s="54"/>
      <c r="AE306" s="54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226" t="s">
        <v>1144</v>
      </c>
      <c r="AS306" s="60"/>
      <c r="AT306" s="226" t="s">
        <v>783</v>
      </c>
      <c r="AU306" s="226" t="s">
        <v>34</v>
      </c>
      <c r="AV306" s="60"/>
      <c r="AW306" s="60"/>
      <c r="AX306" s="60"/>
      <c r="AY306" s="38" t="s">
        <v>781</v>
      </c>
      <c r="AZ306" s="60"/>
      <c r="BA306" s="60"/>
      <c r="BB306" s="60"/>
      <c r="BC306" s="60"/>
      <c r="BD306" s="60"/>
      <c r="BE306" s="227">
        <f>IF(O306="základní",K306,0)</f>
        <v>0</v>
      </c>
      <c r="BF306" s="227">
        <f>IF(O306="snížená",K306,0)</f>
        <v>0</v>
      </c>
      <c r="BG306" s="227">
        <f>IF(O306="zákl. přenesená",K306,0)</f>
        <v>0</v>
      </c>
      <c r="BH306" s="227">
        <f>IF(O306="sníž. přenesená",K306,0)</f>
        <v>0</v>
      </c>
      <c r="BI306" s="227">
        <f>IF(O306="nulová",K306,0)</f>
        <v>0</v>
      </c>
      <c r="BJ306" s="38" t="s">
        <v>34</v>
      </c>
      <c r="BK306" s="227">
        <f>ROUND(P306*H306,2)</f>
        <v>0</v>
      </c>
      <c r="BL306" s="38" t="s">
        <v>1144</v>
      </c>
      <c r="BM306" s="226" t="s">
        <v>1176</v>
      </c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</row>
    <row r="307" spans="1:121" ht="12.75">
      <c r="A307" s="54"/>
      <c r="B307" s="55"/>
      <c r="C307" s="56"/>
      <c r="D307" s="228" t="s">
        <v>789</v>
      </c>
      <c r="E307" s="56"/>
      <c r="F307" s="229" t="s">
        <v>1164</v>
      </c>
      <c r="G307" s="56"/>
      <c r="H307" s="56"/>
      <c r="I307" s="230"/>
      <c r="J307" s="230"/>
      <c r="K307" s="56"/>
      <c r="L307" s="56"/>
      <c r="M307" s="59"/>
      <c r="N307" s="231"/>
      <c r="O307" s="232"/>
      <c r="P307" s="87"/>
      <c r="Q307" s="87"/>
      <c r="R307" s="87"/>
      <c r="S307" s="87"/>
      <c r="T307" s="87"/>
      <c r="U307" s="87"/>
      <c r="V307" s="87"/>
      <c r="W307" s="87"/>
      <c r="X307" s="88"/>
      <c r="Y307" s="54"/>
      <c r="Z307" s="54"/>
      <c r="AA307" s="54"/>
      <c r="AB307" s="54"/>
      <c r="AC307" s="54"/>
      <c r="AD307" s="54"/>
      <c r="AE307" s="54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38" t="s">
        <v>789</v>
      </c>
      <c r="AU307" s="38" t="s">
        <v>34</v>
      </c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</row>
    <row r="308" spans="1:121" ht="19.2">
      <c r="A308" s="54"/>
      <c r="B308" s="55"/>
      <c r="C308" s="56"/>
      <c r="D308" s="236" t="s">
        <v>54</v>
      </c>
      <c r="E308" s="56"/>
      <c r="F308" s="280" t="s">
        <v>1177</v>
      </c>
      <c r="G308" s="56"/>
      <c r="H308" s="56"/>
      <c r="I308" s="230"/>
      <c r="J308" s="230"/>
      <c r="K308" s="56"/>
      <c r="L308" s="56"/>
      <c r="M308" s="59"/>
      <c r="N308" s="231"/>
      <c r="O308" s="232"/>
      <c r="P308" s="87"/>
      <c r="Q308" s="87"/>
      <c r="R308" s="87"/>
      <c r="S308" s="87"/>
      <c r="T308" s="87"/>
      <c r="U308" s="87"/>
      <c r="V308" s="87"/>
      <c r="W308" s="87"/>
      <c r="X308" s="88"/>
      <c r="Y308" s="54"/>
      <c r="Z308" s="54"/>
      <c r="AA308" s="54"/>
      <c r="AB308" s="54"/>
      <c r="AC308" s="54"/>
      <c r="AD308" s="54"/>
      <c r="AE308" s="54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38" t="s">
        <v>54</v>
      </c>
      <c r="AU308" s="38" t="s">
        <v>34</v>
      </c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</row>
    <row r="309" spans="1:121" ht="15">
      <c r="A309" s="196"/>
      <c r="B309" s="197"/>
      <c r="C309" s="198"/>
      <c r="D309" s="199" t="s">
        <v>721</v>
      </c>
      <c r="E309" s="200" t="s">
        <v>1178</v>
      </c>
      <c r="F309" s="200" t="s">
        <v>1179</v>
      </c>
      <c r="G309" s="198"/>
      <c r="H309" s="198"/>
      <c r="I309" s="201"/>
      <c r="J309" s="201"/>
      <c r="K309" s="202">
        <f>BK309</f>
        <v>0</v>
      </c>
      <c r="L309" s="198"/>
      <c r="M309" s="203"/>
      <c r="N309" s="204"/>
      <c r="O309" s="205"/>
      <c r="P309" s="205"/>
      <c r="Q309" s="206">
        <f>Q310+Q319+Q322+Q325</f>
        <v>0</v>
      </c>
      <c r="R309" s="206">
        <f>R310+R319+R322+R325</f>
        <v>0</v>
      </c>
      <c r="S309" s="205"/>
      <c r="T309" s="207">
        <f>T310+T319+T322+T325</f>
        <v>0</v>
      </c>
      <c r="U309" s="205"/>
      <c r="V309" s="207">
        <f>V310+V319+V322+V325</f>
        <v>0</v>
      </c>
      <c r="W309" s="205"/>
      <c r="X309" s="208">
        <f>X310+X319+X322+X325</f>
        <v>0</v>
      </c>
      <c r="Y309" s="196"/>
      <c r="Z309" s="196"/>
      <c r="AA309" s="196"/>
      <c r="AB309" s="196"/>
      <c r="AC309" s="196"/>
      <c r="AD309" s="196"/>
      <c r="AE309" s="196"/>
      <c r="AF309" s="196"/>
      <c r="AG309" s="196"/>
      <c r="AH309" s="196"/>
      <c r="AI309" s="196"/>
      <c r="AJ309" s="196"/>
      <c r="AK309" s="196"/>
      <c r="AL309" s="196"/>
      <c r="AM309" s="196"/>
      <c r="AN309" s="196"/>
      <c r="AO309" s="196"/>
      <c r="AP309" s="196"/>
      <c r="AQ309" s="196"/>
      <c r="AR309" s="209" t="s">
        <v>40</v>
      </c>
      <c r="AS309" s="196"/>
      <c r="AT309" s="210" t="s">
        <v>721</v>
      </c>
      <c r="AU309" s="210" t="s">
        <v>32</v>
      </c>
      <c r="AV309" s="196"/>
      <c r="AW309" s="196"/>
      <c r="AX309" s="196"/>
      <c r="AY309" s="209" t="s">
        <v>781</v>
      </c>
      <c r="AZ309" s="196"/>
      <c r="BA309" s="196"/>
      <c r="BB309" s="196"/>
      <c r="BC309" s="196"/>
      <c r="BD309" s="196"/>
      <c r="BE309" s="196"/>
      <c r="BF309" s="196"/>
      <c r="BG309" s="196"/>
      <c r="BH309" s="196"/>
      <c r="BI309" s="196"/>
      <c r="BJ309" s="196"/>
      <c r="BK309" s="211">
        <f>BK310+BK319+BK322+BK325</f>
        <v>0</v>
      </c>
      <c r="BL309" s="196"/>
      <c r="BM309" s="196"/>
      <c r="BN309" s="196"/>
      <c r="BO309" s="196"/>
      <c r="BP309" s="196"/>
      <c r="BQ309" s="196"/>
      <c r="BR309" s="196"/>
      <c r="BS309" s="196"/>
      <c r="BT309" s="196"/>
      <c r="BU309" s="196"/>
      <c r="BV309" s="196"/>
      <c r="BW309" s="196"/>
      <c r="BX309" s="196"/>
      <c r="BY309" s="196"/>
      <c r="BZ309" s="196"/>
      <c r="CA309" s="196"/>
      <c r="CB309" s="196"/>
      <c r="CC309" s="196"/>
      <c r="CD309" s="196"/>
      <c r="CE309" s="196"/>
      <c r="CF309" s="196"/>
      <c r="CG309" s="196"/>
      <c r="CH309" s="196"/>
      <c r="CI309" s="196"/>
      <c r="CJ309" s="196"/>
      <c r="CK309" s="196"/>
      <c r="CL309" s="196"/>
      <c r="CM309" s="196"/>
      <c r="CN309" s="196"/>
      <c r="CO309" s="196"/>
      <c r="CP309" s="196"/>
      <c r="CQ309" s="196"/>
      <c r="CR309" s="196"/>
      <c r="CS309" s="196"/>
      <c r="CT309" s="196"/>
      <c r="CU309" s="196"/>
      <c r="CV309" s="196"/>
      <c r="CW309" s="196"/>
      <c r="CX309" s="196"/>
      <c r="CY309" s="196"/>
      <c r="CZ309" s="196"/>
      <c r="DA309" s="196"/>
      <c r="DB309" s="196"/>
      <c r="DC309" s="196"/>
      <c r="DD309" s="196"/>
      <c r="DE309" s="196"/>
      <c r="DF309" s="196"/>
      <c r="DG309" s="196"/>
      <c r="DH309" s="196"/>
      <c r="DI309" s="196"/>
      <c r="DJ309" s="196"/>
      <c r="DK309" s="196"/>
      <c r="DL309" s="196"/>
      <c r="DM309" s="196"/>
      <c r="DN309" s="196"/>
      <c r="DO309" s="196"/>
      <c r="DP309" s="196"/>
      <c r="DQ309" s="196"/>
    </row>
    <row r="310" spans="1:121" ht="12.75">
      <c r="A310" s="196"/>
      <c r="B310" s="197"/>
      <c r="C310" s="198"/>
      <c r="D310" s="199" t="s">
        <v>721</v>
      </c>
      <c r="E310" s="212" t="s">
        <v>1180</v>
      </c>
      <c r="F310" s="212" t="s">
        <v>1181</v>
      </c>
      <c r="G310" s="198"/>
      <c r="H310" s="198"/>
      <c r="I310" s="201"/>
      <c r="J310" s="201"/>
      <c r="K310" s="213">
        <f>BK310</f>
        <v>0</v>
      </c>
      <c r="L310" s="198"/>
      <c r="M310" s="203"/>
      <c r="N310" s="204"/>
      <c r="O310" s="205"/>
      <c r="P310" s="205"/>
      <c r="Q310" s="206">
        <f>SUM(Q311:Q318)</f>
        <v>0</v>
      </c>
      <c r="R310" s="206">
        <f>SUM(R311:R318)</f>
        <v>0</v>
      </c>
      <c r="S310" s="205"/>
      <c r="T310" s="207">
        <f>SUM(T311:T318)</f>
        <v>0</v>
      </c>
      <c r="U310" s="205"/>
      <c r="V310" s="207">
        <f>SUM(V311:V318)</f>
        <v>0</v>
      </c>
      <c r="W310" s="205"/>
      <c r="X310" s="208">
        <f>SUM(X311:X318)</f>
        <v>0</v>
      </c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6"/>
      <c r="AK310" s="196"/>
      <c r="AL310" s="196"/>
      <c r="AM310" s="196"/>
      <c r="AN310" s="196"/>
      <c r="AO310" s="196"/>
      <c r="AP310" s="196"/>
      <c r="AQ310" s="196"/>
      <c r="AR310" s="209" t="s">
        <v>40</v>
      </c>
      <c r="AS310" s="196"/>
      <c r="AT310" s="210" t="s">
        <v>721</v>
      </c>
      <c r="AU310" s="210" t="s">
        <v>34</v>
      </c>
      <c r="AV310" s="196"/>
      <c r="AW310" s="196"/>
      <c r="AX310" s="196"/>
      <c r="AY310" s="209" t="s">
        <v>781</v>
      </c>
      <c r="AZ310" s="196"/>
      <c r="BA310" s="196"/>
      <c r="BB310" s="196"/>
      <c r="BC310" s="196"/>
      <c r="BD310" s="196"/>
      <c r="BE310" s="196"/>
      <c r="BF310" s="196"/>
      <c r="BG310" s="196"/>
      <c r="BH310" s="196"/>
      <c r="BI310" s="196"/>
      <c r="BJ310" s="196"/>
      <c r="BK310" s="211">
        <f>SUM(BK311:BK318)</f>
        <v>0</v>
      </c>
      <c r="BL310" s="196"/>
      <c r="BM310" s="196"/>
      <c r="BN310" s="196"/>
      <c r="BO310" s="196"/>
      <c r="BP310" s="196"/>
      <c r="BQ310" s="196"/>
      <c r="BR310" s="196"/>
      <c r="BS310" s="196"/>
      <c r="BT310" s="196"/>
      <c r="BU310" s="196"/>
      <c r="BV310" s="196"/>
      <c r="BW310" s="196"/>
      <c r="BX310" s="196"/>
      <c r="BY310" s="196"/>
      <c r="BZ310" s="196"/>
      <c r="CA310" s="196"/>
      <c r="CB310" s="196"/>
      <c r="CC310" s="196"/>
      <c r="CD310" s="196"/>
      <c r="CE310" s="196"/>
      <c r="CF310" s="196"/>
      <c r="CG310" s="196"/>
      <c r="CH310" s="196"/>
      <c r="CI310" s="196"/>
      <c r="CJ310" s="196"/>
      <c r="CK310" s="196"/>
      <c r="CL310" s="196"/>
      <c r="CM310" s="196"/>
      <c r="CN310" s="196"/>
      <c r="CO310" s="196"/>
      <c r="CP310" s="196"/>
      <c r="CQ310" s="196"/>
      <c r="CR310" s="196"/>
      <c r="CS310" s="196"/>
      <c r="CT310" s="196"/>
      <c r="CU310" s="196"/>
      <c r="CV310" s="196"/>
      <c r="CW310" s="196"/>
      <c r="CX310" s="196"/>
      <c r="CY310" s="196"/>
      <c r="CZ310" s="196"/>
      <c r="DA310" s="196"/>
      <c r="DB310" s="196"/>
      <c r="DC310" s="196"/>
      <c r="DD310" s="196"/>
      <c r="DE310" s="196"/>
      <c r="DF310" s="196"/>
      <c r="DG310" s="196"/>
      <c r="DH310" s="196"/>
      <c r="DI310" s="196"/>
      <c r="DJ310" s="196"/>
      <c r="DK310" s="196"/>
      <c r="DL310" s="196"/>
      <c r="DM310" s="196"/>
      <c r="DN310" s="196"/>
      <c r="DO310" s="196"/>
      <c r="DP310" s="196"/>
      <c r="DQ310" s="196"/>
    </row>
    <row r="311" spans="1:121" ht="12.75">
      <c r="A311" s="54"/>
      <c r="B311" s="55"/>
      <c r="C311" s="214" t="s">
        <v>1249</v>
      </c>
      <c r="D311" s="214" t="s">
        <v>783</v>
      </c>
      <c r="E311" s="215" t="s">
        <v>1183</v>
      </c>
      <c r="F311" s="216" t="s">
        <v>1184</v>
      </c>
      <c r="G311" s="217" t="s">
        <v>1185</v>
      </c>
      <c r="H311" s="218">
        <v>1</v>
      </c>
      <c r="I311" s="219"/>
      <c r="J311" s="219"/>
      <c r="K311" s="220">
        <f>ROUND(P311*H311,2)</f>
        <v>0</v>
      </c>
      <c r="L311" s="216" t="s">
        <v>787</v>
      </c>
      <c r="M311" s="59"/>
      <c r="N311" s="221" t="s">
        <v>56</v>
      </c>
      <c r="O311" s="222" t="s">
        <v>694</v>
      </c>
      <c r="P311" s="223">
        <f>I311+J311</f>
        <v>0</v>
      </c>
      <c r="Q311" s="223">
        <f>ROUND(I311*H311,2)</f>
        <v>0</v>
      </c>
      <c r="R311" s="223">
        <f>ROUND(J311*H311,2)</f>
        <v>0</v>
      </c>
      <c r="S311" s="87"/>
      <c r="T311" s="224">
        <f>S311*H311</f>
        <v>0</v>
      </c>
      <c r="U311" s="224">
        <v>0</v>
      </c>
      <c r="V311" s="224">
        <f>U311*H311</f>
        <v>0</v>
      </c>
      <c r="W311" s="224">
        <v>0</v>
      </c>
      <c r="X311" s="225">
        <f>W311*H311</f>
        <v>0</v>
      </c>
      <c r="Y311" s="54"/>
      <c r="Z311" s="54"/>
      <c r="AA311" s="54"/>
      <c r="AB311" s="54"/>
      <c r="AC311" s="54"/>
      <c r="AD311" s="54"/>
      <c r="AE311" s="54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226" t="s">
        <v>1186</v>
      </c>
      <c r="AS311" s="60"/>
      <c r="AT311" s="226" t="s">
        <v>783</v>
      </c>
      <c r="AU311" s="226" t="s">
        <v>29</v>
      </c>
      <c r="AV311" s="60"/>
      <c r="AW311" s="60"/>
      <c r="AX311" s="60"/>
      <c r="AY311" s="38" t="s">
        <v>781</v>
      </c>
      <c r="AZ311" s="60"/>
      <c r="BA311" s="60"/>
      <c r="BB311" s="60"/>
      <c r="BC311" s="60"/>
      <c r="BD311" s="60"/>
      <c r="BE311" s="227">
        <f>IF(O311="základní",K311,0)</f>
        <v>0</v>
      </c>
      <c r="BF311" s="227">
        <f>IF(O311="snížená",K311,0)</f>
        <v>0</v>
      </c>
      <c r="BG311" s="227">
        <f>IF(O311="zákl. přenesená",K311,0)</f>
        <v>0</v>
      </c>
      <c r="BH311" s="227">
        <f>IF(O311="sníž. přenesená",K311,0)</f>
        <v>0</v>
      </c>
      <c r="BI311" s="227">
        <f>IF(O311="nulová",K311,0)</f>
        <v>0</v>
      </c>
      <c r="BJ311" s="38" t="s">
        <v>34</v>
      </c>
      <c r="BK311" s="227">
        <f>ROUND(P311*H311,2)</f>
        <v>0</v>
      </c>
      <c r="BL311" s="38" t="s">
        <v>1186</v>
      </c>
      <c r="BM311" s="226" t="s">
        <v>1187</v>
      </c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</row>
    <row r="312" spans="1:121" ht="12.75">
      <c r="A312" s="54"/>
      <c r="B312" s="55"/>
      <c r="C312" s="56"/>
      <c r="D312" s="228" t="s">
        <v>789</v>
      </c>
      <c r="E312" s="56"/>
      <c r="F312" s="229" t="s">
        <v>1188</v>
      </c>
      <c r="G312" s="56"/>
      <c r="H312" s="56"/>
      <c r="I312" s="230"/>
      <c r="J312" s="230"/>
      <c r="K312" s="56"/>
      <c r="L312" s="56"/>
      <c r="M312" s="59"/>
      <c r="N312" s="231"/>
      <c r="O312" s="232"/>
      <c r="P312" s="87"/>
      <c r="Q312" s="87"/>
      <c r="R312" s="87"/>
      <c r="S312" s="87"/>
      <c r="T312" s="87"/>
      <c r="U312" s="87"/>
      <c r="V312" s="87"/>
      <c r="W312" s="87"/>
      <c r="X312" s="88"/>
      <c r="Y312" s="54"/>
      <c r="Z312" s="54"/>
      <c r="AA312" s="54"/>
      <c r="AB312" s="54"/>
      <c r="AC312" s="54"/>
      <c r="AD312" s="54"/>
      <c r="AE312" s="54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38" t="s">
        <v>789</v>
      </c>
      <c r="AU312" s="38" t="s">
        <v>29</v>
      </c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</row>
    <row r="313" spans="1:121" ht="12.75">
      <c r="A313" s="54"/>
      <c r="B313" s="55"/>
      <c r="C313" s="214" t="s">
        <v>1253</v>
      </c>
      <c r="D313" s="214" t="s">
        <v>783</v>
      </c>
      <c r="E313" s="215" t="s">
        <v>1190</v>
      </c>
      <c r="F313" s="216" t="s">
        <v>1191</v>
      </c>
      <c r="G313" s="217" t="s">
        <v>808</v>
      </c>
      <c r="H313" s="218">
        <v>480</v>
      </c>
      <c r="I313" s="219"/>
      <c r="J313" s="219"/>
      <c r="K313" s="220">
        <f>ROUND(P313*H313,2)</f>
        <v>0</v>
      </c>
      <c r="L313" s="216" t="s">
        <v>787</v>
      </c>
      <c r="M313" s="59"/>
      <c r="N313" s="221" t="s">
        <v>56</v>
      </c>
      <c r="O313" s="222" t="s">
        <v>694</v>
      </c>
      <c r="P313" s="223">
        <f>I313+J313</f>
        <v>0</v>
      </c>
      <c r="Q313" s="223">
        <f>ROUND(I313*H313,2)</f>
        <v>0</v>
      </c>
      <c r="R313" s="223">
        <f>ROUND(J313*H313,2)</f>
        <v>0</v>
      </c>
      <c r="S313" s="87"/>
      <c r="T313" s="224">
        <f>S313*H313</f>
        <v>0</v>
      </c>
      <c r="U313" s="224">
        <v>0</v>
      </c>
      <c r="V313" s="224">
        <f>U313*H313</f>
        <v>0</v>
      </c>
      <c r="W313" s="224">
        <v>0</v>
      </c>
      <c r="X313" s="225">
        <f>W313*H313</f>
        <v>0</v>
      </c>
      <c r="Y313" s="54"/>
      <c r="Z313" s="54"/>
      <c r="AA313" s="54"/>
      <c r="AB313" s="54"/>
      <c r="AC313" s="54"/>
      <c r="AD313" s="54"/>
      <c r="AE313" s="54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226" t="s">
        <v>1186</v>
      </c>
      <c r="AS313" s="60"/>
      <c r="AT313" s="226" t="s">
        <v>783</v>
      </c>
      <c r="AU313" s="226" t="s">
        <v>29</v>
      </c>
      <c r="AV313" s="60"/>
      <c r="AW313" s="60"/>
      <c r="AX313" s="60"/>
      <c r="AY313" s="38" t="s">
        <v>781</v>
      </c>
      <c r="AZ313" s="60"/>
      <c r="BA313" s="60"/>
      <c r="BB313" s="60"/>
      <c r="BC313" s="60"/>
      <c r="BD313" s="60"/>
      <c r="BE313" s="227">
        <f>IF(O313="základní",K313,0)</f>
        <v>0</v>
      </c>
      <c r="BF313" s="227">
        <f>IF(O313="snížená",K313,0)</f>
        <v>0</v>
      </c>
      <c r="BG313" s="227">
        <f>IF(O313="zákl. přenesená",K313,0)</f>
        <v>0</v>
      </c>
      <c r="BH313" s="227">
        <f>IF(O313="sníž. přenesená",K313,0)</f>
        <v>0</v>
      </c>
      <c r="BI313" s="227">
        <f>IF(O313="nulová",K313,0)</f>
        <v>0</v>
      </c>
      <c r="BJ313" s="38" t="s">
        <v>34</v>
      </c>
      <c r="BK313" s="227">
        <f>ROUND(P313*H313,2)</f>
        <v>0</v>
      </c>
      <c r="BL313" s="38" t="s">
        <v>1186</v>
      </c>
      <c r="BM313" s="226" t="s">
        <v>1192</v>
      </c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</row>
    <row r="314" spans="1:121" ht="12.75">
      <c r="A314" s="54"/>
      <c r="B314" s="55"/>
      <c r="C314" s="56"/>
      <c r="D314" s="228" t="s">
        <v>789</v>
      </c>
      <c r="E314" s="56"/>
      <c r="F314" s="229" t="s">
        <v>1193</v>
      </c>
      <c r="G314" s="56"/>
      <c r="H314" s="56"/>
      <c r="I314" s="230"/>
      <c r="J314" s="230"/>
      <c r="K314" s="56"/>
      <c r="L314" s="56"/>
      <c r="M314" s="59"/>
      <c r="N314" s="231"/>
      <c r="O314" s="232"/>
      <c r="P314" s="87"/>
      <c r="Q314" s="87"/>
      <c r="R314" s="87"/>
      <c r="S314" s="87"/>
      <c r="T314" s="87"/>
      <c r="U314" s="87"/>
      <c r="V314" s="87"/>
      <c r="W314" s="87"/>
      <c r="X314" s="88"/>
      <c r="Y314" s="54"/>
      <c r="Z314" s="54"/>
      <c r="AA314" s="54"/>
      <c r="AB314" s="54"/>
      <c r="AC314" s="54"/>
      <c r="AD314" s="54"/>
      <c r="AE314" s="54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38" t="s">
        <v>789</v>
      </c>
      <c r="AU314" s="38" t="s">
        <v>29</v>
      </c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</row>
    <row r="315" spans="1:121" ht="12.75">
      <c r="A315" s="54"/>
      <c r="B315" s="55"/>
      <c r="C315" s="214" t="s">
        <v>1258</v>
      </c>
      <c r="D315" s="214" t="s">
        <v>783</v>
      </c>
      <c r="E315" s="215" t="s">
        <v>1195</v>
      </c>
      <c r="F315" s="216" t="s">
        <v>1196</v>
      </c>
      <c r="G315" s="217" t="s">
        <v>808</v>
      </c>
      <c r="H315" s="218">
        <v>480</v>
      </c>
      <c r="I315" s="219"/>
      <c r="J315" s="219"/>
      <c r="K315" s="220">
        <f>ROUND(P315*H315,2)</f>
        <v>0</v>
      </c>
      <c r="L315" s="216" t="s">
        <v>787</v>
      </c>
      <c r="M315" s="59"/>
      <c r="N315" s="221" t="s">
        <v>56</v>
      </c>
      <c r="O315" s="222" t="s">
        <v>694</v>
      </c>
      <c r="P315" s="223">
        <f>I315+J315</f>
        <v>0</v>
      </c>
      <c r="Q315" s="223">
        <f>ROUND(I315*H315,2)</f>
        <v>0</v>
      </c>
      <c r="R315" s="223">
        <f>ROUND(J315*H315,2)</f>
        <v>0</v>
      </c>
      <c r="S315" s="87"/>
      <c r="T315" s="224">
        <f>S315*H315</f>
        <v>0</v>
      </c>
      <c r="U315" s="224">
        <v>0</v>
      </c>
      <c r="V315" s="224">
        <f>U315*H315</f>
        <v>0</v>
      </c>
      <c r="W315" s="224">
        <v>0</v>
      </c>
      <c r="X315" s="225">
        <f>W315*H315</f>
        <v>0</v>
      </c>
      <c r="Y315" s="54"/>
      <c r="Z315" s="54"/>
      <c r="AA315" s="54"/>
      <c r="AB315" s="54"/>
      <c r="AC315" s="54"/>
      <c r="AD315" s="54"/>
      <c r="AE315" s="54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226" t="s">
        <v>1186</v>
      </c>
      <c r="AS315" s="60"/>
      <c r="AT315" s="226" t="s">
        <v>783</v>
      </c>
      <c r="AU315" s="226" t="s">
        <v>29</v>
      </c>
      <c r="AV315" s="60"/>
      <c r="AW315" s="60"/>
      <c r="AX315" s="60"/>
      <c r="AY315" s="38" t="s">
        <v>781</v>
      </c>
      <c r="AZ315" s="60"/>
      <c r="BA315" s="60"/>
      <c r="BB315" s="60"/>
      <c r="BC315" s="60"/>
      <c r="BD315" s="60"/>
      <c r="BE315" s="227">
        <f>IF(O315="základní",K315,0)</f>
        <v>0</v>
      </c>
      <c r="BF315" s="227">
        <f>IF(O315="snížená",K315,0)</f>
        <v>0</v>
      </c>
      <c r="BG315" s="227">
        <f>IF(O315="zákl. přenesená",K315,0)</f>
        <v>0</v>
      </c>
      <c r="BH315" s="227">
        <f>IF(O315="sníž. přenesená",K315,0)</f>
        <v>0</v>
      </c>
      <c r="BI315" s="227">
        <f>IF(O315="nulová",K315,0)</f>
        <v>0</v>
      </c>
      <c r="BJ315" s="38" t="s">
        <v>34</v>
      </c>
      <c r="BK315" s="227">
        <f>ROUND(P315*H315,2)</f>
        <v>0</v>
      </c>
      <c r="BL315" s="38" t="s">
        <v>1186</v>
      </c>
      <c r="BM315" s="226" t="s">
        <v>1197</v>
      </c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</row>
    <row r="316" spans="1:121" ht="12.75">
      <c r="A316" s="54"/>
      <c r="B316" s="55"/>
      <c r="C316" s="56"/>
      <c r="D316" s="228" t="s">
        <v>789</v>
      </c>
      <c r="E316" s="56"/>
      <c r="F316" s="229" t="s">
        <v>1198</v>
      </c>
      <c r="G316" s="56"/>
      <c r="H316" s="56"/>
      <c r="I316" s="230"/>
      <c r="J316" s="230"/>
      <c r="K316" s="56"/>
      <c r="L316" s="56"/>
      <c r="M316" s="59"/>
      <c r="N316" s="231"/>
      <c r="O316" s="232"/>
      <c r="P316" s="87"/>
      <c r="Q316" s="87"/>
      <c r="R316" s="87"/>
      <c r="S316" s="87"/>
      <c r="T316" s="87"/>
      <c r="U316" s="87"/>
      <c r="V316" s="87"/>
      <c r="W316" s="87"/>
      <c r="X316" s="88"/>
      <c r="Y316" s="54"/>
      <c r="Z316" s="54"/>
      <c r="AA316" s="54"/>
      <c r="AB316" s="54"/>
      <c r="AC316" s="54"/>
      <c r="AD316" s="54"/>
      <c r="AE316" s="54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38" t="s">
        <v>789</v>
      </c>
      <c r="AU316" s="38" t="s">
        <v>29</v>
      </c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</row>
    <row r="317" spans="1:121" ht="12.75">
      <c r="A317" s="54"/>
      <c r="B317" s="55"/>
      <c r="C317" s="214" t="s">
        <v>1262</v>
      </c>
      <c r="D317" s="214" t="s">
        <v>783</v>
      </c>
      <c r="E317" s="215" t="s">
        <v>1200</v>
      </c>
      <c r="F317" s="216" t="s">
        <v>1201</v>
      </c>
      <c r="G317" s="217" t="s">
        <v>1185</v>
      </c>
      <c r="H317" s="218">
        <v>1</v>
      </c>
      <c r="I317" s="219"/>
      <c r="J317" s="219"/>
      <c r="K317" s="220">
        <f>ROUND(P317*H317,2)</f>
        <v>0</v>
      </c>
      <c r="L317" s="216" t="s">
        <v>787</v>
      </c>
      <c r="M317" s="59"/>
      <c r="N317" s="221" t="s">
        <v>56</v>
      </c>
      <c r="O317" s="222" t="s">
        <v>694</v>
      </c>
      <c r="P317" s="223">
        <f>I317+J317</f>
        <v>0</v>
      </c>
      <c r="Q317" s="223">
        <f>ROUND(I317*H317,2)</f>
        <v>0</v>
      </c>
      <c r="R317" s="223">
        <f>ROUND(J317*H317,2)</f>
        <v>0</v>
      </c>
      <c r="S317" s="87"/>
      <c r="T317" s="224">
        <f>S317*H317</f>
        <v>0</v>
      </c>
      <c r="U317" s="224">
        <v>0</v>
      </c>
      <c r="V317" s="224">
        <f>U317*H317</f>
        <v>0</v>
      </c>
      <c r="W317" s="224">
        <v>0</v>
      </c>
      <c r="X317" s="225">
        <f>W317*H317</f>
        <v>0</v>
      </c>
      <c r="Y317" s="54"/>
      <c r="Z317" s="54"/>
      <c r="AA317" s="54"/>
      <c r="AB317" s="54"/>
      <c r="AC317" s="54"/>
      <c r="AD317" s="54"/>
      <c r="AE317" s="54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226" t="s">
        <v>1186</v>
      </c>
      <c r="AS317" s="60"/>
      <c r="AT317" s="226" t="s">
        <v>783</v>
      </c>
      <c r="AU317" s="226" t="s">
        <v>29</v>
      </c>
      <c r="AV317" s="60"/>
      <c r="AW317" s="60"/>
      <c r="AX317" s="60"/>
      <c r="AY317" s="38" t="s">
        <v>781</v>
      </c>
      <c r="AZ317" s="60"/>
      <c r="BA317" s="60"/>
      <c r="BB317" s="60"/>
      <c r="BC317" s="60"/>
      <c r="BD317" s="60"/>
      <c r="BE317" s="227">
        <f>IF(O317="základní",K317,0)</f>
        <v>0</v>
      </c>
      <c r="BF317" s="227">
        <f>IF(O317="snížená",K317,0)</f>
        <v>0</v>
      </c>
      <c r="BG317" s="227">
        <f>IF(O317="zákl. přenesená",K317,0)</f>
        <v>0</v>
      </c>
      <c r="BH317" s="227">
        <f>IF(O317="sníž. přenesená",K317,0)</f>
        <v>0</v>
      </c>
      <c r="BI317" s="227">
        <f>IF(O317="nulová",K317,0)</f>
        <v>0</v>
      </c>
      <c r="BJ317" s="38" t="s">
        <v>34</v>
      </c>
      <c r="BK317" s="227">
        <f>ROUND(P317*H317,2)</f>
        <v>0</v>
      </c>
      <c r="BL317" s="38" t="s">
        <v>1186</v>
      </c>
      <c r="BM317" s="226" t="s">
        <v>1202</v>
      </c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</row>
    <row r="318" spans="1:121" ht="12.75">
      <c r="A318" s="54"/>
      <c r="B318" s="55"/>
      <c r="C318" s="56"/>
      <c r="D318" s="228" t="s">
        <v>789</v>
      </c>
      <c r="E318" s="56"/>
      <c r="F318" s="229" t="s">
        <v>1203</v>
      </c>
      <c r="G318" s="56"/>
      <c r="H318" s="56"/>
      <c r="I318" s="230"/>
      <c r="J318" s="230"/>
      <c r="K318" s="56"/>
      <c r="L318" s="56"/>
      <c r="M318" s="59"/>
      <c r="N318" s="231"/>
      <c r="O318" s="232"/>
      <c r="P318" s="87"/>
      <c r="Q318" s="87"/>
      <c r="R318" s="87"/>
      <c r="S318" s="87"/>
      <c r="T318" s="87"/>
      <c r="U318" s="87"/>
      <c r="V318" s="87"/>
      <c r="W318" s="87"/>
      <c r="X318" s="88"/>
      <c r="Y318" s="54"/>
      <c r="Z318" s="54"/>
      <c r="AA318" s="54"/>
      <c r="AB318" s="54"/>
      <c r="AC318" s="54"/>
      <c r="AD318" s="54"/>
      <c r="AE318" s="54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38" t="s">
        <v>789</v>
      </c>
      <c r="AU318" s="38" t="s">
        <v>29</v>
      </c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</row>
    <row r="319" spans="1:121" ht="12.75">
      <c r="A319" s="196"/>
      <c r="B319" s="197"/>
      <c r="C319" s="198"/>
      <c r="D319" s="199" t="s">
        <v>721</v>
      </c>
      <c r="E319" s="212" t="s">
        <v>1204</v>
      </c>
      <c r="F319" s="212" t="s">
        <v>1205</v>
      </c>
      <c r="G319" s="198"/>
      <c r="H319" s="198"/>
      <c r="I319" s="201"/>
      <c r="J319" s="201"/>
      <c r="K319" s="213">
        <f>BK319</f>
        <v>0</v>
      </c>
      <c r="L319" s="198"/>
      <c r="M319" s="203"/>
      <c r="N319" s="204"/>
      <c r="O319" s="205"/>
      <c r="P319" s="205"/>
      <c r="Q319" s="206">
        <f>SUM(Q320:Q321)</f>
        <v>0</v>
      </c>
      <c r="R319" s="206">
        <f>SUM(R320:R321)</f>
        <v>0</v>
      </c>
      <c r="S319" s="205"/>
      <c r="T319" s="207">
        <f>SUM(T320:T321)</f>
        <v>0</v>
      </c>
      <c r="U319" s="205"/>
      <c r="V319" s="207">
        <f>SUM(V320:V321)</f>
        <v>0</v>
      </c>
      <c r="W319" s="205"/>
      <c r="X319" s="208">
        <f>SUM(X320:X321)</f>
        <v>0</v>
      </c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6"/>
      <c r="AK319" s="196"/>
      <c r="AL319" s="196"/>
      <c r="AM319" s="196"/>
      <c r="AN319" s="196"/>
      <c r="AO319" s="196"/>
      <c r="AP319" s="196"/>
      <c r="AQ319" s="196"/>
      <c r="AR319" s="209" t="s">
        <v>40</v>
      </c>
      <c r="AS319" s="196"/>
      <c r="AT319" s="210" t="s">
        <v>721</v>
      </c>
      <c r="AU319" s="210" t="s">
        <v>34</v>
      </c>
      <c r="AV319" s="196"/>
      <c r="AW319" s="196"/>
      <c r="AX319" s="196"/>
      <c r="AY319" s="209" t="s">
        <v>781</v>
      </c>
      <c r="AZ319" s="196"/>
      <c r="BA319" s="196"/>
      <c r="BB319" s="196"/>
      <c r="BC319" s="196"/>
      <c r="BD319" s="196"/>
      <c r="BE319" s="196"/>
      <c r="BF319" s="196"/>
      <c r="BG319" s="196"/>
      <c r="BH319" s="196"/>
      <c r="BI319" s="196"/>
      <c r="BJ319" s="196"/>
      <c r="BK319" s="211">
        <f>SUM(BK320:BK321)</f>
        <v>0</v>
      </c>
      <c r="BL319" s="196"/>
      <c r="BM319" s="196"/>
      <c r="BN319" s="196"/>
      <c r="BO319" s="196"/>
      <c r="BP319" s="196"/>
      <c r="BQ319" s="196"/>
      <c r="BR319" s="196"/>
      <c r="BS319" s="196"/>
      <c r="BT319" s="196"/>
      <c r="BU319" s="196"/>
      <c r="BV319" s="196"/>
      <c r="BW319" s="196"/>
      <c r="BX319" s="196"/>
      <c r="BY319" s="196"/>
      <c r="BZ319" s="196"/>
      <c r="CA319" s="196"/>
      <c r="CB319" s="196"/>
      <c r="CC319" s="196"/>
      <c r="CD319" s="196"/>
      <c r="CE319" s="196"/>
      <c r="CF319" s="196"/>
      <c r="CG319" s="196"/>
      <c r="CH319" s="196"/>
      <c r="CI319" s="196"/>
      <c r="CJ319" s="196"/>
      <c r="CK319" s="196"/>
      <c r="CL319" s="196"/>
      <c r="CM319" s="196"/>
      <c r="CN319" s="196"/>
      <c r="CO319" s="196"/>
      <c r="CP319" s="196"/>
      <c r="CQ319" s="196"/>
      <c r="CR319" s="196"/>
      <c r="CS319" s="196"/>
      <c r="CT319" s="196"/>
      <c r="CU319" s="196"/>
      <c r="CV319" s="196"/>
      <c r="CW319" s="196"/>
      <c r="CX319" s="196"/>
      <c r="CY319" s="196"/>
      <c r="CZ319" s="196"/>
      <c r="DA319" s="196"/>
      <c r="DB319" s="196"/>
      <c r="DC319" s="196"/>
      <c r="DD319" s="196"/>
      <c r="DE319" s="196"/>
      <c r="DF319" s="196"/>
      <c r="DG319" s="196"/>
      <c r="DH319" s="196"/>
      <c r="DI319" s="196"/>
      <c r="DJ319" s="196"/>
      <c r="DK319" s="196"/>
      <c r="DL319" s="196"/>
      <c r="DM319" s="196"/>
      <c r="DN319" s="196"/>
      <c r="DO319" s="196"/>
      <c r="DP319" s="196"/>
      <c r="DQ319" s="196"/>
    </row>
    <row r="320" spans="1:121" ht="12.75">
      <c r="A320" s="54"/>
      <c r="B320" s="55"/>
      <c r="C320" s="214" t="s">
        <v>1266</v>
      </c>
      <c r="D320" s="214" t="s">
        <v>783</v>
      </c>
      <c r="E320" s="215" t="s">
        <v>1207</v>
      </c>
      <c r="F320" s="216" t="s">
        <v>1208</v>
      </c>
      <c r="G320" s="217" t="s">
        <v>1185</v>
      </c>
      <c r="H320" s="218">
        <v>1</v>
      </c>
      <c r="I320" s="219"/>
      <c r="J320" s="219"/>
      <c r="K320" s="220">
        <f>ROUND(P320*H320,2)</f>
        <v>0</v>
      </c>
      <c r="L320" s="216" t="s">
        <v>787</v>
      </c>
      <c r="M320" s="59"/>
      <c r="N320" s="221" t="s">
        <v>56</v>
      </c>
      <c r="O320" s="222" t="s">
        <v>694</v>
      </c>
      <c r="P320" s="223">
        <f>I320+J320</f>
        <v>0</v>
      </c>
      <c r="Q320" s="223">
        <f>ROUND(I320*H320,2)</f>
        <v>0</v>
      </c>
      <c r="R320" s="223">
        <f>ROUND(J320*H320,2)</f>
        <v>0</v>
      </c>
      <c r="S320" s="87"/>
      <c r="T320" s="224">
        <f>S320*H320</f>
        <v>0</v>
      </c>
      <c r="U320" s="224">
        <v>0</v>
      </c>
      <c r="V320" s="224">
        <f>U320*H320</f>
        <v>0</v>
      </c>
      <c r="W320" s="224">
        <v>0</v>
      </c>
      <c r="X320" s="225">
        <f>W320*H320</f>
        <v>0</v>
      </c>
      <c r="Y320" s="54"/>
      <c r="Z320" s="54"/>
      <c r="AA320" s="54"/>
      <c r="AB320" s="54"/>
      <c r="AC320" s="54"/>
      <c r="AD320" s="54"/>
      <c r="AE320" s="54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226" t="s">
        <v>1186</v>
      </c>
      <c r="AS320" s="60"/>
      <c r="AT320" s="226" t="s">
        <v>783</v>
      </c>
      <c r="AU320" s="226" t="s">
        <v>29</v>
      </c>
      <c r="AV320" s="60"/>
      <c r="AW320" s="60"/>
      <c r="AX320" s="60"/>
      <c r="AY320" s="38" t="s">
        <v>781</v>
      </c>
      <c r="AZ320" s="60"/>
      <c r="BA320" s="60"/>
      <c r="BB320" s="60"/>
      <c r="BC320" s="60"/>
      <c r="BD320" s="60"/>
      <c r="BE320" s="227">
        <f>IF(O320="základní",K320,0)</f>
        <v>0</v>
      </c>
      <c r="BF320" s="227">
        <f>IF(O320="snížená",K320,0)</f>
        <v>0</v>
      </c>
      <c r="BG320" s="227">
        <f>IF(O320="zákl. přenesená",K320,0)</f>
        <v>0</v>
      </c>
      <c r="BH320" s="227">
        <f>IF(O320="sníž. přenesená",K320,0)</f>
        <v>0</v>
      </c>
      <c r="BI320" s="227">
        <f>IF(O320="nulová",K320,0)</f>
        <v>0</v>
      </c>
      <c r="BJ320" s="38" t="s">
        <v>34</v>
      </c>
      <c r="BK320" s="227">
        <f>ROUND(P320*H320,2)</f>
        <v>0</v>
      </c>
      <c r="BL320" s="38" t="s">
        <v>1186</v>
      </c>
      <c r="BM320" s="226" t="s">
        <v>1209</v>
      </c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</row>
    <row r="321" spans="1:121" ht="12.75">
      <c r="A321" s="54"/>
      <c r="B321" s="55"/>
      <c r="C321" s="56"/>
      <c r="D321" s="228" t="s">
        <v>789</v>
      </c>
      <c r="E321" s="56"/>
      <c r="F321" s="229" t="s">
        <v>1210</v>
      </c>
      <c r="G321" s="56"/>
      <c r="H321" s="56"/>
      <c r="I321" s="230"/>
      <c r="J321" s="230"/>
      <c r="K321" s="56"/>
      <c r="L321" s="56"/>
      <c r="M321" s="59"/>
      <c r="N321" s="231"/>
      <c r="O321" s="232"/>
      <c r="P321" s="87"/>
      <c r="Q321" s="87"/>
      <c r="R321" s="87"/>
      <c r="S321" s="87"/>
      <c r="T321" s="87"/>
      <c r="U321" s="87"/>
      <c r="V321" s="87"/>
      <c r="W321" s="87"/>
      <c r="X321" s="88"/>
      <c r="Y321" s="54"/>
      <c r="Z321" s="54"/>
      <c r="AA321" s="54"/>
      <c r="AB321" s="54"/>
      <c r="AC321" s="54"/>
      <c r="AD321" s="54"/>
      <c r="AE321" s="54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38" t="s">
        <v>789</v>
      </c>
      <c r="AU321" s="38" t="s">
        <v>29</v>
      </c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</row>
    <row r="322" spans="1:121" ht="12.75">
      <c r="A322" s="196"/>
      <c r="B322" s="197"/>
      <c r="C322" s="198"/>
      <c r="D322" s="199" t="s">
        <v>721</v>
      </c>
      <c r="E322" s="212" t="s">
        <v>1211</v>
      </c>
      <c r="F322" s="212" t="s">
        <v>1212</v>
      </c>
      <c r="G322" s="198"/>
      <c r="H322" s="198"/>
      <c r="I322" s="201"/>
      <c r="J322" s="201"/>
      <c r="K322" s="213">
        <f>BK322</f>
        <v>0</v>
      </c>
      <c r="L322" s="198"/>
      <c r="M322" s="203"/>
      <c r="N322" s="204"/>
      <c r="O322" s="205"/>
      <c r="P322" s="205"/>
      <c r="Q322" s="206">
        <f>SUM(Q323:Q324)</f>
        <v>0</v>
      </c>
      <c r="R322" s="206">
        <f>SUM(R323:R324)</f>
        <v>0</v>
      </c>
      <c r="S322" s="205"/>
      <c r="T322" s="207">
        <f>SUM(T323:T324)</f>
        <v>0</v>
      </c>
      <c r="U322" s="205"/>
      <c r="V322" s="207">
        <f>SUM(V323:V324)</f>
        <v>0</v>
      </c>
      <c r="W322" s="205"/>
      <c r="X322" s="208">
        <f>SUM(X323:X324)</f>
        <v>0</v>
      </c>
      <c r="Y322" s="196"/>
      <c r="Z322" s="196"/>
      <c r="AA322" s="196"/>
      <c r="AB322" s="196"/>
      <c r="AC322" s="196"/>
      <c r="AD322" s="196"/>
      <c r="AE322" s="196"/>
      <c r="AF322" s="196"/>
      <c r="AG322" s="196"/>
      <c r="AH322" s="196"/>
      <c r="AI322" s="196"/>
      <c r="AJ322" s="196"/>
      <c r="AK322" s="196"/>
      <c r="AL322" s="196"/>
      <c r="AM322" s="196"/>
      <c r="AN322" s="196"/>
      <c r="AO322" s="196"/>
      <c r="AP322" s="196"/>
      <c r="AQ322" s="196"/>
      <c r="AR322" s="209" t="s">
        <v>40</v>
      </c>
      <c r="AS322" s="196"/>
      <c r="AT322" s="210" t="s">
        <v>721</v>
      </c>
      <c r="AU322" s="210" t="s">
        <v>34</v>
      </c>
      <c r="AV322" s="196"/>
      <c r="AW322" s="196"/>
      <c r="AX322" s="196"/>
      <c r="AY322" s="209" t="s">
        <v>781</v>
      </c>
      <c r="AZ322" s="196"/>
      <c r="BA322" s="196"/>
      <c r="BB322" s="196"/>
      <c r="BC322" s="196"/>
      <c r="BD322" s="196"/>
      <c r="BE322" s="196"/>
      <c r="BF322" s="196"/>
      <c r="BG322" s="196"/>
      <c r="BH322" s="196"/>
      <c r="BI322" s="196"/>
      <c r="BJ322" s="196"/>
      <c r="BK322" s="211">
        <f>SUM(BK323:BK324)</f>
        <v>0</v>
      </c>
      <c r="BL322" s="196"/>
      <c r="BM322" s="196"/>
      <c r="BN322" s="196"/>
      <c r="BO322" s="196"/>
      <c r="BP322" s="196"/>
      <c r="BQ322" s="196"/>
      <c r="BR322" s="196"/>
      <c r="BS322" s="196"/>
      <c r="BT322" s="196"/>
      <c r="BU322" s="196"/>
      <c r="BV322" s="196"/>
      <c r="BW322" s="196"/>
      <c r="BX322" s="196"/>
      <c r="BY322" s="196"/>
      <c r="BZ322" s="196"/>
      <c r="CA322" s="196"/>
      <c r="CB322" s="196"/>
      <c r="CC322" s="196"/>
      <c r="CD322" s="196"/>
      <c r="CE322" s="196"/>
      <c r="CF322" s="196"/>
      <c r="CG322" s="196"/>
      <c r="CH322" s="196"/>
      <c r="CI322" s="196"/>
      <c r="CJ322" s="196"/>
      <c r="CK322" s="196"/>
      <c r="CL322" s="196"/>
      <c r="CM322" s="196"/>
      <c r="CN322" s="196"/>
      <c r="CO322" s="196"/>
      <c r="CP322" s="196"/>
      <c r="CQ322" s="196"/>
      <c r="CR322" s="196"/>
      <c r="CS322" s="196"/>
      <c r="CT322" s="196"/>
      <c r="CU322" s="196"/>
      <c r="CV322" s="196"/>
      <c r="CW322" s="196"/>
      <c r="CX322" s="196"/>
      <c r="CY322" s="196"/>
      <c r="CZ322" s="196"/>
      <c r="DA322" s="196"/>
      <c r="DB322" s="196"/>
      <c r="DC322" s="196"/>
      <c r="DD322" s="196"/>
      <c r="DE322" s="196"/>
      <c r="DF322" s="196"/>
      <c r="DG322" s="196"/>
      <c r="DH322" s="196"/>
      <c r="DI322" s="196"/>
      <c r="DJ322" s="196"/>
      <c r="DK322" s="196"/>
      <c r="DL322" s="196"/>
      <c r="DM322" s="196"/>
      <c r="DN322" s="196"/>
      <c r="DO322" s="196"/>
      <c r="DP322" s="196"/>
      <c r="DQ322" s="196"/>
    </row>
    <row r="323" spans="1:121" ht="12.75">
      <c r="A323" s="54"/>
      <c r="B323" s="55"/>
      <c r="C323" s="214" t="s">
        <v>1270</v>
      </c>
      <c r="D323" s="214" t="s">
        <v>783</v>
      </c>
      <c r="E323" s="215" t="s">
        <v>1214</v>
      </c>
      <c r="F323" s="216" t="s">
        <v>1215</v>
      </c>
      <c r="G323" s="217" t="s">
        <v>1185</v>
      </c>
      <c r="H323" s="218">
        <v>1</v>
      </c>
      <c r="I323" s="219"/>
      <c r="J323" s="219"/>
      <c r="K323" s="220">
        <f>ROUND(P323*H323,2)</f>
        <v>0</v>
      </c>
      <c r="L323" s="216" t="s">
        <v>787</v>
      </c>
      <c r="M323" s="59"/>
      <c r="N323" s="221" t="s">
        <v>56</v>
      </c>
      <c r="O323" s="222" t="s">
        <v>694</v>
      </c>
      <c r="P323" s="223">
        <f>I323+J323</f>
        <v>0</v>
      </c>
      <c r="Q323" s="223">
        <f>ROUND(I323*H323,2)</f>
        <v>0</v>
      </c>
      <c r="R323" s="223">
        <f>ROUND(J323*H323,2)</f>
        <v>0</v>
      </c>
      <c r="S323" s="87"/>
      <c r="T323" s="224">
        <f>S323*H323</f>
        <v>0</v>
      </c>
      <c r="U323" s="224">
        <v>0</v>
      </c>
      <c r="V323" s="224">
        <f>U323*H323</f>
        <v>0</v>
      </c>
      <c r="W323" s="224">
        <v>0</v>
      </c>
      <c r="X323" s="225">
        <f>W323*H323</f>
        <v>0</v>
      </c>
      <c r="Y323" s="54"/>
      <c r="Z323" s="54"/>
      <c r="AA323" s="54"/>
      <c r="AB323" s="54"/>
      <c r="AC323" s="54"/>
      <c r="AD323" s="54"/>
      <c r="AE323" s="54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226" t="s">
        <v>1186</v>
      </c>
      <c r="AS323" s="60"/>
      <c r="AT323" s="226" t="s">
        <v>783</v>
      </c>
      <c r="AU323" s="226" t="s">
        <v>29</v>
      </c>
      <c r="AV323" s="60"/>
      <c r="AW323" s="60"/>
      <c r="AX323" s="60"/>
      <c r="AY323" s="38" t="s">
        <v>781</v>
      </c>
      <c r="AZ323" s="60"/>
      <c r="BA323" s="60"/>
      <c r="BB323" s="60"/>
      <c r="BC323" s="60"/>
      <c r="BD323" s="60"/>
      <c r="BE323" s="227">
        <f>IF(O323="základní",K323,0)</f>
        <v>0</v>
      </c>
      <c r="BF323" s="227">
        <f>IF(O323="snížená",K323,0)</f>
        <v>0</v>
      </c>
      <c r="BG323" s="227">
        <f>IF(O323="zákl. přenesená",K323,0)</f>
        <v>0</v>
      </c>
      <c r="BH323" s="227">
        <f>IF(O323="sníž. přenesená",K323,0)</f>
        <v>0</v>
      </c>
      <c r="BI323" s="227">
        <f>IF(O323="nulová",K323,0)</f>
        <v>0</v>
      </c>
      <c r="BJ323" s="38" t="s">
        <v>34</v>
      </c>
      <c r="BK323" s="227">
        <f>ROUND(P323*H323,2)</f>
        <v>0</v>
      </c>
      <c r="BL323" s="38" t="s">
        <v>1186</v>
      </c>
      <c r="BM323" s="226" t="s">
        <v>1216</v>
      </c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</row>
    <row r="324" spans="1:121" ht="12.75">
      <c r="A324" s="54"/>
      <c r="B324" s="55"/>
      <c r="C324" s="56"/>
      <c r="D324" s="228" t="s">
        <v>789</v>
      </c>
      <c r="E324" s="56"/>
      <c r="F324" s="229" t="s">
        <v>1217</v>
      </c>
      <c r="G324" s="56"/>
      <c r="H324" s="56"/>
      <c r="I324" s="230"/>
      <c r="J324" s="230"/>
      <c r="K324" s="56"/>
      <c r="L324" s="56"/>
      <c r="M324" s="59"/>
      <c r="N324" s="231"/>
      <c r="O324" s="232"/>
      <c r="P324" s="87"/>
      <c r="Q324" s="87"/>
      <c r="R324" s="87"/>
      <c r="S324" s="87"/>
      <c r="T324" s="87"/>
      <c r="U324" s="87"/>
      <c r="V324" s="87"/>
      <c r="W324" s="87"/>
      <c r="X324" s="88"/>
      <c r="Y324" s="54"/>
      <c r="Z324" s="54"/>
      <c r="AA324" s="54"/>
      <c r="AB324" s="54"/>
      <c r="AC324" s="54"/>
      <c r="AD324" s="54"/>
      <c r="AE324" s="54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38" t="s">
        <v>789</v>
      </c>
      <c r="AU324" s="38" t="s">
        <v>29</v>
      </c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</row>
    <row r="325" spans="1:121" ht="12.75">
      <c r="A325" s="196"/>
      <c r="B325" s="197"/>
      <c r="C325" s="198"/>
      <c r="D325" s="199" t="s">
        <v>721</v>
      </c>
      <c r="E325" s="212" t="s">
        <v>1218</v>
      </c>
      <c r="F325" s="212" t="s">
        <v>1219</v>
      </c>
      <c r="G325" s="198"/>
      <c r="H325" s="198"/>
      <c r="I325" s="201"/>
      <c r="J325" s="201"/>
      <c r="K325" s="213">
        <f>BK325</f>
        <v>0</v>
      </c>
      <c r="L325" s="198"/>
      <c r="M325" s="203"/>
      <c r="N325" s="204"/>
      <c r="O325" s="205"/>
      <c r="P325" s="205"/>
      <c r="Q325" s="206">
        <f>SUM(Q326:Q330)</f>
        <v>0</v>
      </c>
      <c r="R325" s="206">
        <f>SUM(R326:R330)</f>
        <v>0</v>
      </c>
      <c r="S325" s="205"/>
      <c r="T325" s="207">
        <f>SUM(T326:T330)</f>
        <v>0</v>
      </c>
      <c r="U325" s="205"/>
      <c r="V325" s="207">
        <f>SUM(V326:V330)</f>
        <v>0</v>
      </c>
      <c r="W325" s="205"/>
      <c r="X325" s="208">
        <f>SUM(X326:X330)</f>
        <v>0</v>
      </c>
      <c r="Y325" s="196"/>
      <c r="Z325" s="196"/>
      <c r="AA325" s="196"/>
      <c r="AB325" s="196"/>
      <c r="AC325" s="196"/>
      <c r="AD325" s="196"/>
      <c r="AE325" s="196"/>
      <c r="AF325" s="196"/>
      <c r="AG325" s="196"/>
      <c r="AH325" s="196"/>
      <c r="AI325" s="196"/>
      <c r="AJ325" s="196"/>
      <c r="AK325" s="196"/>
      <c r="AL325" s="196"/>
      <c r="AM325" s="196"/>
      <c r="AN325" s="196"/>
      <c r="AO325" s="196"/>
      <c r="AP325" s="196"/>
      <c r="AQ325" s="196"/>
      <c r="AR325" s="209" t="s">
        <v>40</v>
      </c>
      <c r="AS325" s="196"/>
      <c r="AT325" s="210" t="s">
        <v>721</v>
      </c>
      <c r="AU325" s="210" t="s">
        <v>34</v>
      </c>
      <c r="AV325" s="196"/>
      <c r="AW325" s="196"/>
      <c r="AX325" s="196"/>
      <c r="AY325" s="209" t="s">
        <v>781</v>
      </c>
      <c r="AZ325" s="196"/>
      <c r="BA325" s="196"/>
      <c r="BB325" s="196"/>
      <c r="BC325" s="196"/>
      <c r="BD325" s="196"/>
      <c r="BE325" s="196"/>
      <c r="BF325" s="196"/>
      <c r="BG325" s="196"/>
      <c r="BH325" s="196"/>
      <c r="BI325" s="196"/>
      <c r="BJ325" s="196"/>
      <c r="BK325" s="211">
        <f>SUM(BK326:BK330)</f>
        <v>0</v>
      </c>
      <c r="BL325" s="196"/>
      <c r="BM325" s="196"/>
      <c r="BN325" s="196"/>
      <c r="BO325" s="196"/>
      <c r="BP325" s="196"/>
      <c r="BQ325" s="196"/>
      <c r="BR325" s="196"/>
      <c r="BS325" s="196"/>
      <c r="BT325" s="196"/>
      <c r="BU325" s="196"/>
      <c r="BV325" s="196"/>
      <c r="BW325" s="196"/>
      <c r="BX325" s="196"/>
      <c r="BY325" s="196"/>
      <c r="BZ325" s="196"/>
      <c r="CA325" s="196"/>
      <c r="CB325" s="196"/>
      <c r="CC325" s="196"/>
      <c r="CD325" s="196"/>
      <c r="CE325" s="196"/>
      <c r="CF325" s="196"/>
      <c r="CG325" s="196"/>
      <c r="CH325" s="196"/>
      <c r="CI325" s="196"/>
      <c r="CJ325" s="196"/>
      <c r="CK325" s="196"/>
      <c r="CL325" s="196"/>
      <c r="CM325" s="196"/>
      <c r="CN325" s="196"/>
      <c r="CO325" s="196"/>
      <c r="CP325" s="196"/>
      <c r="CQ325" s="196"/>
      <c r="CR325" s="196"/>
      <c r="CS325" s="196"/>
      <c r="CT325" s="196"/>
      <c r="CU325" s="196"/>
      <c r="CV325" s="196"/>
      <c r="CW325" s="196"/>
      <c r="CX325" s="196"/>
      <c r="CY325" s="196"/>
      <c r="CZ325" s="196"/>
      <c r="DA325" s="196"/>
      <c r="DB325" s="196"/>
      <c r="DC325" s="196"/>
      <c r="DD325" s="196"/>
      <c r="DE325" s="196"/>
      <c r="DF325" s="196"/>
      <c r="DG325" s="196"/>
      <c r="DH325" s="196"/>
      <c r="DI325" s="196"/>
      <c r="DJ325" s="196"/>
      <c r="DK325" s="196"/>
      <c r="DL325" s="196"/>
      <c r="DM325" s="196"/>
      <c r="DN325" s="196"/>
      <c r="DO325" s="196"/>
      <c r="DP325" s="196"/>
      <c r="DQ325" s="196"/>
    </row>
    <row r="326" spans="1:121" ht="12.75">
      <c r="A326" s="54"/>
      <c r="B326" s="55"/>
      <c r="C326" s="214" t="s">
        <v>1274</v>
      </c>
      <c r="D326" s="214" t="s">
        <v>783</v>
      </c>
      <c r="E326" s="215" t="s">
        <v>1221</v>
      </c>
      <c r="F326" s="216" t="s">
        <v>1222</v>
      </c>
      <c r="G326" s="217" t="s">
        <v>1185</v>
      </c>
      <c r="H326" s="218">
        <v>1</v>
      </c>
      <c r="I326" s="219"/>
      <c r="J326" s="219"/>
      <c r="K326" s="220">
        <f>ROUND(P326*H326,2)</f>
        <v>0</v>
      </c>
      <c r="L326" s="216" t="s">
        <v>56</v>
      </c>
      <c r="M326" s="59"/>
      <c r="N326" s="221" t="s">
        <v>56</v>
      </c>
      <c r="O326" s="222" t="s">
        <v>694</v>
      </c>
      <c r="P326" s="223">
        <f>I326+J326</f>
        <v>0</v>
      </c>
      <c r="Q326" s="223">
        <f>ROUND(I326*H326,2)</f>
        <v>0</v>
      </c>
      <c r="R326" s="223">
        <f>ROUND(J326*H326,2)</f>
        <v>0</v>
      </c>
      <c r="S326" s="87"/>
      <c r="T326" s="224">
        <f>S326*H326</f>
        <v>0</v>
      </c>
      <c r="U326" s="224">
        <v>0</v>
      </c>
      <c r="V326" s="224">
        <f>U326*H326</f>
        <v>0</v>
      </c>
      <c r="W326" s="224">
        <v>0</v>
      </c>
      <c r="X326" s="225">
        <f>W326*H326</f>
        <v>0</v>
      </c>
      <c r="Y326" s="54"/>
      <c r="Z326" s="54"/>
      <c r="AA326" s="54"/>
      <c r="AB326" s="54"/>
      <c r="AC326" s="54"/>
      <c r="AD326" s="54"/>
      <c r="AE326" s="54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226" t="s">
        <v>1186</v>
      </c>
      <c r="AS326" s="60"/>
      <c r="AT326" s="226" t="s">
        <v>783</v>
      </c>
      <c r="AU326" s="226" t="s">
        <v>29</v>
      </c>
      <c r="AV326" s="60"/>
      <c r="AW326" s="60"/>
      <c r="AX326" s="60"/>
      <c r="AY326" s="38" t="s">
        <v>781</v>
      </c>
      <c r="AZ326" s="60"/>
      <c r="BA326" s="60"/>
      <c r="BB326" s="60"/>
      <c r="BC326" s="60"/>
      <c r="BD326" s="60"/>
      <c r="BE326" s="227">
        <f>IF(O326="základní",K326,0)</f>
        <v>0</v>
      </c>
      <c r="BF326" s="227">
        <f>IF(O326="snížená",K326,0)</f>
        <v>0</v>
      </c>
      <c r="BG326" s="227">
        <f>IF(O326="zákl. přenesená",K326,0)</f>
        <v>0</v>
      </c>
      <c r="BH326" s="227">
        <f>IF(O326="sníž. přenesená",K326,0)</f>
        <v>0</v>
      </c>
      <c r="BI326" s="227">
        <f>IF(O326="nulová",K326,0)</f>
        <v>0</v>
      </c>
      <c r="BJ326" s="38" t="s">
        <v>34</v>
      </c>
      <c r="BK326" s="227">
        <f>ROUND(P326*H326,2)</f>
        <v>0</v>
      </c>
      <c r="BL326" s="38" t="s">
        <v>1186</v>
      </c>
      <c r="BM326" s="226" t="s">
        <v>1223</v>
      </c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</row>
    <row r="327" spans="1:121" ht="12.75">
      <c r="A327" s="54"/>
      <c r="B327" s="55"/>
      <c r="C327" s="214" t="s">
        <v>1278</v>
      </c>
      <c r="D327" s="214" t="s">
        <v>783</v>
      </c>
      <c r="E327" s="215" t="s">
        <v>1225</v>
      </c>
      <c r="F327" s="216" t="s">
        <v>1226</v>
      </c>
      <c r="G327" s="217" t="s">
        <v>1185</v>
      </c>
      <c r="H327" s="218">
        <v>1</v>
      </c>
      <c r="I327" s="219"/>
      <c r="J327" s="219"/>
      <c r="K327" s="220">
        <f>ROUND(P327*H327,2)</f>
        <v>0</v>
      </c>
      <c r="L327" s="216" t="s">
        <v>787</v>
      </c>
      <c r="M327" s="59"/>
      <c r="N327" s="221" t="s">
        <v>56</v>
      </c>
      <c r="O327" s="222" t="s">
        <v>694</v>
      </c>
      <c r="P327" s="223">
        <f>I327+J327</f>
        <v>0</v>
      </c>
      <c r="Q327" s="223">
        <f>ROUND(I327*H327,2)</f>
        <v>0</v>
      </c>
      <c r="R327" s="223">
        <f>ROUND(J327*H327,2)</f>
        <v>0</v>
      </c>
      <c r="S327" s="87"/>
      <c r="T327" s="224">
        <f>S327*H327</f>
        <v>0</v>
      </c>
      <c r="U327" s="224">
        <v>0</v>
      </c>
      <c r="V327" s="224">
        <f>U327*H327</f>
        <v>0</v>
      </c>
      <c r="W327" s="224">
        <v>0</v>
      </c>
      <c r="X327" s="225">
        <f>W327*H327</f>
        <v>0</v>
      </c>
      <c r="Y327" s="54"/>
      <c r="Z327" s="54"/>
      <c r="AA327" s="54"/>
      <c r="AB327" s="54"/>
      <c r="AC327" s="54"/>
      <c r="AD327" s="54"/>
      <c r="AE327" s="54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226" t="s">
        <v>1186</v>
      </c>
      <c r="AS327" s="60"/>
      <c r="AT327" s="226" t="s">
        <v>783</v>
      </c>
      <c r="AU327" s="226" t="s">
        <v>29</v>
      </c>
      <c r="AV327" s="60"/>
      <c r="AW327" s="60"/>
      <c r="AX327" s="60"/>
      <c r="AY327" s="38" t="s">
        <v>781</v>
      </c>
      <c r="AZ327" s="60"/>
      <c r="BA327" s="60"/>
      <c r="BB327" s="60"/>
      <c r="BC327" s="60"/>
      <c r="BD327" s="60"/>
      <c r="BE327" s="227">
        <f>IF(O327="základní",K327,0)</f>
        <v>0</v>
      </c>
      <c r="BF327" s="227">
        <f>IF(O327="snížená",K327,0)</f>
        <v>0</v>
      </c>
      <c r="BG327" s="227">
        <f>IF(O327="zákl. přenesená",K327,0)</f>
        <v>0</v>
      </c>
      <c r="BH327" s="227">
        <f>IF(O327="sníž. přenesená",K327,0)</f>
        <v>0</v>
      </c>
      <c r="BI327" s="227">
        <f>IF(O327="nulová",K327,0)</f>
        <v>0</v>
      </c>
      <c r="BJ327" s="38" t="s">
        <v>34</v>
      </c>
      <c r="BK327" s="227">
        <f>ROUND(P327*H327,2)</f>
        <v>0</v>
      </c>
      <c r="BL327" s="38" t="s">
        <v>1186</v>
      </c>
      <c r="BM327" s="226" t="s">
        <v>1227</v>
      </c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</row>
    <row r="328" spans="1:121" ht="12.75">
      <c r="A328" s="54"/>
      <c r="B328" s="55"/>
      <c r="C328" s="56"/>
      <c r="D328" s="228" t="s">
        <v>789</v>
      </c>
      <c r="E328" s="56"/>
      <c r="F328" s="229" t="s">
        <v>1228</v>
      </c>
      <c r="G328" s="56"/>
      <c r="H328" s="56"/>
      <c r="I328" s="230"/>
      <c r="J328" s="230"/>
      <c r="K328" s="56"/>
      <c r="L328" s="56"/>
      <c r="M328" s="59"/>
      <c r="N328" s="231"/>
      <c r="O328" s="232"/>
      <c r="P328" s="87"/>
      <c r="Q328" s="87"/>
      <c r="R328" s="87"/>
      <c r="S328" s="87"/>
      <c r="T328" s="87"/>
      <c r="U328" s="87"/>
      <c r="V328" s="87"/>
      <c r="W328" s="87"/>
      <c r="X328" s="88"/>
      <c r="Y328" s="54"/>
      <c r="Z328" s="54"/>
      <c r="AA328" s="54"/>
      <c r="AB328" s="54"/>
      <c r="AC328" s="54"/>
      <c r="AD328" s="54"/>
      <c r="AE328" s="54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38" t="s">
        <v>789</v>
      </c>
      <c r="AU328" s="38" t="s">
        <v>29</v>
      </c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</row>
    <row r="329" spans="1:121" ht="12.75">
      <c r="A329" s="54"/>
      <c r="B329" s="55"/>
      <c r="C329" s="214" t="s">
        <v>1282</v>
      </c>
      <c r="D329" s="214" t="s">
        <v>783</v>
      </c>
      <c r="E329" s="215" t="s">
        <v>1230</v>
      </c>
      <c r="F329" s="216" t="s">
        <v>1231</v>
      </c>
      <c r="G329" s="217" t="s">
        <v>1185</v>
      </c>
      <c r="H329" s="218">
        <v>1</v>
      </c>
      <c r="I329" s="219"/>
      <c r="J329" s="219"/>
      <c r="K329" s="220">
        <f>ROUND(P329*H329,2)</f>
        <v>0</v>
      </c>
      <c r="L329" s="216" t="s">
        <v>787</v>
      </c>
      <c r="M329" s="59"/>
      <c r="N329" s="221" t="s">
        <v>56</v>
      </c>
      <c r="O329" s="222" t="s">
        <v>694</v>
      </c>
      <c r="P329" s="223">
        <f>I329+J329</f>
        <v>0</v>
      </c>
      <c r="Q329" s="223">
        <f>ROUND(I329*H329,2)</f>
        <v>0</v>
      </c>
      <c r="R329" s="223">
        <f>ROUND(J329*H329,2)</f>
        <v>0</v>
      </c>
      <c r="S329" s="87"/>
      <c r="T329" s="224">
        <f>S329*H329</f>
        <v>0</v>
      </c>
      <c r="U329" s="224">
        <v>0</v>
      </c>
      <c r="V329" s="224">
        <f>U329*H329</f>
        <v>0</v>
      </c>
      <c r="W329" s="224">
        <v>0</v>
      </c>
      <c r="X329" s="225">
        <f>W329*H329</f>
        <v>0</v>
      </c>
      <c r="Y329" s="54"/>
      <c r="Z329" s="54"/>
      <c r="AA329" s="54"/>
      <c r="AB329" s="54"/>
      <c r="AC329" s="54"/>
      <c r="AD329" s="54"/>
      <c r="AE329" s="54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226" t="s">
        <v>1186</v>
      </c>
      <c r="AS329" s="60"/>
      <c r="AT329" s="226" t="s">
        <v>783</v>
      </c>
      <c r="AU329" s="226" t="s">
        <v>29</v>
      </c>
      <c r="AV329" s="60"/>
      <c r="AW329" s="60"/>
      <c r="AX329" s="60"/>
      <c r="AY329" s="38" t="s">
        <v>781</v>
      </c>
      <c r="AZ329" s="60"/>
      <c r="BA329" s="60"/>
      <c r="BB329" s="60"/>
      <c r="BC329" s="60"/>
      <c r="BD329" s="60"/>
      <c r="BE329" s="227">
        <f>IF(O329="základní",K329,0)</f>
        <v>0</v>
      </c>
      <c r="BF329" s="227">
        <f>IF(O329="snížená",K329,0)</f>
        <v>0</v>
      </c>
      <c r="BG329" s="227">
        <f>IF(O329="zákl. přenesená",K329,0)</f>
        <v>0</v>
      </c>
      <c r="BH329" s="227">
        <f>IF(O329="sníž. přenesená",K329,0)</f>
        <v>0</v>
      </c>
      <c r="BI329" s="227">
        <f>IF(O329="nulová",K329,0)</f>
        <v>0</v>
      </c>
      <c r="BJ329" s="38" t="s">
        <v>34</v>
      </c>
      <c r="BK329" s="227">
        <f>ROUND(P329*H329,2)</f>
        <v>0</v>
      </c>
      <c r="BL329" s="38" t="s">
        <v>1186</v>
      </c>
      <c r="BM329" s="226" t="s">
        <v>1232</v>
      </c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</row>
    <row r="330" spans="1:121" ht="12.75">
      <c r="A330" s="54"/>
      <c r="B330" s="55"/>
      <c r="C330" s="56"/>
      <c r="D330" s="228" t="s">
        <v>789</v>
      </c>
      <c r="E330" s="56"/>
      <c r="F330" s="229" t="s">
        <v>1233</v>
      </c>
      <c r="G330" s="56"/>
      <c r="H330" s="56"/>
      <c r="I330" s="230"/>
      <c r="J330" s="230"/>
      <c r="K330" s="56"/>
      <c r="L330" s="56"/>
      <c r="M330" s="59"/>
      <c r="N330" s="231"/>
      <c r="O330" s="232"/>
      <c r="P330" s="87"/>
      <c r="Q330" s="87"/>
      <c r="R330" s="87"/>
      <c r="S330" s="87"/>
      <c r="T330" s="87"/>
      <c r="U330" s="87"/>
      <c r="V330" s="87"/>
      <c r="W330" s="87"/>
      <c r="X330" s="88"/>
      <c r="Y330" s="54"/>
      <c r="Z330" s="54"/>
      <c r="AA330" s="54"/>
      <c r="AB330" s="54"/>
      <c r="AC330" s="54"/>
      <c r="AD330" s="54"/>
      <c r="AE330" s="54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38" t="s">
        <v>789</v>
      </c>
      <c r="AU330" s="38" t="s">
        <v>29</v>
      </c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</row>
    <row r="331" spans="1:121" ht="15">
      <c r="A331" s="196"/>
      <c r="B331" s="197"/>
      <c r="C331" s="198"/>
      <c r="D331" s="199" t="s">
        <v>721</v>
      </c>
      <c r="E331" s="200" t="s">
        <v>1234</v>
      </c>
      <c r="F331" s="200" t="s">
        <v>1235</v>
      </c>
      <c r="G331" s="198"/>
      <c r="H331" s="198"/>
      <c r="I331" s="201"/>
      <c r="J331" s="201"/>
      <c r="K331" s="202">
        <f>BK331</f>
        <v>0</v>
      </c>
      <c r="L331" s="198"/>
      <c r="M331" s="203"/>
      <c r="N331" s="204"/>
      <c r="O331" s="205"/>
      <c r="P331" s="205"/>
      <c r="Q331" s="206">
        <f>SUM(Q332:Q350)</f>
        <v>0</v>
      </c>
      <c r="R331" s="206">
        <f>SUM(R332:R350)</f>
        <v>0</v>
      </c>
      <c r="S331" s="205"/>
      <c r="T331" s="207">
        <f>SUM(T332:T350)</f>
        <v>0</v>
      </c>
      <c r="U331" s="205"/>
      <c r="V331" s="207">
        <f>SUM(V332:V350)</f>
        <v>0</v>
      </c>
      <c r="W331" s="205"/>
      <c r="X331" s="208">
        <f>SUM(X332:X350)</f>
        <v>0</v>
      </c>
      <c r="Y331" s="196"/>
      <c r="Z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  <c r="AL331" s="196"/>
      <c r="AM331" s="196"/>
      <c r="AN331" s="196"/>
      <c r="AO331" s="196"/>
      <c r="AP331" s="196"/>
      <c r="AQ331" s="196"/>
      <c r="AR331" s="209" t="s">
        <v>40</v>
      </c>
      <c r="AS331" s="196"/>
      <c r="AT331" s="210" t="s">
        <v>721</v>
      </c>
      <c r="AU331" s="210" t="s">
        <v>32</v>
      </c>
      <c r="AV331" s="196"/>
      <c r="AW331" s="196"/>
      <c r="AX331" s="196"/>
      <c r="AY331" s="209" t="s">
        <v>781</v>
      </c>
      <c r="AZ331" s="196"/>
      <c r="BA331" s="196"/>
      <c r="BB331" s="196"/>
      <c r="BC331" s="196"/>
      <c r="BD331" s="196"/>
      <c r="BE331" s="196"/>
      <c r="BF331" s="196"/>
      <c r="BG331" s="196"/>
      <c r="BH331" s="196"/>
      <c r="BI331" s="196"/>
      <c r="BJ331" s="196"/>
      <c r="BK331" s="211">
        <f>SUM(BK332:BK350)</f>
        <v>0</v>
      </c>
      <c r="BL331" s="196"/>
      <c r="BM331" s="196"/>
      <c r="BN331" s="196"/>
      <c r="BO331" s="196"/>
      <c r="BP331" s="196"/>
      <c r="BQ331" s="196"/>
      <c r="BR331" s="196"/>
      <c r="BS331" s="196"/>
      <c r="BT331" s="196"/>
      <c r="BU331" s="196"/>
      <c r="BV331" s="196"/>
      <c r="BW331" s="196"/>
      <c r="BX331" s="196"/>
      <c r="BY331" s="196"/>
      <c r="BZ331" s="196"/>
      <c r="CA331" s="196"/>
      <c r="CB331" s="196"/>
      <c r="CC331" s="196"/>
      <c r="CD331" s="196"/>
      <c r="CE331" s="196"/>
      <c r="CF331" s="196"/>
      <c r="CG331" s="196"/>
      <c r="CH331" s="196"/>
      <c r="CI331" s="196"/>
      <c r="CJ331" s="196"/>
      <c r="CK331" s="196"/>
      <c r="CL331" s="196"/>
      <c r="CM331" s="196"/>
      <c r="CN331" s="196"/>
      <c r="CO331" s="196"/>
      <c r="CP331" s="196"/>
      <c r="CQ331" s="196"/>
      <c r="CR331" s="196"/>
      <c r="CS331" s="196"/>
      <c r="CT331" s="196"/>
      <c r="CU331" s="196"/>
      <c r="CV331" s="196"/>
      <c r="CW331" s="196"/>
      <c r="CX331" s="196"/>
      <c r="CY331" s="196"/>
      <c r="CZ331" s="196"/>
      <c r="DA331" s="196"/>
      <c r="DB331" s="196"/>
      <c r="DC331" s="196"/>
      <c r="DD331" s="196"/>
      <c r="DE331" s="196"/>
      <c r="DF331" s="196"/>
      <c r="DG331" s="196"/>
      <c r="DH331" s="196"/>
      <c r="DI331" s="196"/>
      <c r="DJ331" s="196"/>
      <c r="DK331" s="196"/>
      <c r="DL331" s="196"/>
      <c r="DM331" s="196"/>
      <c r="DN331" s="196"/>
      <c r="DO331" s="196"/>
      <c r="DP331" s="196"/>
      <c r="DQ331" s="196"/>
    </row>
    <row r="332" spans="1:121" ht="22.8">
      <c r="A332" s="54"/>
      <c r="B332" s="55"/>
      <c r="C332" s="214" t="s">
        <v>1286</v>
      </c>
      <c r="D332" s="214" t="s">
        <v>783</v>
      </c>
      <c r="E332" s="215" t="s">
        <v>1237</v>
      </c>
      <c r="F332" s="216" t="s">
        <v>1238</v>
      </c>
      <c r="G332" s="217" t="s">
        <v>1239</v>
      </c>
      <c r="H332" s="218">
        <v>0</v>
      </c>
      <c r="I332" s="219"/>
      <c r="J332" s="219"/>
      <c r="K332" s="220">
        <f>ROUND(P332*H332,2)</f>
        <v>0</v>
      </c>
      <c r="L332" s="216" t="s">
        <v>56</v>
      </c>
      <c r="M332" s="59"/>
      <c r="N332" s="221" t="s">
        <v>56</v>
      </c>
      <c r="O332" s="222" t="s">
        <v>694</v>
      </c>
      <c r="P332" s="223">
        <f>I332+J332</f>
        <v>0</v>
      </c>
      <c r="Q332" s="223">
        <f>ROUND(I332*H332,2)</f>
        <v>0</v>
      </c>
      <c r="R332" s="223">
        <f>ROUND(J332*H332,2)</f>
        <v>0</v>
      </c>
      <c r="S332" s="87"/>
      <c r="T332" s="224">
        <f>S332*H332</f>
        <v>0</v>
      </c>
      <c r="U332" s="224">
        <v>0</v>
      </c>
      <c r="V332" s="224">
        <f>U332*H332</f>
        <v>0</v>
      </c>
      <c r="W332" s="224">
        <v>0</v>
      </c>
      <c r="X332" s="225">
        <f>W332*H332</f>
        <v>0</v>
      </c>
      <c r="Y332" s="54"/>
      <c r="Z332" s="54"/>
      <c r="AA332" s="54"/>
      <c r="AB332" s="54"/>
      <c r="AC332" s="54"/>
      <c r="AD332" s="54"/>
      <c r="AE332" s="54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226" t="s">
        <v>1186</v>
      </c>
      <c r="AS332" s="60"/>
      <c r="AT332" s="226" t="s">
        <v>783</v>
      </c>
      <c r="AU332" s="226" t="s">
        <v>34</v>
      </c>
      <c r="AV332" s="60"/>
      <c r="AW332" s="60"/>
      <c r="AX332" s="60"/>
      <c r="AY332" s="38" t="s">
        <v>781</v>
      </c>
      <c r="AZ332" s="60"/>
      <c r="BA332" s="60"/>
      <c r="BB332" s="60"/>
      <c r="BC332" s="60"/>
      <c r="BD332" s="60"/>
      <c r="BE332" s="227">
        <f>IF(O332="základní",K332,0)</f>
        <v>0</v>
      </c>
      <c r="BF332" s="227">
        <f>IF(O332="snížená",K332,0)</f>
        <v>0</v>
      </c>
      <c r="BG332" s="227">
        <f>IF(O332="zákl. přenesená",K332,0)</f>
        <v>0</v>
      </c>
      <c r="BH332" s="227">
        <f>IF(O332="sníž. přenesená",K332,0)</f>
        <v>0</v>
      </c>
      <c r="BI332" s="227">
        <f>IF(O332="nulová",K332,0)</f>
        <v>0</v>
      </c>
      <c r="BJ332" s="38" t="s">
        <v>34</v>
      </c>
      <c r="BK332" s="227">
        <f>ROUND(P332*H332,2)</f>
        <v>0</v>
      </c>
      <c r="BL332" s="38" t="s">
        <v>1186</v>
      </c>
      <c r="BM332" s="226" t="s">
        <v>1240</v>
      </c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</row>
    <row r="333" spans="1:121" ht="22.8">
      <c r="A333" s="54"/>
      <c r="B333" s="55"/>
      <c r="C333" s="214" t="s">
        <v>1290</v>
      </c>
      <c r="D333" s="214" t="s">
        <v>783</v>
      </c>
      <c r="E333" s="215" t="s">
        <v>1242</v>
      </c>
      <c r="F333" s="216" t="s">
        <v>1243</v>
      </c>
      <c r="G333" s="217" t="s">
        <v>1239</v>
      </c>
      <c r="H333" s="218">
        <v>0</v>
      </c>
      <c r="I333" s="219"/>
      <c r="J333" s="219"/>
      <c r="K333" s="220">
        <f>ROUND(P333*H333,2)</f>
        <v>0</v>
      </c>
      <c r="L333" s="216" t="s">
        <v>56</v>
      </c>
      <c r="M333" s="59"/>
      <c r="N333" s="221" t="s">
        <v>56</v>
      </c>
      <c r="O333" s="222" t="s">
        <v>694</v>
      </c>
      <c r="P333" s="223">
        <f>I333+J333</f>
        <v>0</v>
      </c>
      <c r="Q333" s="223">
        <f>ROUND(I333*H333,2)</f>
        <v>0</v>
      </c>
      <c r="R333" s="223">
        <f>ROUND(J333*H333,2)</f>
        <v>0</v>
      </c>
      <c r="S333" s="87"/>
      <c r="T333" s="224">
        <f>S333*H333</f>
        <v>0</v>
      </c>
      <c r="U333" s="224">
        <v>0</v>
      </c>
      <c r="V333" s="224">
        <f>U333*H333</f>
        <v>0</v>
      </c>
      <c r="W333" s="224">
        <v>0</v>
      </c>
      <c r="X333" s="225">
        <f>W333*H333</f>
        <v>0</v>
      </c>
      <c r="Y333" s="54"/>
      <c r="Z333" s="54"/>
      <c r="AA333" s="54"/>
      <c r="AB333" s="54"/>
      <c r="AC333" s="54"/>
      <c r="AD333" s="54"/>
      <c r="AE333" s="54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226" t="s">
        <v>1186</v>
      </c>
      <c r="AS333" s="60"/>
      <c r="AT333" s="226" t="s">
        <v>783</v>
      </c>
      <c r="AU333" s="226" t="s">
        <v>34</v>
      </c>
      <c r="AV333" s="60"/>
      <c r="AW333" s="60"/>
      <c r="AX333" s="60"/>
      <c r="AY333" s="38" t="s">
        <v>781</v>
      </c>
      <c r="AZ333" s="60"/>
      <c r="BA333" s="60"/>
      <c r="BB333" s="60"/>
      <c r="BC333" s="60"/>
      <c r="BD333" s="60"/>
      <c r="BE333" s="227">
        <f>IF(O333="základní",K333,0)</f>
        <v>0</v>
      </c>
      <c r="BF333" s="227">
        <f>IF(O333="snížená",K333,0)</f>
        <v>0</v>
      </c>
      <c r="BG333" s="227">
        <f>IF(O333="zákl. přenesená",K333,0)</f>
        <v>0</v>
      </c>
      <c r="BH333" s="227">
        <f>IF(O333="sníž. přenesená",K333,0)</f>
        <v>0</v>
      </c>
      <c r="BI333" s="227">
        <f>IF(O333="nulová",K333,0)</f>
        <v>0</v>
      </c>
      <c r="BJ333" s="38" t="s">
        <v>34</v>
      </c>
      <c r="BK333" s="227">
        <f>ROUND(P333*H333,2)</f>
        <v>0</v>
      </c>
      <c r="BL333" s="38" t="s">
        <v>1186</v>
      </c>
      <c r="BM333" s="226" t="s">
        <v>1244</v>
      </c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</row>
    <row r="334" spans="1:121" ht="22.8">
      <c r="A334" s="54"/>
      <c r="B334" s="55"/>
      <c r="C334" s="214" t="s">
        <v>1294</v>
      </c>
      <c r="D334" s="214" t="s">
        <v>783</v>
      </c>
      <c r="E334" s="215" t="s">
        <v>1246</v>
      </c>
      <c r="F334" s="216" t="s">
        <v>1247</v>
      </c>
      <c r="G334" s="217" t="s">
        <v>1239</v>
      </c>
      <c r="H334" s="218">
        <v>0</v>
      </c>
      <c r="I334" s="219"/>
      <c r="J334" s="219"/>
      <c r="K334" s="220">
        <f>ROUND(P334*H334,2)</f>
        <v>0</v>
      </c>
      <c r="L334" s="216" t="s">
        <v>56</v>
      </c>
      <c r="M334" s="59"/>
      <c r="N334" s="221" t="s">
        <v>56</v>
      </c>
      <c r="O334" s="222" t="s">
        <v>694</v>
      </c>
      <c r="P334" s="223">
        <f>I334+J334</f>
        <v>0</v>
      </c>
      <c r="Q334" s="223">
        <f>ROUND(I334*H334,2)</f>
        <v>0</v>
      </c>
      <c r="R334" s="223">
        <f>ROUND(J334*H334,2)</f>
        <v>0</v>
      </c>
      <c r="S334" s="87"/>
      <c r="T334" s="224">
        <f>S334*H334</f>
        <v>0</v>
      </c>
      <c r="U334" s="224">
        <v>0</v>
      </c>
      <c r="V334" s="224">
        <f>U334*H334</f>
        <v>0</v>
      </c>
      <c r="W334" s="224">
        <v>0</v>
      </c>
      <c r="X334" s="225">
        <f>W334*H334</f>
        <v>0</v>
      </c>
      <c r="Y334" s="54"/>
      <c r="Z334" s="54"/>
      <c r="AA334" s="54"/>
      <c r="AB334" s="54"/>
      <c r="AC334" s="54"/>
      <c r="AD334" s="54"/>
      <c r="AE334" s="54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226" t="s">
        <v>1186</v>
      </c>
      <c r="AS334" s="60"/>
      <c r="AT334" s="226" t="s">
        <v>783</v>
      </c>
      <c r="AU334" s="226" t="s">
        <v>34</v>
      </c>
      <c r="AV334" s="60"/>
      <c r="AW334" s="60"/>
      <c r="AX334" s="60"/>
      <c r="AY334" s="38" t="s">
        <v>781</v>
      </c>
      <c r="AZ334" s="60"/>
      <c r="BA334" s="60"/>
      <c r="BB334" s="60"/>
      <c r="BC334" s="60"/>
      <c r="BD334" s="60"/>
      <c r="BE334" s="227">
        <f>IF(O334="základní",K334,0)</f>
        <v>0</v>
      </c>
      <c r="BF334" s="227">
        <f>IF(O334="snížená",K334,0)</f>
        <v>0</v>
      </c>
      <c r="BG334" s="227">
        <f>IF(O334="zákl. přenesená",K334,0)</f>
        <v>0</v>
      </c>
      <c r="BH334" s="227">
        <f>IF(O334="sníž. přenesená",K334,0)</f>
        <v>0</v>
      </c>
      <c r="BI334" s="227">
        <f>IF(O334="nulová",K334,0)</f>
        <v>0</v>
      </c>
      <c r="BJ334" s="38" t="s">
        <v>34</v>
      </c>
      <c r="BK334" s="227">
        <f>ROUND(P334*H334,2)</f>
        <v>0</v>
      </c>
      <c r="BL334" s="38" t="s">
        <v>1186</v>
      </c>
      <c r="BM334" s="226" t="s">
        <v>1248</v>
      </c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</row>
    <row r="335" spans="1:121" ht="12.75">
      <c r="A335" s="54"/>
      <c r="B335" s="55"/>
      <c r="C335" s="214" t="s">
        <v>1298</v>
      </c>
      <c r="D335" s="214" t="s">
        <v>783</v>
      </c>
      <c r="E335" s="215" t="s">
        <v>1250</v>
      </c>
      <c r="F335" s="216" t="s">
        <v>1251</v>
      </c>
      <c r="G335" s="217" t="s">
        <v>1239</v>
      </c>
      <c r="H335" s="218">
        <v>0</v>
      </c>
      <c r="I335" s="219"/>
      <c r="J335" s="219"/>
      <c r="K335" s="220">
        <f>ROUND(P335*H335,2)</f>
        <v>0</v>
      </c>
      <c r="L335" s="216" t="s">
        <v>56</v>
      </c>
      <c r="M335" s="59"/>
      <c r="N335" s="221" t="s">
        <v>56</v>
      </c>
      <c r="O335" s="222" t="s">
        <v>694</v>
      </c>
      <c r="P335" s="223">
        <f>I335+J335</f>
        <v>0</v>
      </c>
      <c r="Q335" s="223">
        <f>ROUND(I335*H335,2)</f>
        <v>0</v>
      </c>
      <c r="R335" s="223">
        <f>ROUND(J335*H335,2)</f>
        <v>0</v>
      </c>
      <c r="S335" s="87"/>
      <c r="T335" s="224">
        <f>S335*H335</f>
        <v>0</v>
      </c>
      <c r="U335" s="224">
        <v>0</v>
      </c>
      <c r="V335" s="224">
        <f>U335*H335</f>
        <v>0</v>
      </c>
      <c r="W335" s="224">
        <v>0</v>
      </c>
      <c r="X335" s="225">
        <f>W335*H335</f>
        <v>0</v>
      </c>
      <c r="Y335" s="54"/>
      <c r="Z335" s="54"/>
      <c r="AA335" s="54"/>
      <c r="AB335" s="54"/>
      <c r="AC335" s="54"/>
      <c r="AD335" s="54"/>
      <c r="AE335" s="54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226" t="s">
        <v>1186</v>
      </c>
      <c r="AS335" s="60"/>
      <c r="AT335" s="226" t="s">
        <v>783</v>
      </c>
      <c r="AU335" s="226" t="s">
        <v>34</v>
      </c>
      <c r="AV335" s="60"/>
      <c r="AW335" s="60"/>
      <c r="AX335" s="60"/>
      <c r="AY335" s="38" t="s">
        <v>781</v>
      </c>
      <c r="AZ335" s="60"/>
      <c r="BA335" s="60"/>
      <c r="BB335" s="60"/>
      <c r="BC335" s="60"/>
      <c r="BD335" s="60"/>
      <c r="BE335" s="227">
        <f>IF(O335="základní",K335,0)</f>
        <v>0</v>
      </c>
      <c r="BF335" s="227">
        <f>IF(O335="snížená",K335,0)</f>
        <v>0</v>
      </c>
      <c r="BG335" s="227">
        <f>IF(O335="zákl. přenesená",K335,0)</f>
        <v>0</v>
      </c>
      <c r="BH335" s="227">
        <f>IF(O335="sníž. přenesená",K335,0)</f>
        <v>0</v>
      </c>
      <c r="BI335" s="227">
        <f>IF(O335="nulová",K335,0)</f>
        <v>0</v>
      </c>
      <c r="BJ335" s="38" t="s">
        <v>34</v>
      </c>
      <c r="BK335" s="227">
        <f>ROUND(P335*H335,2)</f>
        <v>0</v>
      </c>
      <c r="BL335" s="38" t="s">
        <v>1186</v>
      </c>
      <c r="BM335" s="226" t="s">
        <v>1252</v>
      </c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</row>
    <row r="336" spans="1:121" ht="34.2">
      <c r="A336" s="54"/>
      <c r="B336" s="55"/>
      <c r="C336" s="214" t="s">
        <v>1305</v>
      </c>
      <c r="D336" s="214" t="s">
        <v>783</v>
      </c>
      <c r="E336" s="215" t="s">
        <v>1254</v>
      </c>
      <c r="F336" s="216" t="s">
        <v>1255</v>
      </c>
      <c r="G336" s="217" t="s">
        <v>1239</v>
      </c>
      <c r="H336" s="218">
        <v>0</v>
      </c>
      <c r="I336" s="219"/>
      <c r="J336" s="219"/>
      <c r="K336" s="220">
        <f>ROUND(P336*H336,2)</f>
        <v>0</v>
      </c>
      <c r="L336" s="216" t="s">
        <v>56</v>
      </c>
      <c r="M336" s="59"/>
      <c r="N336" s="221" t="s">
        <v>56</v>
      </c>
      <c r="O336" s="222" t="s">
        <v>694</v>
      </c>
      <c r="P336" s="223">
        <f>I336+J336</f>
        <v>0</v>
      </c>
      <c r="Q336" s="223">
        <f>ROUND(I336*H336,2)</f>
        <v>0</v>
      </c>
      <c r="R336" s="223">
        <f>ROUND(J336*H336,2)</f>
        <v>0</v>
      </c>
      <c r="S336" s="87"/>
      <c r="T336" s="224">
        <f>S336*H336</f>
        <v>0</v>
      </c>
      <c r="U336" s="224">
        <v>0</v>
      </c>
      <c r="V336" s="224">
        <f>U336*H336</f>
        <v>0</v>
      </c>
      <c r="W336" s="224">
        <v>0</v>
      </c>
      <c r="X336" s="225">
        <f>W336*H336</f>
        <v>0</v>
      </c>
      <c r="Y336" s="54"/>
      <c r="Z336" s="54"/>
      <c r="AA336" s="54"/>
      <c r="AB336" s="54"/>
      <c r="AC336" s="54"/>
      <c r="AD336" s="54"/>
      <c r="AE336" s="54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226" t="s">
        <v>1186</v>
      </c>
      <c r="AS336" s="60"/>
      <c r="AT336" s="226" t="s">
        <v>783</v>
      </c>
      <c r="AU336" s="226" t="s">
        <v>34</v>
      </c>
      <c r="AV336" s="60"/>
      <c r="AW336" s="60"/>
      <c r="AX336" s="60"/>
      <c r="AY336" s="38" t="s">
        <v>781</v>
      </c>
      <c r="AZ336" s="60"/>
      <c r="BA336" s="60"/>
      <c r="BB336" s="60"/>
      <c r="BC336" s="60"/>
      <c r="BD336" s="60"/>
      <c r="BE336" s="227">
        <f>IF(O336="základní",K336,0)</f>
        <v>0</v>
      </c>
      <c r="BF336" s="227">
        <f>IF(O336="snížená",K336,0)</f>
        <v>0</v>
      </c>
      <c r="BG336" s="227">
        <f>IF(O336="zákl. přenesená",K336,0)</f>
        <v>0</v>
      </c>
      <c r="BH336" s="227">
        <f>IF(O336="sníž. přenesená",K336,0)</f>
        <v>0</v>
      </c>
      <c r="BI336" s="227">
        <f>IF(O336="nulová",K336,0)</f>
        <v>0</v>
      </c>
      <c r="BJ336" s="38" t="s">
        <v>34</v>
      </c>
      <c r="BK336" s="227">
        <f>ROUND(P336*H336,2)</f>
        <v>0</v>
      </c>
      <c r="BL336" s="38" t="s">
        <v>1186</v>
      </c>
      <c r="BM336" s="226" t="s">
        <v>1256</v>
      </c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</row>
    <row r="337" spans="1:121" ht="19.2">
      <c r="A337" s="54"/>
      <c r="B337" s="55"/>
      <c r="C337" s="56"/>
      <c r="D337" s="236" t="s">
        <v>54</v>
      </c>
      <c r="E337" s="56"/>
      <c r="F337" s="280" t="s">
        <v>1257</v>
      </c>
      <c r="G337" s="56"/>
      <c r="H337" s="56"/>
      <c r="I337" s="230"/>
      <c r="J337" s="230"/>
      <c r="K337" s="56"/>
      <c r="L337" s="56"/>
      <c r="M337" s="59"/>
      <c r="N337" s="231"/>
      <c r="O337" s="232"/>
      <c r="P337" s="87"/>
      <c r="Q337" s="87"/>
      <c r="R337" s="87"/>
      <c r="S337" s="87"/>
      <c r="T337" s="87"/>
      <c r="U337" s="87"/>
      <c r="V337" s="87"/>
      <c r="W337" s="87"/>
      <c r="X337" s="88"/>
      <c r="Y337" s="54"/>
      <c r="Z337" s="54"/>
      <c r="AA337" s="54"/>
      <c r="AB337" s="54"/>
      <c r="AC337" s="54"/>
      <c r="AD337" s="54"/>
      <c r="AE337" s="54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38" t="s">
        <v>54</v>
      </c>
      <c r="AU337" s="38" t="s">
        <v>34</v>
      </c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</row>
    <row r="338" spans="1:121" ht="22.8">
      <c r="A338" s="54"/>
      <c r="B338" s="55"/>
      <c r="C338" s="214" t="s">
        <v>1310</v>
      </c>
      <c r="D338" s="214" t="s">
        <v>783</v>
      </c>
      <c r="E338" s="215" t="s">
        <v>1259</v>
      </c>
      <c r="F338" s="216" t="s">
        <v>1260</v>
      </c>
      <c r="G338" s="217" t="s">
        <v>1239</v>
      </c>
      <c r="H338" s="218">
        <v>0</v>
      </c>
      <c r="I338" s="219"/>
      <c r="J338" s="219"/>
      <c r="K338" s="220">
        <f>ROUND(P338*H338,2)</f>
        <v>0</v>
      </c>
      <c r="L338" s="216" t="s">
        <v>56</v>
      </c>
      <c r="M338" s="59"/>
      <c r="N338" s="221" t="s">
        <v>56</v>
      </c>
      <c r="O338" s="222" t="s">
        <v>694</v>
      </c>
      <c r="P338" s="223">
        <f>I338+J338</f>
        <v>0</v>
      </c>
      <c r="Q338" s="223">
        <f>ROUND(I338*H338,2)</f>
        <v>0</v>
      </c>
      <c r="R338" s="223">
        <f>ROUND(J338*H338,2)</f>
        <v>0</v>
      </c>
      <c r="S338" s="87"/>
      <c r="T338" s="224">
        <f>S338*H338</f>
        <v>0</v>
      </c>
      <c r="U338" s="224">
        <v>0</v>
      </c>
      <c r="V338" s="224">
        <f>U338*H338</f>
        <v>0</v>
      </c>
      <c r="W338" s="224">
        <v>0</v>
      </c>
      <c r="X338" s="225">
        <f>W338*H338</f>
        <v>0</v>
      </c>
      <c r="Y338" s="54"/>
      <c r="Z338" s="54"/>
      <c r="AA338" s="54"/>
      <c r="AB338" s="54"/>
      <c r="AC338" s="54"/>
      <c r="AD338" s="54"/>
      <c r="AE338" s="54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226" t="s">
        <v>1186</v>
      </c>
      <c r="AS338" s="60"/>
      <c r="AT338" s="226" t="s">
        <v>783</v>
      </c>
      <c r="AU338" s="226" t="s">
        <v>34</v>
      </c>
      <c r="AV338" s="60"/>
      <c r="AW338" s="60"/>
      <c r="AX338" s="60"/>
      <c r="AY338" s="38" t="s">
        <v>781</v>
      </c>
      <c r="AZ338" s="60"/>
      <c r="BA338" s="60"/>
      <c r="BB338" s="60"/>
      <c r="BC338" s="60"/>
      <c r="BD338" s="60"/>
      <c r="BE338" s="227">
        <f>IF(O338="základní",K338,0)</f>
        <v>0</v>
      </c>
      <c r="BF338" s="227">
        <f>IF(O338="snížená",K338,0)</f>
        <v>0</v>
      </c>
      <c r="BG338" s="227">
        <f>IF(O338="zákl. přenesená",K338,0)</f>
        <v>0</v>
      </c>
      <c r="BH338" s="227">
        <f>IF(O338="sníž. přenesená",K338,0)</f>
        <v>0</v>
      </c>
      <c r="BI338" s="227">
        <f>IF(O338="nulová",K338,0)</f>
        <v>0</v>
      </c>
      <c r="BJ338" s="38" t="s">
        <v>34</v>
      </c>
      <c r="BK338" s="227">
        <f>ROUND(P338*H338,2)</f>
        <v>0</v>
      </c>
      <c r="BL338" s="38" t="s">
        <v>1186</v>
      </c>
      <c r="BM338" s="226" t="s">
        <v>1261</v>
      </c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</row>
    <row r="339" spans="1:121" ht="19.2">
      <c r="A339" s="54"/>
      <c r="B339" s="55"/>
      <c r="C339" s="56"/>
      <c r="D339" s="236" t="s">
        <v>54</v>
      </c>
      <c r="E339" s="56"/>
      <c r="F339" s="280" t="s">
        <v>1257</v>
      </c>
      <c r="G339" s="56"/>
      <c r="H339" s="56"/>
      <c r="I339" s="230"/>
      <c r="J339" s="230"/>
      <c r="K339" s="56"/>
      <c r="L339" s="56"/>
      <c r="M339" s="59"/>
      <c r="N339" s="231"/>
      <c r="O339" s="232"/>
      <c r="P339" s="87"/>
      <c r="Q339" s="87"/>
      <c r="R339" s="87"/>
      <c r="S339" s="87"/>
      <c r="T339" s="87"/>
      <c r="U339" s="87"/>
      <c r="V339" s="87"/>
      <c r="W339" s="87"/>
      <c r="X339" s="88"/>
      <c r="Y339" s="54"/>
      <c r="Z339" s="54"/>
      <c r="AA339" s="54"/>
      <c r="AB339" s="54"/>
      <c r="AC339" s="54"/>
      <c r="AD339" s="54"/>
      <c r="AE339" s="54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38" t="s">
        <v>54</v>
      </c>
      <c r="AU339" s="38" t="s">
        <v>34</v>
      </c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</row>
    <row r="340" spans="1:121" ht="22.8">
      <c r="A340" s="54"/>
      <c r="B340" s="55"/>
      <c r="C340" s="214" t="s">
        <v>1314</v>
      </c>
      <c r="D340" s="214" t="s">
        <v>783</v>
      </c>
      <c r="E340" s="215" t="s">
        <v>1263</v>
      </c>
      <c r="F340" s="216" t="s">
        <v>1264</v>
      </c>
      <c r="G340" s="217" t="s">
        <v>1239</v>
      </c>
      <c r="H340" s="218">
        <v>0</v>
      </c>
      <c r="I340" s="219"/>
      <c r="J340" s="219"/>
      <c r="K340" s="220">
        <f aca="true" t="shared" si="1" ref="K340:K349">ROUND(P340*H340,2)</f>
        <v>0</v>
      </c>
      <c r="L340" s="216" t="s">
        <v>56</v>
      </c>
      <c r="M340" s="59"/>
      <c r="N340" s="221" t="s">
        <v>56</v>
      </c>
      <c r="O340" s="222" t="s">
        <v>694</v>
      </c>
      <c r="P340" s="223">
        <f aca="true" t="shared" si="2" ref="P340:P349">I340+J340</f>
        <v>0</v>
      </c>
      <c r="Q340" s="223">
        <f aca="true" t="shared" si="3" ref="Q340:Q349">ROUND(I340*H340,2)</f>
        <v>0</v>
      </c>
      <c r="R340" s="223">
        <f aca="true" t="shared" si="4" ref="R340:R349">ROUND(J340*H340,2)</f>
        <v>0</v>
      </c>
      <c r="S340" s="87"/>
      <c r="T340" s="224">
        <f aca="true" t="shared" si="5" ref="T340:T349">S340*H340</f>
        <v>0</v>
      </c>
      <c r="U340" s="224">
        <v>0</v>
      </c>
      <c r="V340" s="224">
        <f aca="true" t="shared" si="6" ref="V340:V349">U340*H340</f>
        <v>0</v>
      </c>
      <c r="W340" s="224">
        <v>0</v>
      </c>
      <c r="X340" s="225">
        <f aca="true" t="shared" si="7" ref="X340:X349">W340*H340</f>
        <v>0</v>
      </c>
      <c r="Y340" s="54"/>
      <c r="Z340" s="54"/>
      <c r="AA340" s="54"/>
      <c r="AB340" s="54"/>
      <c r="AC340" s="54"/>
      <c r="AD340" s="54"/>
      <c r="AE340" s="54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226" t="s">
        <v>1186</v>
      </c>
      <c r="AS340" s="60"/>
      <c r="AT340" s="226" t="s">
        <v>783</v>
      </c>
      <c r="AU340" s="226" t="s">
        <v>34</v>
      </c>
      <c r="AV340" s="60"/>
      <c r="AW340" s="60"/>
      <c r="AX340" s="60"/>
      <c r="AY340" s="38" t="s">
        <v>781</v>
      </c>
      <c r="AZ340" s="60"/>
      <c r="BA340" s="60"/>
      <c r="BB340" s="60"/>
      <c r="BC340" s="60"/>
      <c r="BD340" s="60"/>
      <c r="BE340" s="227">
        <f aca="true" t="shared" si="8" ref="BE340:BE349">IF(O340="základní",K340,0)</f>
        <v>0</v>
      </c>
      <c r="BF340" s="227">
        <f aca="true" t="shared" si="9" ref="BF340:BF349">IF(O340="snížená",K340,0)</f>
        <v>0</v>
      </c>
      <c r="BG340" s="227">
        <f aca="true" t="shared" si="10" ref="BG340:BG349">IF(O340="zákl. přenesená",K340,0)</f>
        <v>0</v>
      </c>
      <c r="BH340" s="227">
        <f aca="true" t="shared" si="11" ref="BH340:BH349">IF(O340="sníž. přenesená",K340,0)</f>
        <v>0</v>
      </c>
      <c r="BI340" s="227">
        <f aca="true" t="shared" si="12" ref="BI340:BI349">IF(O340="nulová",K340,0)</f>
        <v>0</v>
      </c>
      <c r="BJ340" s="38" t="s">
        <v>34</v>
      </c>
      <c r="BK340" s="227">
        <f aca="true" t="shared" si="13" ref="BK340:BK349">ROUND(P340*H340,2)</f>
        <v>0</v>
      </c>
      <c r="BL340" s="38" t="s">
        <v>1186</v>
      </c>
      <c r="BM340" s="226" t="s">
        <v>1265</v>
      </c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</row>
    <row r="341" spans="1:121" ht="12.75">
      <c r="A341" s="54"/>
      <c r="B341" s="55"/>
      <c r="C341" s="214" t="s">
        <v>1318</v>
      </c>
      <c r="D341" s="214" t="s">
        <v>783</v>
      </c>
      <c r="E341" s="215" t="s">
        <v>1267</v>
      </c>
      <c r="F341" s="216" t="s">
        <v>1268</v>
      </c>
      <c r="G341" s="217" t="s">
        <v>1239</v>
      </c>
      <c r="H341" s="218">
        <v>0</v>
      </c>
      <c r="I341" s="219"/>
      <c r="J341" s="219"/>
      <c r="K341" s="220">
        <f t="shared" si="1"/>
        <v>0</v>
      </c>
      <c r="L341" s="216" t="s">
        <v>56</v>
      </c>
      <c r="M341" s="59"/>
      <c r="N341" s="221" t="s">
        <v>56</v>
      </c>
      <c r="O341" s="222" t="s">
        <v>694</v>
      </c>
      <c r="P341" s="223">
        <f t="shared" si="2"/>
        <v>0</v>
      </c>
      <c r="Q341" s="223">
        <f t="shared" si="3"/>
        <v>0</v>
      </c>
      <c r="R341" s="223">
        <f t="shared" si="4"/>
        <v>0</v>
      </c>
      <c r="S341" s="87"/>
      <c r="T341" s="224">
        <f t="shared" si="5"/>
        <v>0</v>
      </c>
      <c r="U341" s="224">
        <v>0</v>
      </c>
      <c r="V341" s="224">
        <f t="shared" si="6"/>
        <v>0</v>
      </c>
      <c r="W341" s="224">
        <v>0</v>
      </c>
      <c r="X341" s="225">
        <f t="shared" si="7"/>
        <v>0</v>
      </c>
      <c r="Y341" s="54"/>
      <c r="Z341" s="54"/>
      <c r="AA341" s="54"/>
      <c r="AB341" s="54"/>
      <c r="AC341" s="54"/>
      <c r="AD341" s="54"/>
      <c r="AE341" s="54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226" t="s">
        <v>1186</v>
      </c>
      <c r="AS341" s="60"/>
      <c r="AT341" s="226" t="s">
        <v>783</v>
      </c>
      <c r="AU341" s="226" t="s">
        <v>34</v>
      </c>
      <c r="AV341" s="60"/>
      <c r="AW341" s="60"/>
      <c r="AX341" s="60"/>
      <c r="AY341" s="38" t="s">
        <v>781</v>
      </c>
      <c r="AZ341" s="60"/>
      <c r="BA341" s="60"/>
      <c r="BB341" s="60"/>
      <c r="BC341" s="60"/>
      <c r="BD341" s="60"/>
      <c r="BE341" s="227">
        <f t="shared" si="8"/>
        <v>0</v>
      </c>
      <c r="BF341" s="227">
        <f t="shared" si="9"/>
        <v>0</v>
      </c>
      <c r="BG341" s="227">
        <f t="shared" si="10"/>
        <v>0</v>
      </c>
      <c r="BH341" s="227">
        <f t="shared" si="11"/>
        <v>0</v>
      </c>
      <c r="BI341" s="227">
        <f t="shared" si="12"/>
        <v>0</v>
      </c>
      <c r="BJ341" s="38" t="s">
        <v>34</v>
      </c>
      <c r="BK341" s="227">
        <f t="shared" si="13"/>
        <v>0</v>
      </c>
      <c r="BL341" s="38" t="s">
        <v>1186</v>
      </c>
      <c r="BM341" s="226" t="s">
        <v>1269</v>
      </c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</row>
    <row r="342" spans="1:121" ht="12.75">
      <c r="A342" s="54"/>
      <c r="B342" s="55"/>
      <c r="C342" s="214" t="s">
        <v>1391</v>
      </c>
      <c r="D342" s="214" t="s">
        <v>783</v>
      </c>
      <c r="E342" s="215" t="s">
        <v>1271</v>
      </c>
      <c r="F342" s="216" t="s">
        <v>1272</v>
      </c>
      <c r="G342" s="217" t="s">
        <v>1239</v>
      </c>
      <c r="H342" s="218">
        <v>0</v>
      </c>
      <c r="I342" s="219"/>
      <c r="J342" s="219"/>
      <c r="K342" s="220">
        <f t="shared" si="1"/>
        <v>0</v>
      </c>
      <c r="L342" s="216" t="s">
        <v>56</v>
      </c>
      <c r="M342" s="59"/>
      <c r="N342" s="221" t="s">
        <v>56</v>
      </c>
      <c r="O342" s="222" t="s">
        <v>694</v>
      </c>
      <c r="P342" s="223">
        <f t="shared" si="2"/>
        <v>0</v>
      </c>
      <c r="Q342" s="223">
        <f t="shared" si="3"/>
        <v>0</v>
      </c>
      <c r="R342" s="223">
        <f t="shared" si="4"/>
        <v>0</v>
      </c>
      <c r="S342" s="87"/>
      <c r="T342" s="224">
        <f t="shared" si="5"/>
        <v>0</v>
      </c>
      <c r="U342" s="224">
        <v>0</v>
      </c>
      <c r="V342" s="224">
        <f t="shared" si="6"/>
        <v>0</v>
      </c>
      <c r="W342" s="224">
        <v>0</v>
      </c>
      <c r="X342" s="225">
        <f t="shared" si="7"/>
        <v>0</v>
      </c>
      <c r="Y342" s="54"/>
      <c r="Z342" s="54"/>
      <c r="AA342" s="54"/>
      <c r="AB342" s="54"/>
      <c r="AC342" s="54"/>
      <c r="AD342" s="54"/>
      <c r="AE342" s="54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226" t="s">
        <v>1186</v>
      </c>
      <c r="AS342" s="60"/>
      <c r="AT342" s="226" t="s">
        <v>783</v>
      </c>
      <c r="AU342" s="226" t="s">
        <v>34</v>
      </c>
      <c r="AV342" s="60"/>
      <c r="AW342" s="60"/>
      <c r="AX342" s="60"/>
      <c r="AY342" s="38" t="s">
        <v>781</v>
      </c>
      <c r="AZ342" s="60"/>
      <c r="BA342" s="60"/>
      <c r="BB342" s="60"/>
      <c r="BC342" s="60"/>
      <c r="BD342" s="60"/>
      <c r="BE342" s="227">
        <f t="shared" si="8"/>
        <v>0</v>
      </c>
      <c r="BF342" s="227">
        <f t="shared" si="9"/>
        <v>0</v>
      </c>
      <c r="BG342" s="227">
        <f t="shared" si="10"/>
        <v>0</v>
      </c>
      <c r="BH342" s="227">
        <f t="shared" si="11"/>
        <v>0</v>
      </c>
      <c r="BI342" s="227">
        <f t="shared" si="12"/>
        <v>0</v>
      </c>
      <c r="BJ342" s="38" t="s">
        <v>34</v>
      </c>
      <c r="BK342" s="227">
        <f t="shared" si="13"/>
        <v>0</v>
      </c>
      <c r="BL342" s="38" t="s">
        <v>1186</v>
      </c>
      <c r="BM342" s="226" t="s">
        <v>1273</v>
      </c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</row>
    <row r="343" spans="1:121" ht="22.8">
      <c r="A343" s="54"/>
      <c r="B343" s="55"/>
      <c r="C343" s="214" t="s">
        <v>1392</v>
      </c>
      <c r="D343" s="214" t="s">
        <v>783</v>
      </c>
      <c r="E343" s="215" t="s">
        <v>1275</v>
      </c>
      <c r="F343" s="216" t="s">
        <v>1276</v>
      </c>
      <c r="G343" s="217" t="s">
        <v>1239</v>
      </c>
      <c r="H343" s="218">
        <v>0</v>
      </c>
      <c r="I343" s="219"/>
      <c r="J343" s="219"/>
      <c r="K343" s="220">
        <f t="shared" si="1"/>
        <v>0</v>
      </c>
      <c r="L343" s="216" t="s">
        <v>56</v>
      </c>
      <c r="M343" s="59"/>
      <c r="N343" s="221" t="s">
        <v>56</v>
      </c>
      <c r="O343" s="222" t="s">
        <v>694</v>
      </c>
      <c r="P343" s="223">
        <f t="shared" si="2"/>
        <v>0</v>
      </c>
      <c r="Q343" s="223">
        <f t="shared" si="3"/>
        <v>0</v>
      </c>
      <c r="R343" s="223">
        <f t="shared" si="4"/>
        <v>0</v>
      </c>
      <c r="S343" s="87"/>
      <c r="T343" s="224">
        <f t="shared" si="5"/>
        <v>0</v>
      </c>
      <c r="U343" s="224">
        <v>0</v>
      </c>
      <c r="V343" s="224">
        <f t="shared" si="6"/>
        <v>0</v>
      </c>
      <c r="W343" s="224">
        <v>0</v>
      </c>
      <c r="X343" s="225">
        <f t="shared" si="7"/>
        <v>0</v>
      </c>
      <c r="Y343" s="54"/>
      <c r="Z343" s="54"/>
      <c r="AA343" s="54"/>
      <c r="AB343" s="54"/>
      <c r="AC343" s="54"/>
      <c r="AD343" s="54"/>
      <c r="AE343" s="54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226" t="s">
        <v>1186</v>
      </c>
      <c r="AS343" s="60"/>
      <c r="AT343" s="226" t="s">
        <v>783</v>
      </c>
      <c r="AU343" s="226" t="s">
        <v>34</v>
      </c>
      <c r="AV343" s="60"/>
      <c r="AW343" s="60"/>
      <c r="AX343" s="60"/>
      <c r="AY343" s="38" t="s">
        <v>781</v>
      </c>
      <c r="AZ343" s="60"/>
      <c r="BA343" s="60"/>
      <c r="BB343" s="60"/>
      <c r="BC343" s="60"/>
      <c r="BD343" s="60"/>
      <c r="BE343" s="227">
        <f t="shared" si="8"/>
        <v>0</v>
      </c>
      <c r="BF343" s="227">
        <f t="shared" si="9"/>
        <v>0</v>
      </c>
      <c r="BG343" s="227">
        <f t="shared" si="10"/>
        <v>0</v>
      </c>
      <c r="BH343" s="227">
        <f t="shared" si="11"/>
        <v>0</v>
      </c>
      <c r="BI343" s="227">
        <f t="shared" si="12"/>
        <v>0</v>
      </c>
      <c r="BJ343" s="38" t="s">
        <v>34</v>
      </c>
      <c r="BK343" s="227">
        <f t="shared" si="13"/>
        <v>0</v>
      </c>
      <c r="BL343" s="38" t="s">
        <v>1186</v>
      </c>
      <c r="BM343" s="226" t="s">
        <v>1277</v>
      </c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</row>
    <row r="344" spans="1:121" ht="22.8">
      <c r="A344" s="54"/>
      <c r="B344" s="55"/>
      <c r="C344" s="214" t="s">
        <v>1393</v>
      </c>
      <c r="D344" s="214" t="s">
        <v>783</v>
      </c>
      <c r="E344" s="215" t="s">
        <v>1279</v>
      </c>
      <c r="F344" s="216" t="s">
        <v>1280</v>
      </c>
      <c r="G344" s="217" t="s">
        <v>1239</v>
      </c>
      <c r="H344" s="218">
        <v>0</v>
      </c>
      <c r="I344" s="219"/>
      <c r="J344" s="219"/>
      <c r="K344" s="220">
        <f t="shared" si="1"/>
        <v>0</v>
      </c>
      <c r="L344" s="216" t="s">
        <v>56</v>
      </c>
      <c r="M344" s="59"/>
      <c r="N344" s="221" t="s">
        <v>56</v>
      </c>
      <c r="O344" s="222" t="s">
        <v>694</v>
      </c>
      <c r="P344" s="223">
        <f t="shared" si="2"/>
        <v>0</v>
      </c>
      <c r="Q344" s="223">
        <f t="shared" si="3"/>
        <v>0</v>
      </c>
      <c r="R344" s="223">
        <f t="shared" si="4"/>
        <v>0</v>
      </c>
      <c r="S344" s="87"/>
      <c r="T344" s="224">
        <f t="shared" si="5"/>
        <v>0</v>
      </c>
      <c r="U344" s="224">
        <v>0</v>
      </c>
      <c r="V344" s="224">
        <f t="shared" si="6"/>
        <v>0</v>
      </c>
      <c r="W344" s="224">
        <v>0</v>
      </c>
      <c r="X344" s="225">
        <f t="shared" si="7"/>
        <v>0</v>
      </c>
      <c r="Y344" s="54"/>
      <c r="Z344" s="54"/>
      <c r="AA344" s="54"/>
      <c r="AB344" s="54"/>
      <c r="AC344" s="54"/>
      <c r="AD344" s="54"/>
      <c r="AE344" s="54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226" t="s">
        <v>1186</v>
      </c>
      <c r="AS344" s="60"/>
      <c r="AT344" s="226" t="s">
        <v>783</v>
      </c>
      <c r="AU344" s="226" t="s">
        <v>34</v>
      </c>
      <c r="AV344" s="60"/>
      <c r="AW344" s="60"/>
      <c r="AX344" s="60"/>
      <c r="AY344" s="38" t="s">
        <v>781</v>
      </c>
      <c r="AZ344" s="60"/>
      <c r="BA344" s="60"/>
      <c r="BB344" s="60"/>
      <c r="BC344" s="60"/>
      <c r="BD344" s="60"/>
      <c r="BE344" s="227">
        <f t="shared" si="8"/>
        <v>0</v>
      </c>
      <c r="BF344" s="227">
        <f t="shared" si="9"/>
        <v>0</v>
      </c>
      <c r="BG344" s="227">
        <f t="shared" si="10"/>
        <v>0</v>
      </c>
      <c r="BH344" s="227">
        <f t="shared" si="11"/>
        <v>0</v>
      </c>
      <c r="BI344" s="227">
        <f t="shared" si="12"/>
        <v>0</v>
      </c>
      <c r="BJ344" s="38" t="s">
        <v>34</v>
      </c>
      <c r="BK344" s="227">
        <f t="shared" si="13"/>
        <v>0</v>
      </c>
      <c r="BL344" s="38" t="s">
        <v>1186</v>
      </c>
      <c r="BM344" s="226" t="s">
        <v>1281</v>
      </c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</row>
    <row r="345" spans="1:121" ht="45.6">
      <c r="A345" s="54"/>
      <c r="B345" s="55"/>
      <c r="C345" s="214" t="s">
        <v>1394</v>
      </c>
      <c r="D345" s="214" t="s">
        <v>783</v>
      </c>
      <c r="E345" s="215" t="s">
        <v>1283</v>
      </c>
      <c r="F345" s="216" t="s">
        <v>1284</v>
      </c>
      <c r="G345" s="217" t="s">
        <v>1239</v>
      </c>
      <c r="H345" s="218">
        <v>0</v>
      </c>
      <c r="I345" s="219"/>
      <c r="J345" s="219"/>
      <c r="K345" s="220">
        <f t="shared" si="1"/>
        <v>0</v>
      </c>
      <c r="L345" s="216" t="s">
        <v>56</v>
      </c>
      <c r="M345" s="59"/>
      <c r="N345" s="221" t="s">
        <v>56</v>
      </c>
      <c r="O345" s="222" t="s">
        <v>694</v>
      </c>
      <c r="P345" s="223">
        <f t="shared" si="2"/>
        <v>0</v>
      </c>
      <c r="Q345" s="223">
        <f t="shared" si="3"/>
        <v>0</v>
      </c>
      <c r="R345" s="223">
        <f t="shared" si="4"/>
        <v>0</v>
      </c>
      <c r="S345" s="87"/>
      <c r="T345" s="224">
        <f t="shared" si="5"/>
        <v>0</v>
      </c>
      <c r="U345" s="224">
        <v>0</v>
      </c>
      <c r="V345" s="224">
        <f t="shared" si="6"/>
        <v>0</v>
      </c>
      <c r="W345" s="224">
        <v>0</v>
      </c>
      <c r="X345" s="225">
        <f t="shared" si="7"/>
        <v>0</v>
      </c>
      <c r="Y345" s="54"/>
      <c r="Z345" s="54"/>
      <c r="AA345" s="54"/>
      <c r="AB345" s="54"/>
      <c r="AC345" s="54"/>
      <c r="AD345" s="54"/>
      <c r="AE345" s="54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226" t="s">
        <v>1186</v>
      </c>
      <c r="AS345" s="60"/>
      <c r="AT345" s="226" t="s">
        <v>783</v>
      </c>
      <c r="AU345" s="226" t="s">
        <v>34</v>
      </c>
      <c r="AV345" s="60"/>
      <c r="AW345" s="60"/>
      <c r="AX345" s="60"/>
      <c r="AY345" s="38" t="s">
        <v>781</v>
      </c>
      <c r="AZ345" s="60"/>
      <c r="BA345" s="60"/>
      <c r="BB345" s="60"/>
      <c r="BC345" s="60"/>
      <c r="BD345" s="60"/>
      <c r="BE345" s="227">
        <f t="shared" si="8"/>
        <v>0</v>
      </c>
      <c r="BF345" s="227">
        <f t="shared" si="9"/>
        <v>0</v>
      </c>
      <c r="BG345" s="227">
        <f t="shared" si="10"/>
        <v>0</v>
      </c>
      <c r="BH345" s="227">
        <f t="shared" si="11"/>
        <v>0</v>
      </c>
      <c r="BI345" s="227">
        <f t="shared" si="12"/>
        <v>0</v>
      </c>
      <c r="BJ345" s="38" t="s">
        <v>34</v>
      </c>
      <c r="BK345" s="227">
        <f t="shared" si="13"/>
        <v>0</v>
      </c>
      <c r="BL345" s="38" t="s">
        <v>1186</v>
      </c>
      <c r="BM345" s="226" t="s">
        <v>1285</v>
      </c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</row>
    <row r="346" spans="1:121" ht="22.8">
      <c r="A346" s="54"/>
      <c r="B346" s="55"/>
      <c r="C346" s="214" t="s">
        <v>1395</v>
      </c>
      <c r="D346" s="214" t="s">
        <v>783</v>
      </c>
      <c r="E346" s="215" t="s">
        <v>1287</v>
      </c>
      <c r="F346" s="216" t="s">
        <v>1288</v>
      </c>
      <c r="G346" s="217" t="s">
        <v>1239</v>
      </c>
      <c r="H346" s="218">
        <v>0</v>
      </c>
      <c r="I346" s="219"/>
      <c r="J346" s="219"/>
      <c r="K346" s="220">
        <f t="shared" si="1"/>
        <v>0</v>
      </c>
      <c r="L346" s="216" t="s">
        <v>56</v>
      </c>
      <c r="M346" s="59"/>
      <c r="N346" s="221" t="s">
        <v>56</v>
      </c>
      <c r="O346" s="222" t="s">
        <v>694</v>
      </c>
      <c r="P346" s="223">
        <f t="shared" si="2"/>
        <v>0</v>
      </c>
      <c r="Q346" s="223">
        <f t="shared" si="3"/>
        <v>0</v>
      </c>
      <c r="R346" s="223">
        <f t="shared" si="4"/>
        <v>0</v>
      </c>
      <c r="S346" s="87"/>
      <c r="T346" s="224">
        <f t="shared" si="5"/>
        <v>0</v>
      </c>
      <c r="U346" s="224">
        <v>0</v>
      </c>
      <c r="V346" s="224">
        <f t="shared" si="6"/>
        <v>0</v>
      </c>
      <c r="W346" s="224">
        <v>0</v>
      </c>
      <c r="X346" s="225">
        <f t="shared" si="7"/>
        <v>0</v>
      </c>
      <c r="Y346" s="54"/>
      <c r="Z346" s="54"/>
      <c r="AA346" s="54"/>
      <c r="AB346" s="54"/>
      <c r="AC346" s="54"/>
      <c r="AD346" s="54"/>
      <c r="AE346" s="54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226" t="s">
        <v>1186</v>
      </c>
      <c r="AS346" s="60"/>
      <c r="AT346" s="226" t="s">
        <v>783</v>
      </c>
      <c r="AU346" s="226" t="s">
        <v>34</v>
      </c>
      <c r="AV346" s="60"/>
      <c r="AW346" s="60"/>
      <c r="AX346" s="60"/>
      <c r="AY346" s="38" t="s">
        <v>781</v>
      </c>
      <c r="AZ346" s="60"/>
      <c r="BA346" s="60"/>
      <c r="BB346" s="60"/>
      <c r="BC346" s="60"/>
      <c r="BD346" s="60"/>
      <c r="BE346" s="227">
        <f t="shared" si="8"/>
        <v>0</v>
      </c>
      <c r="BF346" s="227">
        <f t="shared" si="9"/>
        <v>0</v>
      </c>
      <c r="BG346" s="227">
        <f t="shared" si="10"/>
        <v>0</v>
      </c>
      <c r="BH346" s="227">
        <f t="shared" si="11"/>
        <v>0</v>
      </c>
      <c r="BI346" s="227">
        <f t="shared" si="12"/>
        <v>0</v>
      </c>
      <c r="BJ346" s="38" t="s">
        <v>34</v>
      </c>
      <c r="BK346" s="227">
        <f t="shared" si="13"/>
        <v>0</v>
      </c>
      <c r="BL346" s="38" t="s">
        <v>1186</v>
      </c>
      <c r="BM346" s="226" t="s">
        <v>1289</v>
      </c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</row>
    <row r="347" spans="1:121" ht="45.6">
      <c r="A347" s="54"/>
      <c r="B347" s="55"/>
      <c r="C347" s="214" t="s">
        <v>1396</v>
      </c>
      <c r="D347" s="214" t="s">
        <v>783</v>
      </c>
      <c r="E347" s="215" t="s">
        <v>1291</v>
      </c>
      <c r="F347" s="216" t="s">
        <v>1292</v>
      </c>
      <c r="G347" s="217" t="s">
        <v>1239</v>
      </c>
      <c r="H347" s="218">
        <v>0</v>
      </c>
      <c r="I347" s="219"/>
      <c r="J347" s="219"/>
      <c r="K347" s="220">
        <f t="shared" si="1"/>
        <v>0</v>
      </c>
      <c r="L347" s="216" t="s">
        <v>56</v>
      </c>
      <c r="M347" s="59"/>
      <c r="N347" s="221" t="s">
        <v>56</v>
      </c>
      <c r="O347" s="222" t="s">
        <v>694</v>
      </c>
      <c r="P347" s="223">
        <f t="shared" si="2"/>
        <v>0</v>
      </c>
      <c r="Q347" s="223">
        <f t="shared" si="3"/>
        <v>0</v>
      </c>
      <c r="R347" s="223">
        <f t="shared" si="4"/>
        <v>0</v>
      </c>
      <c r="S347" s="87"/>
      <c r="T347" s="224">
        <f t="shared" si="5"/>
        <v>0</v>
      </c>
      <c r="U347" s="224">
        <v>0</v>
      </c>
      <c r="V347" s="224">
        <f t="shared" si="6"/>
        <v>0</v>
      </c>
      <c r="W347" s="224">
        <v>0</v>
      </c>
      <c r="X347" s="225">
        <f t="shared" si="7"/>
        <v>0</v>
      </c>
      <c r="Y347" s="54"/>
      <c r="Z347" s="54"/>
      <c r="AA347" s="54"/>
      <c r="AB347" s="54"/>
      <c r="AC347" s="54"/>
      <c r="AD347" s="54"/>
      <c r="AE347" s="54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226" t="s">
        <v>1186</v>
      </c>
      <c r="AS347" s="60"/>
      <c r="AT347" s="226" t="s">
        <v>783</v>
      </c>
      <c r="AU347" s="226" t="s">
        <v>34</v>
      </c>
      <c r="AV347" s="60"/>
      <c r="AW347" s="60"/>
      <c r="AX347" s="60"/>
      <c r="AY347" s="38" t="s">
        <v>781</v>
      </c>
      <c r="AZ347" s="60"/>
      <c r="BA347" s="60"/>
      <c r="BB347" s="60"/>
      <c r="BC347" s="60"/>
      <c r="BD347" s="60"/>
      <c r="BE347" s="227">
        <f t="shared" si="8"/>
        <v>0</v>
      </c>
      <c r="BF347" s="227">
        <f t="shared" si="9"/>
        <v>0</v>
      </c>
      <c r="BG347" s="227">
        <f t="shared" si="10"/>
        <v>0</v>
      </c>
      <c r="BH347" s="227">
        <f t="shared" si="11"/>
        <v>0</v>
      </c>
      <c r="BI347" s="227">
        <f t="shared" si="12"/>
        <v>0</v>
      </c>
      <c r="BJ347" s="38" t="s">
        <v>34</v>
      </c>
      <c r="BK347" s="227">
        <f t="shared" si="13"/>
        <v>0</v>
      </c>
      <c r="BL347" s="38" t="s">
        <v>1186</v>
      </c>
      <c r="BM347" s="226" t="s">
        <v>1293</v>
      </c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</row>
    <row r="348" spans="1:121" ht="22.8">
      <c r="A348" s="54"/>
      <c r="B348" s="55"/>
      <c r="C348" s="214" t="s">
        <v>1397</v>
      </c>
      <c r="D348" s="214" t="s">
        <v>783</v>
      </c>
      <c r="E348" s="215" t="s">
        <v>1295</v>
      </c>
      <c r="F348" s="216" t="s">
        <v>1296</v>
      </c>
      <c r="G348" s="217" t="s">
        <v>1239</v>
      </c>
      <c r="H348" s="218">
        <v>0</v>
      </c>
      <c r="I348" s="219"/>
      <c r="J348" s="219"/>
      <c r="K348" s="220">
        <f t="shared" si="1"/>
        <v>0</v>
      </c>
      <c r="L348" s="216" t="s">
        <v>56</v>
      </c>
      <c r="M348" s="59"/>
      <c r="N348" s="221" t="s">
        <v>56</v>
      </c>
      <c r="O348" s="222" t="s">
        <v>694</v>
      </c>
      <c r="P348" s="223">
        <f t="shared" si="2"/>
        <v>0</v>
      </c>
      <c r="Q348" s="223">
        <f t="shared" si="3"/>
        <v>0</v>
      </c>
      <c r="R348" s="223">
        <f t="shared" si="4"/>
        <v>0</v>
      </c>
      <c r="S348" s="87"/>
      <c r="T348" s="224">
        <f t="shared" si="5"/>
        <v>0</v>
      </c>
      <c r="U348" s="224">
        <v>0</v>
      </c>
      <c r="V348" s="224">
        <f t="shared" si="6"/>
        <v>0</v>
      </c>
      <c r="W348" s="224">
        <v>0</v>
      </c>
      <c r="X348" s="225">
        <f t="shared" si="7"/>
        <v>0</v>
      </c>
      <c r="Y348" s="54"/>
      <c r="Z348" s="54"/>
      <c r="AA348" s="54"/>
      <c r="AB348" s="54"/>
      <c r="AC348" s="54"/>
      <c r="AD348" s="54"/>
      <c r="AE348" s="54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226" t="s">
        <v>1186</v>
      </c>
      <c r="AS348" s="60"/>
      <c r="AT348" s="226" t="s">
        <v>783</v>
      </c>
      <c r="AU348" s="226" t="s">
        <v>34</v>
      </c>
      <c r="AV348" s="60"/>
      <c r="AW348" s="60"/>
      <c r="AX348" s="60"/>
      <c r="AY348" s="38" t="s">
        <v>781</v>
      </c>
      <c r="AZ348" s="60"/>
      <c r="BA348" s="60"/>
      <c r="BB348" s="60"/>
      <c r="BC348" s="60"/>
      <c r="BD348" s="60"/>
      <c r="BE348" s="227">
        <f t="shared" si="8"/>
        <v>0</v>
      </c>
      <c r="BF348" s="227">
        <f t="shared" si="9"/>
        <v>0</v>
      </c>
      <c r="BG348" s="227">
        <f t="shared" si="10"/>
        <v>0</v>
      </c>
      <c r="BH348" s="227">
        <f t="shared" si="11"/>
        <v>0</v>
      </c>
      <c r="BI348" s="227">
        <f t="shared" si="12"/>
        <v>0</v>
      </c>
      <c r="BJ348" s="38" t="s">
        <v>34</v>
      </c>
      <c r="BK348" s="227">
        <f t="shared" si="13"/>
        <v>0</v>
      </c>
      <c r="BL348" s="38" t="s">
        <v>1186</v>
      </c>
      <c r="BM348" s="226" t="s">
        <v>1297</v>
      </c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</row>
    <row r="349" spans="1:121" ht="12.75">
      <c r="A349" s="54"/>
      <c r="B349" s="55"/>
      <c r="C349" s="214" t="s">
        <v>1398</v>
      </c>
      <c r="D349" s="214" t="s">
        <v>783</v>
      </c>
      <c r="E349" s="215" t="s">
        <v>1299</v>
      </c>
      <c r="F349" s="216" t="s">
        <v>1300</v>
      </c>
      <c r="G349" s="217" t="s">
        <v>1239</v>
      </c>
      <c r="H349" s="218">
        <v>0</v>
      </c>
      <c r="I349" s="219"/>
      <c r="J349" s="219"/>
      <c r="K349" s="220">
        <f t="shared" si="1"/>
        <v>0</v>
      </c>
      <c r="L349" s="216" t="s">
        <v>56</v>
      </c>
      <c r="M349" s="59"/>
      <c r="N349" s="221" t="s">
        <v>56</v>
      </c>
      <c r="O349" s="222" t="s">
        <v>694</v>
      </c>
      <c r="P349" s="223">
        <f t="shared" si="2"/>
        <v>0</v>
      </c>
      <c r="Q349" s="223">
        <f t="shared" si="3"/>
        <v>0</v>
      </c>
      <c r="R349" s="223">
        <f t="shared" si="4"/>
        <v>0</v>
      </c>
      <c r="S349" s="87"/>
      <c r="T349" s="224">
        <f t="shared" si="5"/>
        <v>0</v>
      </c>
      <c r="U349" s="224">
        <v>0</v>
      </c>
      <c r="V349" s="224">
        <f t="shared" si="6"/>
        <v>0</v>
      </c>
      <c r="W349" s="224">
        <v>0</v>
      </c>
      <c r="X349" s="225">
        <f t="shared" si="7"/>
        <v>0</v>
      </c>
      <c r="Y349" s="54"/>
      <c r="Z349" s="54"/>
      <c r="AA349" s="54"/>
      <c r="AB349" s="54"/>
      <c r="AC349" s="54"/>
      <c r="AD349" s="54"/>
      <c r="AE349" s="54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226" t="s">
        <v>1186</v>
      </c>
      <c r="AS349" s="60"/>
      <c r="AT349" s="226" t="s">
        <v>783</v>
      </c>
      <c r="AU349" s="226" t="s">
        <v>34</v>
      </c>
      <c r="AV349" s="60"/>
      <c r="AW349" s="60"/>
      <c r="AX349" s="60"/>
      <c r="AY349" s="38" t="s">
        <v>781</v>
      </c>
      <c r="AZ349" s="60"/>
      <c r="BA349" s="60"/>
      <c r="BB349" s="60"/>
      <c r="BC349" s="60"/>
      <c r="BD349" s="60"/>
      <c r="BE349" s="227">
        <f t="shared" si="8"/>
        <v>0</v>
      </c>
      <c r="BF349" s="227">
        <f t="shared" si="9"/>
        <v>0</v>
      </c>
      <c r="BG349" s="227">
        <f t="shared" si="10"/>
        <v>0</v>
      </c>
      <c r="BH349" s="227">
        <f t="shared" si="11"/>
        <v>0</v>
      </c>
      <c r="BI349" s="227">
        <f t="shared" si="12"/>
        <v>0</v>
      </c>
      <c r="BJ349" s="38" t="s">
        <v>34</v>
      </c>
      <c r="BK349" s="227">
        <f t="shared" si="13"/>
        <v>0</v>
      </c>
      <c r="BL349" s="38" t="s">
        <v>1186</v>
      </c>
      <c r="BM349" s="226" t="s">
        <v>1301</v>
      </c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</row>
    <row r="350" spans="1:121" ht="48">
      <c r="A350" s="54"/>
      <c r="B350" s="55"/>
      <c r="C350" s="56"/>
      <c r="D350" s="236" t="s">
        <v>54</v>
      </c>
      <c r="E350" s="56"/>
      <c r="F350" s="280" t="s">
        <v>1302</v>
      </c>
      <c r="G350" s="56"/>
      <c r="H350" s="56"/>
      <c r="I350" s="230"/>
      <c r="J350" s="230"/>
      <c r="K350" s="56"/>
      <c r="L350" s="56"/>
      <c r="M350" s="59"/>
      <c r="N350" s="231"/>
      <c r="O350" s="232"/>
      <c r="P350" s="87"/>
      <c r="Q350" s="87"/>
      <c r="R350" s="87"/>
      <c r="S350" s="87"/>
      <c r="T350" s="87"/>
      <c r="U350" s="87"/>
      <c r="V350" s="87"/>
      <c r="W350" s="87"/>
      <c r="X350" s="88"/>
      <c r="Y350" s="54"/>
      <c r="Z350" s="54"/>
      <c r="AA350" s="54"/>
      <c r="AB350" s="54"/>
      <c r="AC350" s="54"/>
      <c r="AD350" s="54"/>
      <c r="AE350" s="54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38" t="s">
        <v>54</v>
      </c>
      <c r="AU350" s="38" t="s">
        <v>34</v>
      </c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</row>
    <row r="351" spans="1:121" ht="15">
      <c r="A351" s="196"/>
      <c r="B351" s="197"/>
      <c r="C351" s="198"/>
      <c r="D351" s="199" t="s">
        <v>721</v>
      </c>
      <c r="E351" s="200" t="s">
        <v>1303</v>
      </c>
      <c r="F351" s="200" t="s">
        <v>1304</v>
      </c>
      <c r="G351" s="198"/>
      <c r="H351" s="198"/>
      <c r="I351" s="201"/>
      <c r="J351" s="201"/>
      <c r="K351" s="202">
        <f>BK351</f>
        <v>0</v>
      </c>
      <c r="L351" s="198"/>
      <c r="M351" s="203"/>
      <c r="N351" s="204"/>
      <c r="O351" s="205"/>
      <c r="P351" s="205"/>
      <c r="Q351" s="206">
        <f>SUM(Q352:Q359)</f>
        <v>0</v>
      </c>
      <c r="R351" s="206">
        <f>SUM(R352:R359)</f>
        <v>0</v>
      </c>
      <c r="S351" s="205"/>
      <c r="T351" s="207">
        <f>SUM(T352:T359)</f>
        <v>0</v>
      </c>
      <c r="U351" s="205"/>
      <c r="V351" s="207">
        <f>SUM(V352:V359)</f>
        <v>0</v>
      </c>
      <c r="W351" s="205"/>
      <c r="X351" s="208">
        <f>SUM(X352:X359)</f>
        <v>0</v>
      </c>
      <c r="Y351" s="196"/>
      <c r="Z351" s="196"/>
      <c r="AA351" s="196"/>
      <c r="AB351" s="196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209" t="s">
        <v>40</v>
      </c>
      <c r="AS351" s="196"/>
      <c r="AT351" s="210" t="s">
        <v>721</v>
      </c>
      <c r="AU351" s="210" t="s">
        <v>32</v>
      </c>
      <c r="AV351" s="196"/>
      <c r="AW351" s="196"/>
      <c r="AX351" s="196"/>
      <c r="AY351" s="209" t="s">
        <v>781</v>
      </c>
      <c r="AZ351" s="196"/>
      <c r="BA351" s="196"/>
      <c r="BB351" s="196"/>
      <c r="BC351" s="196"/>
      <c r="BD351" s="196"/>
      <c r="BE351" s="196"/>
      <c r="BF351" s="196"/>
      <c r="BG351" s="196"/>
      <c r="BH351" s="196"/>
      <c r="BI351" s="196"/>
      <c r="BJ351" s="196"/>
      <c r="BK351" s="211">
        <f>SUM(BK352:BK359)</f>
        <v>0</v>
      </c>
      <c r="BL351" s="196"/>
      <c r="BM351" s="196"/>
      <c r="BN351" s="196"/>
      <c r="BO351" s="196"/>
      <c r="BP351" s="196"/>
      <c r="BQ351" s="196"/>
      <c r="BR351" s="196"/>
      <c r="BS351" s="196"/>
      <c r="BT351" s="196"/>
      <c r="BU351" s="196"/>
      <c r="BV351" s="196"/>
      <c r="BW351" s="196"/>
      <c r="BX351" s="196"/>
      <c r="BY351" s="196"/>
      <c r="BZ351" s="196"/>
      <c r="CA351" s="196"/>
      <c r="CB351" s="196"/>
      <c r="CC351" s="196"/>
      <c r="CD351" s="196"/>
      <c r="CE351" s="196"/>
      <c r="CF351" s="196"/>
      <c r="CG351" s="196"/>
      <c r="CH351" s="196"/>
      <c r="CI351" s="196"/>
      <c r="CJ351" s="196"/>
      <c r="CK351" s="196"/>
      <c r="CL351" s="196"/>
      <c r="CM351" s="196"/>
      <c r="CN351" s="196"/>
      <c r="CO351" s="196"/>
      <c r="CP351" s="196"/>
      <c r="CQ351" s="196"/>
      <c r="CR351" s="196"/>
      <c r="CS351" s="196"/>
      <c r="CT351" s="196"/>
      <c r="CU351" s="196"/>
      <c r="CV351" s="196"/>
      <c r="CW351" s="196"/>
      <c r="CX351" s="196"/>
      <c r="CY351" s="196"/>
      <c r="CZ351" s="196"/>
      <c r="DA351" s="196"/>
      <c r="DB351" s="196"/>
      <c r="DC351" s="196"/>
      <c r="DD351" s="196"/>
      <c r="DE351" s="196"/>
      <c r="DF351" s="196"/>
      <c r="DG351" s="196"/>
      <c r="DH351" s="196"/>
      <c r="DI351" s="196"/>
      <c r="DJ351" s="196"/>
      <c r="DK351" s="196"/>
      <c r="DL351" s="196"/>
      <c r="DM351" s="196"/>
      <c r="DN351" s="196"/>
      <c r="DO351" s="196"/>
      <c r="DP351" s="196"/>
      <c r="DQ351" s="196"/>
    </row>
    <row r="352" spans="1:121" ht="12.75">
      <c r="A352" s="54"/>
      <c r="B352" s="55"/>
      <c r="C352" s="214" t="s">
        <v>1399</v>
      </c>
      <c r="D352" s="214" t="s">
        <v>783</v>
      </c>
      <c r="E352" s="215" t="s">
        <v>1306</v>
      </c>
      <c r="F352" s="216" t="s">
        <v>1307</v>
      </c>
      <c r="G352" s="217" t="s">
        <v>1239</v>
      </c>
      <c r="H352" s="218">
        <v>0</v>
      </c>
      <c r="I352" s="219"/>
      <c r="J352" s="219"/>
      <c r="K352" s="220">
        <f>ROUND(P352*H352,2)</f>
        <v>0</v>
      </c>
      <c r="L352" s="216" t="s">
        <v>56</v>
      </c>
      <c r="M352" s="59"/>
      <c r="N352" s="221" t="s">
        <v>56</v>
      </c>
      <c r="O352" s="222" t="s">
        <v>694</v>
      </c>
      <c r="P352" s="223">
        <f>I352+J352</f>
        <v>0</v>
      </c>
      <c r="Q352" s="223">
        <f>ROUND(I352*H352,2)</f>
        <v>0</v>
      </c>
      <c r="R352" s="223">
        <f>ROUND(J352*H352,2)</f>
        <v>0</v>
      </c>
      <c r="S352" s="87"/>
      <c r="T352" s="224">
        <f>S352*H352</f>
        <v>0</v>
      </c>
      <c r="U352" s="224">
        <v>0</v>
      </c>
      <c r="V352" s="224">
        <f>U352*H352</f>
        <v>0</v>
      </c>
      <c r="W352" s="224">
        <v>0</v>
      </c>
      <c r="X352" s="225">
        <f>W352*H352</f>
        <v>0</v>
      </c>
      <c r="Y352" s="54"/>
      <c r="Z352" s="54"/>
      <c r="AA352" s="54"/>
      <c r="AB352" s="54"/>
      <c r="AC352" s="54"/>
      <c r="AD352" s="54"/>
      <c r="AE352" s="54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226" t="s">
        <v>1186</v>
      </c>
      <c r="AS352" s="60"/>
      <c r="AT352" s="226" t="s">
        <v>783</v>
      </c>
      <c r="AU352" s="226" t="s">
        <v>34</v>
      </c>
      <c r="AV352" s="60"/>
      <c r="AW352" s="60"/>
      <c r="AX352" s="60"/>
      <c r="AY352" s="38" t="s">
        <v>781</v>
      </c>
      <c r="AZ352" s="60"/>
      <c r="BA352" s="60"/>
      <c r="BB352" s="60"/>
      <c r="BC352" s="60"/>
      <c r="BD352" s="60"/>
      <c r="BE352" s="227">
        <f>IF(O352="základní",K352,0)</f>
        <v>0</v>
      </c>
      <c r="BF352" s="227">
        <f>IF(O352="snížená",K352,0)</f>
        <v>0</v>
      </c>
      <c r="BG352" s="227">
        <f>IF(O352="zákl. přenesená",K352,0)</f>
        <v>0</v>
      </c>
      <c r="BH352" s="227">
        <f>IF(O352="sníž. přenesená",K352,0)</f>
        <v>0</v>
      </c>
      <c r="BI352" s="227">
        <f>IF(O352="nulová",K352,0)</f>
        <v>0</v>
      </c>
      <c r="BJ352" s="38" t="s">
        <v>34</v>
      </c>
      <c r="BK352" s="227">
        <f>ROUND(P352*H352,2)</f>
        <v>0</v>
      </c>
      <c r="BL352" s="38" t="s">
        <v>1186</v>
      </c>
      <c r="BM352" s="226" t="s">
        <v>1308</v>
      </c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</row>
    <row r="353" spans="1:121" ht="28.8">
      <c r="A353" s="54"/>
      <c r="B353" s="55"/>
      <c r="C353" s="56"/>
      <c r="D353" s="236" t="s">
        <v>54</v>
      </c>
      <c r="E353" s="56"/>
      <c r="F353" s="280" t="s">
        <v>1309</v>
      </c>
      <c r="G353" s="56"/>
      <c r="H353" s="56"/>
      <c r="I353" s="230"/>
      <c r="J353" s="230"/>
      <c r="K353" s="56"/>
      <c r="L353" s="56"/>
      <c r="M353" s="59"/>
      <c r="N353" s="231"/>
      <c r="O353" s="232"/>
      <c r="P353" s="87"/>
      <c r="Q353" s="87"/>
      <c r="R353" s="87"/>
      <c r="S353" s="87"/>
      <c r="T353" s="87"/>
      <c r="U353" s="87"/>
      <c r="V353" s="87"/>
      <c r="W353" s="87"/>
      <c r="X353" s="88"/>
      <c r="Y353" s="54"/>
      <c r="Z353" s="54"/>
      <c r="AA353" s="54"/>
      <c r="AB353" s="54"/>
      <c r="AC353" s="54"/>
      <c r="AD353" s="54"/>
      <c r="AE353" s="54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38" t="s">
        <v>54</v>
      </c>
      <c r="AU353" s="38" t="s">
        <v>34</v>
      </c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</row>
    <row r="354" spans="1:121" ht="12.75">
      <c r="A354" s="54"/>
      <c r="B354" s="55"/>
      <c r="C354" s="214" t="s">
        <v>1400</v>
      </c>
      <c r="D354" s="214" t="s">
        <v>783</v>
      </c>
      <c r="E354" s="215" t="s">
        <v>1311</v>
      </c>
      <c r="F354" s="216" t="s">
        <v>1312</v>
      </c>
      <c r="G354" s="217" t="s">
        <v>1239</v>
      </c>
      <c r="H354" s="218">
        <v>0</v>
      </c>
      <c r="I354" s="219"/>
      <c r="J354" s="219"/>
      <c r="K354" s="220">
        <f>ROUND(P354*H354,2)</f>
        <v>0</v>
      </c>
      <c r="L354" s="216" t="s">
        <v>56</v>
      </c>
      <c r="M354" s="59"/>
      <c r="N354" s="221" t="s">
        <v>56</v>
      </c>
      <c r="O354" s="222" t="s">
        <v>694</v>
      </c>
      <c r="P354" s="223">
        <f>I354+J354</f>
        <v>0</v>
      </c>
      <c r="Q354" s="223">
        <f>ROUND(I354*H354,2)</f>
        <v>0</v>
      </c>
      <c r="R354" s="223">
        <f>ROUND(J354*H354,2)</f>
        <v>0</v>
      </c>
      <c r="S354" s="87"/>
      <c r="T354" s="224">
        <f>S354*H354</f>
        <v>0</v>
      </c>
      <c r="U354" s="224">
        <v>0</v>
      </c>
      <c r="V354" s="224">
        <f>U354*H354</f>
        <v>0</v>
      </c>
      <c r="W354" s="224">
        <v>0</v>
      </c>
      <c r="X354" s="225">
        <f>W354*H354</f>
        <v>0</v>
      </c>
      <c r="Y354" s="54"/>
      <c r="Z354" s="54"/>
      <c r="AA354" s="54"/>
      <c r="AB354" s="54"/>
      <c r="AC354" s="54"/>
      <c r="AD354" s="54"/>
      <c r="AE354" s="54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226" t="s">
        <v>1186</v>
      </c>
      <c r="AS354" s="60"/>
      <c r="AT354" s="226" t="s">
        <v>783</v>
      </c>
      <c r="AU354" s="226" t="s">
        <v>34</v>
      </c>
      <c r="AV354" s="60"/>
      <c r="AW354" s="60"/>
      <c r="AX354" s="60"/>
      <c r="AY354" s="38" t="s">
        <v>781</v>
      </c>
      <c r="AZ354" s="60"/>
      <c r="BA354" s="60"/>
      <c r="BB354" s="60"/>
      <c r="BC354" s="60"/>
      <c r="BD354" s="60"/>
      <c r="BE354" s="227">
        <f>IF(O354="základní",K354,0)</f>
        <v>0</v>
      </c>
      <c r="BF354" s="227">
        <f>IF(O354="snížená",K354,0)</f>
        <v>0</v>
      </c>
      <c r="BG354" s="227">
        <f>IF(O354="zákl. přenesená",K354,0)</f>
        <v>0</v>
      </c>
      <c r="BH354" s="227">
        <f>IF(O354="sníž. přenesená",K354,0)</f>
        <v>0</v>
      </c>
      <c r="BI354" s="227">
        <f>IF(O354="nulová",K354,0)</f>
        <v>0</v>
      </c>
      <c r="BJ354" s="38" t="s">
        <v>34</v>
      </c>
      <c r="BK354" s="227">
        <f>ROUND(P354*H354,2)</f>
        <v>0</v>
      </c>
      <c r="BL354" s="38" t="s">
        <v>1186</v>
      </c>
      <c r="BM354" s="226" t="s">
        <v>1313</v>
      </c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</row>
    <row r="355" spans="1:121" ht="28.8">
      <c r="A355" s="54"/>
      <c r="B355" s="55"/>
      <c r="C355" s="56"/>
      <c r="D355" s="236" t="s">
        <v>54</v>
      </c>
      <c r="E355" s="56"/>
      <c r="F355" s="280" t="s">
        <v>1309</v>
      </c>
      <c r="G355" s="56"/>
      <c r="H355" s="56"/>
      <c r="I355" s="230"/>
      <c r="J355" s="230"/>
      <c r="K355" s="56"/>
      <c r="L355" s="56"/>
      <c r="M355" s="59"/>
      <c r="N355" s="231"/>
      <c r="O355" s="232"/>
      <c r="P355" s="87"/>
      <c r="Q355" s="87"/>
      <c r="R355" s="87"/>
      <c r="S355" s="87"/>
      <c r="T355" s="87"/>
      <c r="U355" s="87"/>
      <c r="V355" s="87"/>
      <c r="W355" s="87"/>
      <c r="X355" s="88"/>
      <c r="Y355" s="54"/>
      <c r="Z355" s="54"/>
      <c r="AA355" s="54"/>
      <c r="AB355" s="54"/>
      <c r="AC355" s="54"/>
      <c r="AD355" s="54"/>
      <c r="AE355" s="54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38" t="s">
        <v>54</v>
      </c>
      <c r="AU355" s="38" t="s">
        <v>34</v>
      </c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</row>
    <row r="356" spans="1:121" ht="12.75">
      <c r="A356" s="54"/>
      <c r="B356" s="55"/>
      <c r="C356" s="214" t="s">
        <v>1401</v>
      </c>
      <c r="D356" s="214" t="s">
        <v>783</v>
      </c>
      <c r="E356" s="215" t="s">
        <v>1315</v>
      </c>
      <c r="F356" s="216" t="s">
        <v>1316</v>
      </c>
      <c r="G356" s="217" t="s">
        <v>1239</v>
      </c>
      <c r="H356" s="218">
        <v>0</v>
      </c>
      <c r="I356" s="219"/>
      <c r="J356" s="219"/>
      <c r="K356" s="220">
        <f>ROUND(P356*H356,2)</f>
        <v>0</v>
      </c>
      <c r="L356" s="216" t="s">
        <v>56</v>
      </c>
      <c r="M356" s="59"/>
      <c r="N356" s="221" t="s">
        <v>56</v>
      </c>
      <c r="O356" s="222" t="s">
        <v>694</v>
      </c>
      <c r="P356" s="223">
        <f>I356+J356</f>
        <v>0</v>
      </c>
      <c r="Q356" s="223">
        <f>ROUND(I356*H356,2)</f>
        <v>0</v>
      </c>
      <c r="R356" s="223">
        <f>ROUND(J356*H356,2)</f>
        <v>0</v>
      </c>
      <c r="S356" s="87"/>
      <c r="T356" s="224">
        <f>S356*H356</f>
        <v>0</v>
      </c>
      <c r="U356" s="224">
        <v>0</v>
      </c>
      <c r="V356" s="224">
        <f>U356*H356</f>
        <v>0</v>
      </c>
      <c r="W356" s="224">
        <v>0</v>
      </c>
      <c r="X356" s="225">
        <f>W356*H356</f>
        <v>0</v>
      </c>
      <c r="Y356" s="54"/>
      <c r="Z356" s="54"/>
      <c r="AA356" s="54"/>
      <c r="AB356" s="54"/>
      <c r="AC356" s="54"/>
      <c r="AD356" s="54"/>
      <c r="AE356" s="54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226" t="s">
        <v>1186</v>
      </c>
      <c r="AS356" s="60"/>
      <c r="AT356" s="226" t="s">
        <v>783</v>
      </c>
      <c r="AU356" s="226" t="s">
        <v>34</v>
      </c>
      <c r="AV356" s="60"/>
      <c r="AW356" s="60"/>
      <c r="AX356" s="60"/>
      <c r="AY356" s="38" t="s">
        <v>781</v>
      </c>
      <c r="AZ356" s="60"/>
      <c r="BA356" s="60"/>
      <c r="BB356" s="60"/>
      <c r="BC356" s="60"/>
      <c r="BD356" s="60"/>
      <c r="BE356" s="227">
        <f>IF(O356="základní",K356,0)</f>
        <v>0</v>
      </c>
      <c r="BF356" s="227">
        <f>IF(O356="snížená",K356,0)</f>
        <v>0</v>
      </c>
      <c r="BG356" s="227">
        <f>IF(O356="zákl. přenesená",K356,0)</f>
        <v>0</v>
      </c>
      <c r="BH356" s="227">
        <f>IF(O356="sníž. přenesená",K356,0)</f>
        <v>0</v>
      </c>
      <c r="BI356" s="227">
        <f>IF(O356="nulová",K356,0)</f>
        <v>0</v>
      </c>
      <c r="BJ356" s="38" t="s">
        <v>34</v>
      </c>
      <c r="BK356" s="227">
        <f>ROUND(P356*H356,2)</f>
        <v>0</v>
      </c>
      <c r="BL356" s="38" t="s">
        <v>1186</v>
      </c>
      <c r="BM356" s="226" t="s">
        <v>1317</v>
      </c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</row>
    <row r="357" spans="1:121" ht="28.8">
      <c r="A357" s="54"/>
      <c r="B357" s="55"/>
      <c r="C357" s="56"/>
      <c r="D357" s="236" t="s">
        <v>54</v>
      </c>
      <c r="E357" s="56"/>
      <c r="F357" s="280" t="s">
        <v>1309</v>
      </c>
      <c r="G357" s="56"/>
      <c r="H357" s="56"/>
      <c r="I357" s="230"/>
      <c r="J357" s="230"/>
      <c r="K357" s="56"/>
      <c r="L357" s="56"/>
      <c r="M357" s="59"/>
      <c r="N357" s="231"/>
      <c r="O357" s="232"/>
      <c r="P357" s="87"/>
      <c r="Q357" s="87"/>
      <c r="R357" s="87"/>
      <c r="S357" s="87"/>
      <c r="T357" s="87"/>
      <c r="U357" s="87"/>
      <c r="V357" s="87"/>
      <c r="W357" s="87"/>
      <c r="X357" s="88"/>
      <c r="Y357" s="54"/>
      <c r="Z357" s="54"/>
      <c r="AA357" s="54"/>
      <c r="AB357" s="54"/>
      <c r="AC357" s="54"/>
      <c r="AD357" s="54"/>
      <c r="AE357" s="54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38" t="s">
        <v>54</v>
      </c>
      <c r="AU357" s="38" t="s">
        <v>34</v>
      </c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</row>
    <row r="358" spans="1:121" ht="12.75">
      <c r="A358" s="54"/>
      <c r="B358" s="55"/>
      <c r="C358" s="214" t="s">
        <v>1402</v>
      </c>
      <c r="D358" s="214" t="s">
        <v>783</v>
      </c>
      <c r="E358" s="215" t="s">
        <v>1319</v>
      </c>
      <c r="F358" s="216" t="s">
        <v>1320</v>
      </c>
      <c r="G358" s="217" t="s">
        <v>1239</v>
      </c>
      <c r="H358" s="218">
        <v>0</v>
      </c>
      <c r="I358" s="219"/>
      <c r="J358" s="219"/>
      <c r="K358" s="220">
        <f>ROUND(P358*H358,2)</f>
        <v>0</v>
      </c>
      <c r="L358" s="216" t="s">
        <v>56</v>
      </c>
      <c r="M358" s="59"/>
      <c r="N358" s="221" t="s">
        <v>56</v>
      </c>
      <c r="O358" s="222" t="s">
        <v>694</v>
      </c>
      <c r="P358" s="223">
        <f>I358+J358</f>
        <v>0</v>
      </c>
      <c r="Q358" s="223">
        <f>ROUND(I358*H358,2)</f>
        <v>0</v>
      </c>
      <c r="R358" s="223">
        <f>ROUND(J358*H358,2)</f>
        <v>0</v>
      </c>
      <c r="S358" s="87"/>
      <c r="T358" s="224">
        <f>S358*H358</f>
        <v>0</v>
      </c>
      <c r="U358" s="224">
        <v>0</v>
      </c>
      <c r="V358" s="224">
        <f>U358*H358</f>
        <v>0</v>
      </c>
      <c r="W358" s="224">
        <v>0</v>
      </c>
      <c r="X358" s="225">
        <f>W358*H358</f>
        <v>0</v>
      </c>
      <c r="Y358" s="54"/>
      <c r="Z358" s="54"/>
      <c r="AA358" s="54"/>
      <c r="AB358" s="54"/>
      <c r="AC358" s="54"/>
      <c r="AD358" s="54"/>
      <c r="AE358" s="54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226" t="s">
        <v>1186</v>
      </c>
      <c r="AS358" s="60"/>
      <c r="AT358" s="226" t="s">
        <v>783</v>
      </c>
      <c r="AU358" s="226" t="s">
        <v>34</v>
      </c>
      <c r="AV358" s="60"/>
      <c r="AW358" s="60"/>
      <c r="AX358" s="60"/>
      <c r="AY358" s="38" t="s">
        <v>781</v>
      </c>
      <c r="AZ358" s="60"/>
      <c r="BA358" s="60"/>
      <c r="BB358" s="60"/>
      <c r="BC358" s="60"/>
      <c r="BD358" s="60"/>
      <c r="BE358" s="227">
        <f>IF(O358="základní",K358,0)</f>
        <v>0</v>
      </c>
      <c r="BF358" s="227">
        <f>IF(O358="snížená",K358,0)</f>
        <v>0</v>
      </c>
      <c r="BG358" s="227">
        <f>IF(O358="zákl. přenesená",K358,0)</f>
        <v>0</v>
      </c>
      <c r="BH358" s="227">
        <f>IF(O358="sníž. přenesená",K358,0)</f>
        <v>0</v>
      </c>
      <c r="BI358" s="227">
        <f>IF(O358="nulová",K358,0)</f>
        <v>0</v>
      </c>
      <c r="BJ358" s="38" t="s">
        <v>34</v>
      </c>
      <c r="BK358" s="227">
        <f>ROUND(P358*H358,2)</f>
        <v>0</v>
      </c>
      <c r="BL358" s="38" t="s">
        <v>1186</v>
      </c>
      <c r="BM358" s="226" t="s">
        <v>1321</v>
      </c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</row>
    <row r="359" spans="1:121" ht="57.6">
      <c r="A359" s="54"/>
      <c r="B359" s="55"/>
      <c r="C359" s="56"/>
      <c r="D359" s="236" t="s">
        <v>54</v>
      </c>
      <c r="E359" s="56"/>
      <c r="F359" s="280" t="s">
        <v>1403</v>
      </c>
      <c r="G359" s="56"/>
      <c r="H359" s="56"/>
      <c r="I359" s="230"/>
      <c r="J359" s="230"/>
      <c r="K359" s="56"/>
      <c r="L359" s="56"/>
      <c r="M359" s="59"/>
      <c r="N359" s="281"/>
      <c r="O359" s="282"/>
      <c r="P359" s="283"/>
      <c r="Q359" s="283"/>
      <c r="R359" s="283"/>
      <c r="S359" s="283"/>
      <c r="T359" s="283"/>
      <c r="U359" s="283"/>
      <c r="V359" s="283"/>
      <c r="W359" s="283"/>
      <c r="X359" s="284"/>
      <c r="Y359" s="54"/>
      <c r="Z359" s="54"/>
      <c r="AA359" s="54"/>
      <c r="AB359" s="54"/>
      <c r="AC359" s="54"/>
      <c r="AD359" s="54"/>
      <c r="AE359" s="54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38" t="s">
        <v>54</v>
      </c>
      <c r="AU359" s="38" t="s">
        <v>34</v>
      </c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</row>
    <row r="360" spans="1:121" ht="12.75">
      <c r="A360" s="54"/>
      <c r="B360" s="69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59"/>
      <c r="N360" s="54"/>
      <c r="O360" s="60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</row>
  </sheetData>
  <mergeCells count="12">
    <mergeCell ref="E95:H95"/>
    <mergeCell ref="M2:Z2"/>
    <mergeCell ref="E7:H7"/>
    <mergeCell ref="E9:H9"/>
    <mergeCell ref="E11:H11"/>
    <mergeCell ref="E20:H20"/>
    <mergeCell ref="E29:H29"/>
    <mergeCell ref="E52:H52"/>
    <mergeCell ref="E54:H54"/>
    <mergeCell ref="E56:H56"/>
    <mergeCell ref="E91:H91"/>
    <mergeCell ref="E93:H93"/>
  </mergeCells>
  <hyperlinks>
    <hyperlink ref="F107" r:id="rId1" display="https://podminky.urs.cz/item/CS_URS_2022_01/945421110"/>
    <hyperlink ref="F116" r:id="rId2" display="https://podminky.urs.cz/item/CS_URS_2022_01/741810003"/>
    <hyperlink ref="F119" r:id="rId3" display="https://podminky.urs.cz/item/CS_URS_2022_01/741110312"/>
    <hyperlink ref="F124" r:id="rId4" display="https://podminky.urs.cz/item/CS_URS_2022_01/741110334"/>
    <hyperlink ref="F128" r:id="rId5" display="https://podminky.urs.cz/item/CS_URS_2022_01/741120501"/>
    <hyperlink ref="F132" r:id="rId6" display="https://podminky.urs.cz/item/CS_URS_2022_01/741122122"/>
    <hyperlink ref="F137" r:id="rId7" display="https://podminky.urs.cz/item/CS_URS_2022_01/741122134"/>
    <hyperlink ref="F142" r:id="rId8" display="https://podminky.urs.cz/item/CS_URS_2022_01/741130115"/>
    <hyperlink ref="F144" r:id="rId9" display="https://podminky.urs.cz/item/CS_URS_2022_01/741132103"/>
    <hyperlink ref="F147" r:id="rId10" display="https://podminky.urs.cz/item/CS_URS_2022_01/741132133"/>
    <hyperlink ref="F150" r:id="rId11" display="https://podminky.urs.cz/item/CS_URS_2022_01/741210124"/>
    <hyperlink ref="F153" r:id="rId12" display="https://podminky.urs.cz/item/CS_URS_2022_01/741320041"/>
    <hyperlink ref="F157" r:id="rId13" display="https://podminky.urs.cz/item/CS_URS_2022_01/741410021"/>
    <hyperlink ref="F162" r:id="rId14" display="https://podminky.urs.cz/item/CS_URS_2022_01/741410041"/>
    <hyperlink ref="F167" r:id="rId15" display="https://podminky.urs.cz/item/CS_URS_2022_01/741420022"/>
    <hyperlink ref="F172" r:id="rId16" display="https://podminky.urs.cz/item/CS_URS_2022_01/741420054"/>
    <hyperlink ref="F175" r:id="rId17" display="https://podminky.urs.cz/item/CS_URS_2022_01/741420083"/>
    <hyperlink ref="F181" r:id="rId18" display="https://podminky.urs.cz/item/CS_URS_2022_01/998741201"/>
    <hyperlink ref="F183" r:id="rId19" display="https://podminky.urs.cz/item/CS_URS_2022_01/998741294"/>
    <hyperlink ref="F188" r:id="rId20" display="https://podminky.urs.cz/item/CS_URS_2022_01/210050841"/>
    <hyperlink ref="F193" r:id="rId21" display="https://podminky.urs.cz/item/CS_URS_2022_01/210120101"/>
    <hyperlink ref="F197" r:id="rId22" display="https://podminky.urs.cz/item/CS_URS_2022_01/210191519"/>
    <hyperlink ref="F199" r:id="rId23" display="https://podminky.urs.cz/item/CS_URS_2022_01/210191543"/>
    <hyperlink ref="F202" r:id="rId24" display="https://podminky.urs.cz/item/CS_URS_2022_01/210202013"/>
    <hyperlink ref="F206" r:id="rId25" display="https://podminky.urs.cz/item/CS_URS_2022_01/210204011"/>
    <hyperlink ref="F210" r:id="rId26" display="https://podminky.urs.cz/item/CS_URS_2022_01/210204103"/>
    <hyperlink ref="F213" r:id="rId27" display="https://podminky.urs.cz/item/CS_URS_2022_01/210204201"/>
    <hyperlink ref="F216" r:id="rId28" display="https://podminky.urs.cz/item/CS_URS_2022_01/210204202"/>
    <hyperlink ref="F219" r:id="rId29" display="https://podminky.urs.cz/item/CS_URS_2022_01/210280161"/>
    <hyperlink ref="F227" r:id="rId30" display="https://podminky.urs.cz/item/CS_URS_2022_01/460010024"/>
    <hyperlink ref="F229" r:id="rId31" display="https://podminky.urs.cz/item/CS_URS_2022_01/460010025"/>
    <hyperlink ref="F231" r:id="rId32" display="https://podminky.urs.cz/item/CS_URS_2022_01/460161682"/>
    <hyperlink ref="F234" r:id="rId33" display="https://podminky.urs.cz/item/CS_URS_2022_01/460241111"/>
    <hyperlink ref="F236" r:id="rId34" display="https://podminky.urs.cz/item/CS_URS_2022_01/460242111"/>
    <hyperlink ref="F238" r:id="rId35" display="https://podminky.urs.cz/item/CS_URS_2022_01/460242121"/>
    <hyperlink ref="F240" r:id="rId36" display="https://podminky.urs.cz/item/CS_URS_2022_01/460242211"/>
    <hyperlink ref="F242" r:id="rId37" display="https://podminky.urs.cz/item/CS_URS_2022_01/460242221"/>
    <hyperlink ref="F244" r:id="rId38" display="https://podminky.urs.cz/item/CS_URS_2022_01/460451712"/>
    <hyperlink ref="F246" r:id="rId39" display="https://podminky.urs.cz/item/CS_URS_2022_01/460481122"/>
    <hyperlink ref="F248" r:id="rId40" display="https://podminky.urs.cz/item/CS_URS_2022_01/460581131"/>
    <hyperlink ref="F250" r:id="rId41" display="https://podminky.urs.cz/item/CS_URS_2022_01/460631212"/>
    <hyperlink ref="F255" r:id="rId42" display="https://podminky.urs.cz/item/CS_URS_2022_01/460632113"/>
    <hyperlink ref="F257" r:id="rId43" display="https://podminky.urs.cz/item/CS_URS_2022_01/460632213"/>
    <hyperlink ref="F259" r:id="rId44" display="https://podminky.urs.cz/item/CS_URS_2022_01/460641124"/>
    <hyperlink ref="F262" r:id="rId45" display="https://podminky.urs.cz/item/CS_URS_2022_01/460661114"/>
    <hyperlink ref="F264" r:id="rId46" display="https://podminky.urs.cz/item/CS_URS_2022_01/460671113"/>
    <hyperlink ref="F267" r:id="rId47" display="https://podminky.urs.cz/item/CS_URS_2022_01/468051121"/>
    <hyperlink ref="F270" r:id="rId48" display="https://podminky.urs.cz/item/CS_URS_2022_01/469972111"/>
    <hyperlink ref="F272" r:id="rId49" display="https://podminky.urs.cz/item/CS_URS_2022_01/469972121"/>
    <hyperlink ref="F275" r:id="rId50" display="https://podminky.urs.cz/item/CS_URS_2022_01/469973116"/>
    <hyperlink ref="F277" r:id="rId51" display="https://podminky.urs.cz/item/CS_URS_2022_01/469981111"/>
    <hyperlink ref="F283" r:id="rId52" display="https://podminky.urs.cz/item/CS_URS_2022_01/HZS1211"/>
    <hyperlink ref="F286" r:id="rId53" display="https://podminky.urs.cz/item/CS_URS_2022_01/HZS2231"/>
    <hyperlink ref="F289" r:id="rId54" display="https://podminky.urs.cz/item/CS_URS_2022_01/HZS2231"/>
    <hyperlink ref="F292" r:id="rId55" display="https://podminky.urs.cz/item/CS_URS_2022_01/HZS2231"/>
    <hyperlink ref="F295" r:id="rId56" display="https://podminky.urs.cz/item/CS_URS_2022_01/HZS2232"/>
    <hyperlink ref="F298" r:id="rId57" display="https://podminky.urs.cz/item/CS_URS_2022_01/HZS2232"/>
    <hyperlink ref="F301" r:id="rId58" display="https://podminky.urs.cz/item/CS_URS_2022_01/HZS2232"/>
    <hyperlink ref="F304" r:id="rId59" display="https://podminky.urs.cz/item/CS_URS_2022_01/HZS2232"/>
    <hyperlink ref="F307" r:id="rId60" display="https://podminky.urs.cz/item/CS_URS_2022_01/HZS2232"/>
    <hyperlink ref="F312" r:id="rId61" display="https://podminky.urs.cz/item/CS_URS_2022_01/011464000"/>
    <hyperlink ref="F314" r:id="rId62" display="https://podminky.urs.cz/item/CS_URS_2022_01/012103000"/>
    <hyperlink ref="F316" r:id="rId63" display="https://podminky.urs.cz/item/CS_URS_2022_01/012303000"/>
    <hyperlink ref="F318" r:id="rId64" display="https://podminky.urs.cz/item/CS_URS_2022_01/013254000"/>
    <hyperlink ref="F321" r:id="rId65" display="https://podminky.urs.cz/item/CS_URS_2022_01/065002000"/>
    <hyperlink ref="F324" r:id="rId66" display="https://podminky.urs.cz/item/CS_URS_2022_01/075002000"/>
    <hyperlink ref="F328" r:id="rId67" display="https://podminky.urs.cz/item/CS_URS_2022_01/092103001"/>
    <hyperlink ref="F330" r:id="rId68" display="https://podminky.urs.cz/item/CS_URS_2022_01/092203000"/>
  </hyperlinks>
  <printOptions/>
  <pageMargins left="0.7" right="0.7" top="0.787401575" bottom="0.787401575" header="0.3" footer="0.3"/>
  <pageSetup horizontalDpi="600" verticalDpi="600" orientation="portrait" paperSize="9" r:id="rId6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1CE7E-97D3-4766-BAD8-4034674FAD41}">
  <dimension ref="A2:FI339"/>
  <sheetViews>
    <sheetView showGridLines="0" workbookViewId="0" topLeftCell="A196">
      <selection activeCell="F202" sqref="F202"/>
    </sheetView>
  </sheetViews>
  <sheetFormatPr defaultColWidth="9.140625" defaultRowHeight="12.7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2" max="12" width="13.28125" style="0" customWidth="1"/>
    <col min="13" max="13" width="8.00390625" style="0" customWidth="1"/>
    <col min="14" max="14" width="9.28125" style="0" hidden="1" customWidth="1"/>
    <col min="16" max="24" width="12.140625" style="0" hidden="1" customWidth="1"/>
    <col min="25" max="25" width="10.57421875" style="0" hidden="1" customWidth="1"/>
    <col min="26" max="26" width="14.00390625" style="0" customWidth="1"/>
    <col min="27" max="27" width="10.57421875" style="0" customWidth="1"/>
    <col min="28" max="28" width="12.8515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3:46" ht="12.75"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T2" s="38" t="s">
        <v>735</v>
      </c>
    </row>
    <row r="3" spans="2:46" ht="12.7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41"/>
      <c r="AT3" s="38" t="s">
        <v>29</v>
      </c>
    </row>
    <row r="4" spans="2:46" ht="17.4">
      <c r="B4" s="41"/>
      <c r="D4" s="136" t="s">
        <v>736</v>
      </c>
      <c r="M4" s="41"/>
      <c r="N4" s="137" t="s">
        <v>663</v>
      </c>
      <c r="AT4" s="38" t="s">
        <v>658</v>
      </c>
    </row>
    <row r="5" spans="2:13" ht="12.75">
      <c r="B5" s="41"/>
      <c r="M5" s="41"/>
    </row>
    <row r="6" spans="2:13" ht="12.75">
      <c r="B6" s="41"/>
      <c r="D6" s="138" t="s">
        <v>669</v>
      </c>
      <c r="M6" s="41"/>
    </row>
    <row r="7" spans="2:13" ht="12.75">
      <c r="B7" s="41"/>
      <c r="E7" s="427" t="s">
        <v>670</v>
      </c>
      <c r="F7" s="428"/>
      <c r="G7" s="428"/>
      <c r="H7" s="428"/>
      <c r="M7" s="41"/>
    </row>
    <row r="8" spans="2:13" ht="12.75">
      <c r="B8" s="41"/>
      <c r="D8" s="138" t="s">
        <v>18</v>
      </c>
      <c r="M8" s="41"/>
    </row>
    <row r="9" spans="1:165" ht="12.75">
      <c r="A9" s="54"/>
      <c r="B9" s="59"/>
      <c r="C9" s="54"/>
      <c r="D9" s="54"/>
      <c r="E9" s="427" t="s">
        <v>737</v>
      </c>
      <c r="F9" s="429"/>
      <c r="G9" s="429"/>
      <c r="H9" s="429"/>
      <c r="I9" s="54"/>
      <c r="J9" s="54"/>
      <c r="K9" s="54"/>
      <c r="L9" s="54"/>
      <c r="M9" s="139"/>
      <c r="N9" s="60"/>
      <c r="O9" s="60"/>
      <c r="P9" s="60"/>
      <c r="Q9" s="60"/>
      <c r="R9" s="60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</row>
    <row r="10" spans="1:165" ht="12.75">
      <c r="A10" s="54"/>
      <c r="B10" s="59"/>
      <c r="C10" s="54"/>
      <c r="D10" s="138" t="s">
        <v>738</v>
      </c>
      <c r="E10" s="54"/>
      <c r="F10" s="54"/>
      <c r="G10" s="54"/>
      <c r="H10" s="54"/>
      <c r="I10" s="54"/>
      <c r="J10" s="54"/>
      <c r="K10" s="54"/>
      <c r="L10" s="54"/>
      <c r="M10" s="139"/>
      <c r="N10" s="60"/>
      <c r="O10" s="60"/>
      <c r="P10" s="60"/>
      <c r="Q10" s="60"/>
      <c r="R10" s="60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</row>
    <row r="11" spans="1:165" ht="12.75">
      <c r="A11" s="54"/>
      <c r="B11" s="59"/>
      <c r="C11" s="54"/>
      <c r="D11" s="54"/>
      <c r="E11" s="430" t="s">
        <v>1404</v>
      </c>
      <c r="F11" s="429"/>
      <c r="G11" s="429"/>
      <c r="H11" s="429"/>
      <c r="I11" s="54"/>
      <c r="J11" s="54"/>
      <c r="K11" s="54"/>
      <c r="L11" s="54"/>
      <c r="M11" s="139"/>
      <c r="N11" s="60"/>
      <c r="O11" s="60"/>
      <c r="P11" s="60"/>
      <c r="Q11" s="60"/>
      <c r="R11" s="60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</row>
    <row r="12" spans="1:165" ht="12.75">
      <c r="A12" s="54"/>
      <c r="B12" s="59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39"/>
      <c r="N12" s="60"/>
      <c r="O12" s="60"/>
      <c r="P12" s="60"/>
      <c r="Q12" s="60"/>
      <c r="R12" s="60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</row>
    <row r="13" spans="1:165" ht="12.75">
      <c r="A13" s="54"/>
      <c r="B13" s="59"/>
      <c r="C13" s="54"/>
      <c r="D13" s="138" t="s">
        <v>671</v>
      </c>
      <c r="E13" s="54"/>
      <c r="F13" s="129" t="s">
        <v>56</v>
      </c>
      <c r="G13" s="54"/>
      <c r="H13" s="54"/>
      <c r="I13" s="138" t="s">
        <v>672</v>
      </c>
      <c r="J13" s="129" t="s">
        <v>56</v>
      </c>
      <c r="K13" s="54"/>
      <c r="L13" s="54"/>
      <c r="M13" s="139"/>
      <c r="N13" s="60"/>
      <c r="O13" s="60"/>
      <c r="P13" s="60"/>
      <c r="Q13" s="60"/>
      <c r="R13" s="60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</row>
    <row r="14" spans="1:165" ht="12.75">
      <c r="A14" s="54"/>
      <c r="B14" s="59"/>
      <c r="C14" s="54"/>
      <c r="D14" s="138" t="s">
        <v>673</v>
      </c>
      <c r="E14" s="54"/>
      <c r="F14" s="129" t="s">
        <v>674</v>
      </c>
      <c r="G14" s="54"/>
      <c r="H14" s="54"/>
      <c r="I14" s="138" t="s">
        <v>675</v>
      </c>
      <c r="J14" s="140" t="s">
        <v>676</v>
      </c>
      <c r="K14" s="54"/>
      <c r="L14" s="54"/>
      <c r="M14" s="139"/>
      <c r="N14" s="60"/>
      <c r="O14" s="60"/>
      <c r="P14" s="60"/>
      <c r="Q14" s="60"/>
      <c r="R14" s="60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</row>
    <row r="15" spans="1:165" ht="12.75">
      <c r="A15" s="54"/>
      <c r="B15" s="59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139"/>
      <c r="N15" s="60"/>
      <c r="O15" s="60"/>
      <c r="P15" s="60"/>
      <c r="Q15" s="60"/>
      <c r="R15" s="60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</row>
    <row r="16" spans="1:165" ht="12.75">
      <c r="A16" s="54"/>
      <c r="B16" s="59"/>
      <c r="C16" s="54"/>
      <c r="D16" s="138" t="s">
        <v>677</v>
      </c>
      <c r="E16" s="54"/>
      <c r="F16" s="54"/>
      <c r="G16" s="54"/>
      <c r="H16" s="54"/>
      <c r="I16" s="138" t="s">
        <v>678</v>
      </c>
      <c r="J16" s="129" t="s">
        <v>56</v>
      </c>
      <c r="K16" s="54"/>
      <c r="L16" s="54"/>
      <c r="M16" s="139"/>
      <c r="N16" s="60"/>
      <c r="O16" s="60"/>
      <c r="P16" s="60"/>
      <c r="Q16" s="60"/>
      <c r="R16" s="60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</row>
    <row r="17" spans="1:165" ht="12.75">
      <c r="A17" s="54"/>
      <c r="B17" s="59"/>
      <c r="C17" s="54"/>
      <c r="D17" s="54"/>
      <c r="E17" s="129" t="s">
        <v>679</v>
      </c>
      <c r="F17" s="54"/>
      <c r="G17" s="54"/>
      <c r="H17" s="54"/>
      <c r="I17" s="138" t="s">
        <v>680</v>
      </c>
      <c r="J17" s="129" t="s">
        <v>56</v>
      </c>
      <c r="K17" s="54"/>
      <c r="L17" s="54"/>
      <c r="M17" s="139"/>
      <c r="N17" s="60"/>
      <c r="O17" s="60"/>
      <c r="P17" s="60"/>
      <c r="Q17" s="60"/>
      <c r="R17" s="60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</row>
    <row r="18" spans="1:165" ht="12.75">
      <c r="A18" s="54"/>
      <c r="B18" s="59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39"/>
      <c r="N18" s="60"/>
      <c r="O18" s="60"/>
      <c r="P18" s="60"/>
      <c r="Q18" s="60"/>
      <c r="R18" s="60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</row>
    <row r="19" spans="1:165" ht="12.75">
      <c r="A19" s="54"/>
      <c r="B19" s="59"/>
      <c r="C19" s="54"/>
      <c r="D19" s="138" t="s">
        <v>681</v>
      </c>
      <c r="E19" s="54"/>
      <c r="F19" s="54"/>
      <c r="G19" s="54"/>
      <c r="H19" s="54"/>
      <c r="I19" s="138" t="s">
        <v>678</v>
      </c>
      <c r="J19" s="52" t="str">
        <f>'Rekapitulace SO   401'!AN13</f>
        <v>Vyplň údaj</v>
      </c>
      <c r="K19" s="54"/>
      <c r="L19" s="54"/>
      <c r="M19" s="139"/>
      <c r="N19" s="60"/>
      <c r="O19" s="60"/>
      <c r="P19" s="60"/>
      <c r="Q19" s="60"/>
      <c r="R19" s="60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</row>
    <row r="20" spans="1:165" ht="12.75">
      <c r="A20" s="54"/>
      <c r="B20" s="59"/>
      <c r="C20" s="54"/>
      <c r="D20" s="54"/>
      <c r="E20" s="389" t="str">
        <f>'Rekapitulace SO   401'!E14</f>
        <v>Vyplň údaj</v>
      </c>
      <c r="F20" s="431"/>
      <c r="G20" s="431"/>
      <c r="H20" s="431"/>
      <c r="I20" s="138" t="s">
        <v>680</v>
      </c>
      <c r="J20" s="52" t="str">
        <f>'Rekapitulace SO   401'!AN14</f>
        <v>Vyplň údaj</v>
      </c>
      <c r="K20" s="54"/>
      <c r="L20" s="54"/>
      <c r="M20" s="139"/>
      <c r="N20" s="60"/>
      <c r="O20" s="60"/>
      <c r="P20" s="60"/>
      <c r="Q20" s="60"/>
      <c r="R20" s="60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</row>
    <row r="21" spans="1:165" ht="12.75">
      <c r="A21" s="54"/>
      <c r="B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39"/>
      <c r="N21" s="60"/>
      <c r="O21" s="60"/>
      <c r="P21" s="60"/>
      <c r="Q21" s="60"/>
      <c r="R21" s="60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</row>
    <row r="22" spans="1:165" ht="12.75">
      <c r="A22" s="54"/>
      <c r="B22" s="59"/>
      <c r="C22" s="54"/>
      <c r="D22" s="138" t="s">
        <v>683</v>
      </c>
      <c r="E22" s="54"/>
      <c r="F22" s="54"/>
      <c r="G22" s="54"/>
      <c r="H22" s="54"/>
      <c r="I22" s="138" t="s">
        <v>678</v>
      </c>
      <c r="J22" s="129" t="s">
        <v>684</v>
      </c>
      <c r="K22" s="54"/>
      <c r="L22" s="54"/>
      <c r="M22" s="139"/>
      <c r="N22" s="60"/>
      <c r="O22" s="60"/>
      <c r="P22" s="60"/>
      <c r="Q22" s="60"/>
      <c r="R22" s="60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</row>
    <row r="23" spans="1:165" ht="12.75">
      <c r="A23" s="54"/>
      <c r="B23" s="59"/>
      <c r="C23" s="54"/>
      <c r="D23" s="54"/>
      <c r="E23" s="129" t="s">
        <v>685</v>
      </c>
      <c r="F23" s="54"/>
      <c r="G23" s="54"/>
      <c r="H23" s="54"/>
      <c r="I23" s="138" t="s">
        <v>680</v>
      </c>
      <c r="J23" s="129" t="s">
        <v>686</v>
      </c>
      <c r="K23" s="54"/>
      <c r="L23" s="54"/>
      <c r="M23" s="139"/>
      <c r="N23" s="60"/>
      <c r="O23" s="60"/>
      <c r="P23" s="60"/>
      <c r="Q23" s="60"/>
      <c r="R23" s="60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</row>
    <row r="24" spans="1:165" ht="12.75">
      <c r="A24" s="54"/>
      <c r="B24" s="5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9"/>
      <c r="N24" s="60"/>
      <c r="O24" s="60"/>
      <c r="P24" s="60"/>
      <c r="Q24" s="60"/>
      <c r="R24" s="60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</row>
    <row r="25" spans="1:165" ht="12.75">
      <c r="A25" s="54"/>
      <c r="B25" s="59"/>
      <c r="C25" s="54"/>
      <c r="D25" s="138" t="s">
        <v>687</v>
      </c>
      <c r="E25" s="54"/>
      <c r="F25" s="54"/>
      <c r="G25" s="54"/>
      <c r="H25" s="54"/>
      <c r="I25" s="138" t="s">
        <v>678</v>
      </c>
      <c r="J25" s="129" t="s">
        <v>56</v>
      </c>
      <c r="K25" s="54"/>
      <c r="L25" s="54"/>
      <c r="M25" s="139"/>
      <c r="N25" s="60"/>
      <c r="O25" s="60"/>
      <c r="P25" s="60"/>
      <c r="Q25" s="60"/>
      <c r="R25" s="60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</row>
    <row r="26" spans="1:165" ht="12.75">
      <c r="A26" s="54"/>
      <c r="B26" s="59"/>
      <c r="C26" s="54"/>
      <c r="D26" s="54"/>
      <c r="E26" s="129" t="s">
        <v>688</v>
      </c>
      <c r="F26" s="54"/>
      <c r="G26" s="54"/>
      <c r="H26" s="54"/>
      <c r="I26" s="138" t="s">
        <v>680</v>
      </c>
      <c r="J26" s="129" t="s">
        <v>56</v>
      </c>
      <c r="K26" s="54"/>
      <c r="L26" s="54"/>
      <c r="M26" s="139"/>
      <c r="N26" s="60"/>
      <c r="O26" s="60"/>
      <c r="P26" s="60"/>
      <c r="Q26" s="60"/>
      <c r="R26" s="60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</row>
    <row r="27" spans="1:165" ht="12.75">
      <c r="A27" s="54"/>
      <c r="B27" s="5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139"/>
      <c r="N27" s="60"/>
      <c r="O27" s="60"/>
      <c r="P27" s="60"/>
      <c r="Q27" s="60"/>
      <c r="R27" s="60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</row>
    <row r="28" spans="1:165" ht="12.75">
      <c r="A28" s="54"/>
      <c r="B28" s="59"/>
      <c r="C28" s="54"/>
      <c r="D28" s="138" t="s">
        <v>689</v>
      </c>
      <c r="E28" s="54"/>
      <c r="F28" s="54"/>
      <c r="G28" s="54"/>
      <c r="H28" s="54"/>
      <c r="I28" s="54"/>
      <c r="J28" s="54"/>
      <c r="K28" s="54"/>
      <c r="L28" s="54"/>
      <c r="M28" s="139"/>
      <c r="N28" s="60"/>
      <c r="O28" s="60"/>
      <c r="P28" s="60"/>
      <c r="Q28" s="60"/>
      <c r="R28" s="60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</row>
    <row r="29" spans="1:165" ht="12.75">
      <c r="A29" s="141"/>
      <c r="B29" s="142"/>
      <c r="C29" s="141"/>
      <c r="D29" s="141"/>
      <c r="E29" s="432" t="s">
        <v>740</v>
      </c>
      <c r="F29" s="432"/>
      <c r="G29" s="432"/>
      <c r="H29" s="432"/>
      <c r="I29" s="141"/>
      <c r="J29" s="141"/>
      <c r="K29" s="141"/>
      <c r="L29" s="141"/>
      <c r="M29" s="143"/>
      <c r="N29" s="144"/>
      <c r="O29" s="144"/>
      <c r="P29" s="144"/>
      <c r="Q29" s="144"/>
      <c r="R29" s="144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</row>
    <row r="30" spans="1:165" ht="12.75">
      <c r="A30" s="54"/>
      <c r="B30" s="5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139"/>
      <c r="N30" s="60"/>
      <c r="O30" s="60"/>
      <c r="P30" s="60"/>
      <c r="Q30" s="60"/>
      <c r="R30" s="60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</row>
    <row r="31" spans="1:165" ht="12.75">
      <c r="A31" s="54"/>
      <c r="B31" s="59"/>
      <c r="C31" s="54"/>
      <c r="D31" s="145"/>
      <c r="E31" s="145"/>
      <c r="F31" s="145"/>
      <c r="G31" s="145"/>
      <c r="H31" s="145"/>
      <c r="I31" s="145"/>
      <c r="J31" s="145"/>
      <c r="K31" s="145"/>
      <c r="L31" s="145"/>
      <c r="M31" s="139"/>
      <c r="N31" s="60"/>
      <c r="O31" s="60"/>
      <c r="P31" s="60"/>
      <c r="Q31" s="60"/>
      <c r="R31" s="60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</row>
    <row r="32" spans="1:165" ht="12.75">
      <c r="A32" s="54"/>
      <c r="B32" s="59"/>
      <c r="C32" s="54"/>
      <c r="D32" s="54"/>
      <c r="E32" s="138" t="s">
        <v>741</v>
      </c>
      <c r="F32" s="54"/>
      <c r="G32" s="54"/>
      <c r="H32" s="54"/>
      <c r="I32" s="54"/>
      <c r="J32" s="54"/>
      <c r="K32" s="146">
        <f>I65</f>
        <v>0</v>
      </c>
      <c r="L32" s="54"/>
      <c r="M32" s="139"/>
      <c r="N32" s="60"/>
      <c r="O32" s="60"/>
      <c r="P32" s="60"/>
      <c r="Q32" s="60"/>
      <c r="R32" s="60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</row>
    <row r="33" spans="1:165" ht="12.75">
      <c r="A33" s="54"/>
      <c r="B33" s="59"/>
      <c r="C33" s="54"/>
      <c r="D33" s="54"/>
      <c r="E33" s="138" t="s">
        <v>742</v>
      </c>
      <c r="F33" s="54"/>
      <c r="G33" s="54"/>
      <c r="H33" s="54"/>
      <c r="I33" s="54"/>
      <c r="J33" s="54"/>
      <c r="K33" s="146">
        <f>J65</f>
        <v>0</v>
      </c>
      <c r="L33" s="54"/>
      <c r="M33" s="139"/>
      <c r="N33" s="60"/>
      <c r="O33" s="60"/>
      <c r="P33" s="60"/>
      <c r="Q33" s="60"/>
      <c r="R33" s="60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</row>
    <row r="34" spans="1:165" ht="15.6">
      <c r="A34" s="54"/>
      <c r="B34" s="59"/>
      <c r="C34" s="54"/>
      <c r="D34" s="147" t="s">
        <v>8</v>
      </c>
      <c r="E34" s="54"/>
      <c r="F34" s="54"/>
      <c r="G34" s="54"/>
      <c r="H34" s="54"/>
      <c r="I34" s="54"/>
      <c r="J34" s="54"/>
      <c r="K34" s="148">
        <f>ROUND(K103,2)</f>
        <v>0</v>
      </c>
      <c r="L34" s="54"/>
      <c r="M34" s="139"/>
      <c r="N34" s="60"/>
      <c r="O34" s="60"/>
      <c r="P34" s="60"/>
      <c r="Q34" s="60"/>
      <c r="R34" s="60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</row>
    <row r="35" spans="1:165" ht="12.75">
      <c r="A35" s="54"/>
      <c r="B35" s="59"/>
      <c r="C35" s="54"/>
      <c r="D35" s="145"/>
      <c r="E35" s="145"/>
      <c r="F35" s="145"/>
      <c r="G35" s="145"/>
      <c r="H35" s="145"/>
      <c r="I35" s="145"/>
      <c r="J35" s="145"/>
      <c r="K35" s="145"/>
      <c r="L35" s="145"/>
      <c r="M35" s="139"/>
      <c r="N35" s="60"/>
      <c r="O35" s="60"/>
      <c r="P35" s="60"/>
      <c r="Q35" s="60"/>
      <c r="R35" s="60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</row>
    <row r="36" spans="1:165" ht="12.75">
      <c r="A36" s="54"/>
      <c r="B36" s="59"/>
      <c r="C36" s="54"/>
      <c r="D36" s="54"/>
      <c r="E36" s="54"/>
      <c r="F36" s="149" t="s">
        <v>692</v>
      </c>
      <c r="G36" s="54"/>
      <c r="H36" s="54"/>
      <c r="I36" s="149" t="s">
        <v>691</v>
      </c>
      <c r="J36" s="54"/>
      <c r="K36" s="149" t="s">
        <v>693</v>
      </c>
      <c r="L36" s="54"/>
      <c r="M36" s="139"/>
      <c r="N36" s="60"/>
      <c r="O36" s="60"/>
      <c r="P36" s="60"/>
      <c r="Q36" s="60"/>
      <c r="R36" s="60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</row>
    <row r="37" spans="1:165" ht="12.75">
      <c r="A37" s="54"/>
      <c r="B37" s="59"/>
      <c r="C37" s="54"/>
      <c r="D37" s="150" t="s">
        <v>9</v>
      </c>
      <c r="E37" s="138" t="s">
        <v>694</v>
      </c>
      <c r="F37" s="146">
        <f>ROUND((SUM(BE103:BE338)),2)</f>
        <v>0</v>
      </c>
      <c r="G37" s="54"/>
      <c r="H37" s="54"/>
      <c r="I37" s="151">
        <v>0.21</v>
      </c>
      <c r="J37" s="54"/>
      <c r="K37" s="146">
        <f>ROUND(((SUM(BE103:BE338))*I37),2)</f>
        <v>0</v>
      </c>
      <c r="L37" s="54"/>
      <c r="M37" s="139"/>
      <c r="N37" s="60"/>
      <c r="O37" s="60"/>
      <c r="P37" s="60"/>
      <c r="Q37" s="60"/>
      <c r="R37" s="60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</row>
    <row r="38" spans="1:165" ht="12.75">
      <c r="A38" s="54"/>
      <c r="B38" s="59"/>
      <c r="C38" s="54"/>
      <c r="D38" s="54"/>
      <c r="E38" s="138" t="s">
        <v>695</v>
      </c>
      <c r="F38" s="146">
        <f>ROUND((SUM(BF103:BF338)),2)</f>
        <v>0</v>
      </c>
      <c r="G38" s="54"/>
      <c r="H38" s="54"/>
      <c r="I38" s="151">
        <v>0.15</v>
      </c>
      <c r="J38" s="54"/>
      <c r="K38" s="146">
        <f>ROUND(((SUM(BF103:BF338))*I38),2)</f>
        <v>0</v>
      </c>
      <c r="L38" s="54"/>
      <c r="M38" s="139"/>
      <c r="N38" s="60"/>
      <c r="O38" s="60"/>
      <c r="P38" s="60"/>
      <c r="Q38" s="60"/>
      <c r="R38" s="60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</row>
    <row r="39" spans="1:165" ht="12.75">
      <c r="A39" s="54"/>
      <c r="B39" s="59"/>
      <c r="C39" s="54"/>
      <c r="D39" s="54"/>
      <c r="E39" s="138" t="s">
        <v>696</v>
      </c>
      <c r="F39" s="146">
        <f>ROUND((SUM(BG103:BG338)),2)</f>
        <v>0</v>
      </c>
      <c r="G39" s="54"/>
      <c r="H39" s="54"/>
      <c r="I39" s="151">
        <v>0.21</v>
      </c>
      <c r="J39" s="54"/>
      <c r="K39" s="146">
        <f>0</f>
        <v>0</v>
      </c>
      <c r="L39" s="54"/>
      <c r="M39" s="139"/>
      <c r="N39" s="60"/>
      <c r="O39" s="60"/>
      <c r="P39" s="60"/>
      <c r="Q39" s="60"/>
      <c r="R39" s="60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</row>
    <row r="40" spans="1:165" ht="12.75">
      <c r="A40" s="54"/>
      <c r="B40" s="59"/>
      <c r="C40" s="54"/>
      <c r="D40" s="54"/>
      <c r="E40" s="138" t="s">
        <v>697</v>
      </c>
      <c r="F40" s="146">
        <f>ROUND((SUM(BH103:BH338)),2)</f>
        <v>0</v>
      </c>
      <c r="G40" s="54"/>
      <c r="H40" s="54"/>
      <c r="I40" s="151">
        <v>0.15</v>
      </c>
      <c r="J40" s="54"/>
      <c r="K40" s="146">
        <f>0</f>
        <v>0</v>
      </c>
      <c r="L40" s="54"/>
      <c r="M40" s="139"/>
      <c r="N40" s="60"/>
      <c r="O40" s="60"/>
      <c r="P40" s="60"/>
      <c r="Q40" s="60"/>
      <c r="R40" s="60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</row>
    <row r="41" spans="1:165" ht="12.75">
      <c r="A41" s="54"/>
      <c r="B41" s="59"/>
      <c r="C41" s="54"/>
      <c r="D41" s="54"/>
      <c r="E41" s="138" t="s">
        <v>698</v>
      </c>
      <c r="F41" s="146">
        <f>ROUND((SUM(BI103:BI338)),2)</f>
        <v>0</v>
      </c>
      <c r="G41" s="54"/>
      <c r="H41" s="54"/>
      <c r="I41" s="151">
        <v>0</v>
      </c>
      <c r="J41" s="54"/>
      <c r="K41" s="146">
        <f>0</f>
        <v>0</v>
      </c>
      <c r="L41" s="54"/>
      <c r="M41" s="139"/>
      <c r="N41" s="60"/>
      <c r="O41" s="60"/>
      <c r="P41" s="60"/>
      <c r="Q41" s="60"/>
      <c r="R41" s="60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</row>
    <row r="42" spans="1:165" ht="12.75">
      <c r="A42" s="54"/>
      <c r="B42" s="59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39"/>
      <c r="N42" s="60"/>
      <c r="O42" s="60"/>
      <c r="P42" s="60"/>
      <c r="Q42" s="60"/>
      <c r="R42" s="60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</row>
    <row r="43" spans="1:165" ht="15.6">
      <c r="A43" s="54"/>
      <c r="B43" s="59"/>
      <c r="C43" s="152"/>
      <c r="D43" s="153" t="s">
        <v>10</v>
      </c>
      <c r="E43" s="154"/>
      <c r="F43" s="154"/>
      <c r="G43" s="155" t="s">
        <v>699</v>
      </c>
      <c r="H43" s="156" t="s">
        <v>700</v>
      </c>
      <c r="I43" s="154"/>
      <c r="J43" s="154"/>
      <c r="K43" s="157">
        <f>SUM(K34:K41)</f>
        <v>0</v>
      </c>
      <c r="L43" s="158"/>
      <c r="M43" s="139"/>
      <c r="N43" s="60"/>
      <c r="O43" s="60"/>
      <c r="P43" s="60"/>
      <c r="Q43" s="60"/>
      <c r="R43" s="60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</row>
    <row r="44" spans="1:165" ht="12.75">
      <c r="A44" s="54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39"/>
      <c r="N44" s="60"/>
      <c r="O44" s="60"/>
      <c r="P44" s="60"/>
      <c r="Q44" s="60"/>
      <c r="R44" s="60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</row>
    <row r="48" spans="1:165" ht="12.75">
      <c r="A48" s="54"/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39"/>
      <c r="N48" s="60"/>
      <c r="O48" s="60"/>
      <c r="P48" s="60"/>
      <c r="Q48" s="60"/>
      <c r="R48" s="60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</row>
    <row r="49" spans="1:165" ht="17.4">
      <c r="A49" s="54"/>
      <c r="B49" s="55"/>
      <c r="C49" s="44" t="s">
        <v>743</v>
      </c>
      <c r="D49" s="56"/>
      <c r="E49" s="56"/>
      <c r="F49" s="56"/>
      <c r="G49" s="56"/>
      <c r="H49" s="56"/>
      <c r="I49" s="56"/>
      <c r="J49" s="56"/>
      <c r="K49" s="56"/>
      <c r="L49" s="56"/>
      <c r="M49" s="139"/>
      <c r="N49" s="60"/>
      <c r="O49" s="60"/>
      <c r="P49" s="60"/>
      <c r="Q49" s="60"/>
      <c r="R49" s="60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</row>
    <row r="50" spans="1:165" ht="12.75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39"/>
      <c r="N50" s="60"/>
      <c r="O50" s="60"/>
      <c r="P50" s="60"/>
      <c r="Q50" s="60"/>
      <c r="R50" s="60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</row>
    <row r="51" spans="1:165" ht="12.75">
      <c r="A51" s="54"/>
      <c r="B51" s="55"/>
      <c r="C51" s="49" t="s">
        <v>669</v>
      </c>
      <c r="D51" s="56"/>
      <c r="E51" s="56"/>
      <c r="F51" s="56"/>
      <c r="G51" s="56"/>
      <c r="H51" s="56"/>
      <c r="I51" s="56"/>
      <c r="J51" s="56"/>
      <c r="K51" s="56"/>
      <c r="L51" s="56"/>
      <c r="M51" s="139"/>
      <c r="N51" s="60"/>
      <c r="O51" s="60"/>
      <c r="P51" s="60"/>
      <c r="Q51" s="60"/>
      <c r="R51" s="60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</row>
    <row r="52" spans="1:165" ht="12.75">
      <c r="A52" s="54"/>
      <c r="B52" s="55"/>
      <c r="C52" s="56"/>
      <c r="D52" s="56"/>
      <c r="E52" s="433" t="str">
        <f>E7</f>
        <v>II/366 Konice, ul. Zádvoří - projektová dokumentace</v>
      </c>
      <c r="F52" s="434"/>
      <c r="G52" s="434"/>
      <c r="H52" s="434"/>
      <c r="I52" s="56"/>
      <c r="J52" s="56"/>
      <c r="K52" s="56"/>
      <c r="L52" s="56"/>
      <c r="M52" s="139"/>
      <c r="N52" s="60"/>
      <c r="O52" s="60"/>
      <c r="P52" s="60"/>
      <c r="Q52" s="60"/>
      <c r="R52" s="60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</row>
    <row r="53" spans="2:13" ht="12.75">
      <c r="B53" s="42"/>
      <c r="C53" s="49" t="s">
        <v>18</v>
      </c>
      <c r="D53" s="43"/>
      <c r="E53" s="43"/>
      <c r="F53" s="43"/>
      <c r="G53" s="43"/>
      <c r="H53" s="43"/>
      <c r="I53" s="43"/>
      <c r="J53" s="43"/>
      <c r="K53" s="43"/>
      <c r="L53" s="43"/>
      <c r="M53" s="41"/>
    </row>
    <row r="54" spans="1:165" ht="12.75">
      <c r="A54" s="54"/>
      <c r="B54" s="55"/>
      <c r="C54" s="56"/>
      <c r="D54" s="56"/>
      <c r="E54" s="433" t="s">
        <v>737</v>
      </c>
      <c r="F54" s="426"/>
      <c r="G54" s="426"/>
      <c r="H54" s="426"/>
      <c r="I54" s="56"/>
      <c r="J54" s="56"/>
      <c r="K54" s="56"/>
      <c r="L54" s="56"/>
      <c r="M54" s="139"/>
      <c r="N54" s="60"/>
      <c r="O54" s="60"/>
      <c r="P54" s="60"/>
      <c r="Q54" s="60"/>
      <c r="R54" s="60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</row>
    <row r="55" spans="1:165" ht="12.75">
      <c r="A55" s="54"/>
      <c r="B55" s="55"/>
      <c r="C55" s="49" t="s">
        <v>738</v>
      </c>
      <c r="D55" s="56"/>
      <c r="E55" s="56"/>
      <c r="F55" s="56"/>
      <c r="G55" s="56"/>
      <c r="H55" s="56"/>
      <c r="I55" s="56"/>
      <c r="J55" s="56"/>
      <c r="K55" s="56"/>
      <c r="L55" s="56"/>
      <c r="M55" s="139"/>
      <c r="N55" s="60"/>
      <c r="O55" s="60"/>
      <c r="P55" s="60"/>
      <c r="Q55" s="60"/>
      <c r="R55" s="60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</row>
    <row r="56" spans="1:165" ht="12.75">
      <c r="A56" s="54"/>
      <c r="B56" s="55"/>
      <c r="C56" s="56"/>
      <c r="D56" s="56"/>
      <c r="E56" s="398" t="str">
        <f>E11</f>
        <v>C - úsek č.3 - RVO 8 - SB A/373</v>
      </c>
      <c r="F56" s="426"/>
      <c r="G56" s="426"/>
      <c r="H56" s="426"/>
      <c r="I56" s="56"/>
      <c r="J56" s="56"/>
      <c r="K56" s="56"/>
      <c r="L56" s="56"/>
      <c r="M56" s="139"/>
      <c r="N56" s="60"/>
      <c r="O56" s="60"/>
      <c r="P56" s="60"/>
      <c r="Q56" s="60"/>
      <c r="R56" s="60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</row>
    <row r="57" spans="1:165" ht="12.75">
      <c r="A57" s="54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139"/>
      <c r="N57" s="60"/>
      <c r="O57" s="60"/>
      <c r="P57" s="60"/>
      <c r="Q57" s="60"/>
      <c r="R57" s="60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</row>
    <row r="58" spans="1:165" ht="12.75">
      <c r="A58" s="54"/>
      <c r="B58" s="55"/>
      <c r="C58" s="49" t="s">
        <v>673</v>
      </c>
      <c r="D58" s="56"/>
      <c r="E58" s="56"/>
      <c r="F58" s="50" t="str">
        <f>F14</f>
        <v>Konice</v>
      </c>
      <c r="G58" s="56"/>
      <c r="H58" s="56"/>
      <c r="I58" s="49" t="s">
        <v>675</v>
      </c>
      <c r="J58" s="163" t="str">
        <f>IF(J14="","",J14)</f>
        <v>25. 4. 2022</v>
      </c>
      <c r="K58" s="56"/>
      <c r="L58" s="56"/>
      <c r="M58" s="139"/>
      <c r="N58" s="60"/>
      <c r="O58" s="60"/>
      <c r="P58" s="60"/>
      <c r="Q58" s="60"/>
      <c r="R58" s="60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</row>
    <row r="59" spans="1:165" ht="12.75">
      <c r="A59" s="54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139"/>
      <c r="N59" s="60"/>
      <c r="O59" s="60"/>
      <c r="P59" s="60"/>
      <c r="Q59" s="60"/>
      <c r="R59" s="60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</row>
    <row r="60" spans="1:165" ht="12.75">
      <c r="A60" s="54"/>
      <c r="B60" s="55"/>
      <c r="C60" s="49" t="s">
        <v>677</v>
      </c>
      <c r="D60" s="56"/>
      <c r="E60" s="56"/>
      <c r="F60" s="50" t="str">
        <f>E17</f>
        <v>SSOK a Město Konice</v>
      </c>
      <c r="G60" s="56"/>
      <c r="H60" s="56"/>
      <c r="I60" s="49" t="s">
        <v>683</v>
      </c>
      <c r="J60" s="164" t="str">
        <f>E23</f>
        <v>Viktor Králík</v>
      </c>
      <c r="K60" s="56"/>
      <c r="L60" s="56"/>
      <c r="M60" s="139"/>
      <c r="N60" s="60"/>
      <c r="O60" s="60"/>
      <c r="P60" s="60"/>
      <c r="Q60" s="60"/>
      <c r="R60" s="60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</row>
    <row r="61" spans="1:165" ht="12.75">
      <c r="A61" s="54"/>
      <c r="B61" s="55"/>
      <c r="C61" s="49" t="s">
        <v>681</v>
      </c>
      <c r="D61" s="56"/>
      <c r="E61" s="56"/>
      <c r="F61" s="50" t="str">
        <f>IF(E20="","",E20)</f>
        <v>Vyplň údaj</v>
      </c>
      <c r="G61" s="56"/>
      <c r="H61" s="56"/>
      <c r="I61" s="49" t="s">
        <v>687</v>
      </c>
      <c r="J61" s="164" t="str">
        <f>E26</f>
        <v xml:space="preserve"> </v>
      </c>
      <c r="K61" s="56"/>
      <c r="L61" s="56"/>
      <c r="M61" s="139"/>
      <c r="N61" s="60"/>
      <c r="O61" s="60"/>
      <c r="P61" s="60"/>
      <c r="Q61" s="60"/>
      <c r="R61" s="60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</row>
    <row r="62" spans="1:165" ht="12.75">
      <c r="A62" s="54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139"/>
      <c r="N62" s="60"/>
      <c r="O62" s="60"/>
      <c r="P62" s="60"/>
      <c r="Q62" s="60"/>
      <c r="R62" s="60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</row>
    <row r="63" spans="1:165" ht="12.75">
      <c r="A63" s="54"/>
      <c r="B63" s="55"/>
      <c r="C63" s="165" t="s">
        <v>744</v>
      </c>
      <c r="D63" s="166"/>
      <c r="E63" s="166"/>
      <c r="F63" s="166"/>
      <c r="G63" s="166"/>
      <c r="H63" s="166"/>
      <c r="I63" s="167" t="s">
        <v>745</v>
      </c>
      <c r="J63" s="167" t="s">
        <v>746</v>
      </c>
      <c r="K63" s="167" t="s">
        <v>747</v>
      </c>
      <c r="L63" s="166"/>
      <c r="M63" s="139"/>
      <c r="N63" s="60"/>
      <c r="O63" s="60"/>
      <c r="P63" s="60"/>
      <c r="Q63" s="60"/>
      <c r="R63" s="60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</row>
    <row r="64" spans="1:165" ht="12.75">
      <c r="A64" s="54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139"/>
      <c r="N64" s="60"/>
      <c r="O64" s="60"/>
      <c r="P64" s="60"/>
      <c r="Q64" s="60"/>
      <c r="R64" s="60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</row>
    <row r="65" spans="1:165" ht="15.6">
      <c r="A65" s="54"/>
      <c r="B65" s="55"/>
      <c r="C65" s="168" t="s">
        <v>720</v>
      </c>
      <c r="D65" s="56"/>
      <c r="E65" s="56"/>
      <c r="F65" s="56"/>
      <c r="G65" s="56"/>
      <c r="H65" s="56"/>
      <c r="I65" s="169">
        <f aca="true" t="shared" si="0" ref="I65:J67">Q103</f>
        <v>0</v>
      </c>
      <c r="J65" s="169">
        <f t="shared" si="0"/>
        <v>0</v>
      </c>
      <c r="K65" s="169">
        <f>K103</f>
        <v>0</v>
      </c>
      <c r="L65" s="56"/>
      <c r="M65" s="139"/>
      <c r="N65" s="60"/>
      <c r="O65" s="60"/>
      <c r="P65" s="60"/>
      <c r="Q65" s="60"/>
      <c r="R65" s="60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38" t="s">
        <v>748</v>
      </c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</row>
    <row r="66" spans="1:165" ht="15">
      <c r="A66" s="170"/>
      <c r="B66" s="171"/>
      <c r="C66" s="172"/>
      <c r="D66" s="173" t="s">
        <v>749</v>
      </c>
      <c r="E66" s="174"/>
      <c r="F66" s="174"/>
      <c r="G66" s="174"/>
      <c r="H66" s="174"/>
      <c r="I66" s="175">
        <f t="shared" si="0"/>
        <v>0</v>
      </c>
      <c r="J66" s="175">
        <f t="shared" si="0"/>
        <v>0</v>
      </c>
      <c r="K66" s="175">
        <f>K104</f>
        <v>0</v>
      </c>
      <c r="L66" s="172"/>
      <c r="M66" s="176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0"/>
      <c r="FG66" s="170"/>
      <c r="FH66" s="170"/>
      <c r="FI66" s="170"/>
    </row>
    <row r="67" spans="1:165" ht="12.75">
      <c r="A67" s="177"/>
      <c r="B67" s="178"/>
      <c r="C67" s="123"/>
      <c r="D67" s="179" t="s">
        <v>750</v>
      </c>
      <c r="E67" s="180"/>
      <c r="F67" s="180"/>
      <c r="G67" s="180"/>
      <c r="H67" s="180"/>
      <c r="I67" s="181">
        <f t="shared" si="0"/>
        <v>0</v>
      </c>
      <c r="J67" s="181">
        <f t="shared" si="0"/>
        <v>0</v>
      </c>
      <c r="K67" s="181">
        <f>K105</f>
        <v>0</v>
      </c>
      <c r="L67" s="123"/>
      <c r="M67" s="182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  <c r="CS67" s="177"/>
      <c r="CT67" s="177"/>
      <c r="CU67" s="177"/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  <c r="DQ67" s="177"/>
      <c r="DR67" s="177"/>
      <c r="DS67" s="177"/>
      <c r="DT67" s="177"/>
      <c r="DU67" s="177"/>
      <c r="DV67" s="177"/>
      <c r="DW67" s="177"/>
      <c r="DX67" s="177"/>
      <c r="DY67" s="177"/>
      <c r="DZ67" s="177"/>
      <c r="EA67" s="177"/>
      <c r="EB67" s="177"/>
      <c r="EC67" s="177"/>
      <c r="ED67" s="177"/>
      <c r="EE67" s="177"/>
      <c r="EF67" s="177"/>
      <c r="EG67" s="177"/>
      <c r="EH67" s="177"/>
      <c r="EI67" s="177"/>
      <c r="EJ67" s="177"/>
      <c r="EK67" s="177"/>
      <c r="EL67" s="177"/>
      <c r="EM67" s="177"/>
      <c r="EN67" s="177"/>
      <c r="EO67" s="177"/>
      <c r="EP67" s="177"/>
      <c r="EQ67" s="177"/>
      <c r="ER67" s="177"/>
      <c r="ES67" s="177"/>
      <c r="ET67" s="177"/>
      <c r="EU67" s="177"/>
      <c r="EV67" s="177"/>
      <c r="EW67" s="177"/>
      <c r="EX67" s="177"/>
      <c r="EY67" s="177"/>
      <c r="EZ67" s="177"/>
      <c r="FA67" s="177"/>
      <c r="FB67" s="177"/>
      <c r="FC67" s="177"/>
      <c r="FD67" s="177"/>
      <c r="FE67" s="177"/>
      <c r="FF67" s="177"/>
      <c r="FG67" s="177"/>
      <c r="FH67" s="177"/>
      <c r="FI67" s="177"/>
    </row>
    <row r="68" spans="1:165" ht="15">
      <c r="A68" s="170"/>
      <c r="B68" s="171"/>
      <c r="C68" s="172"/>
      <c r="D68" s="173" t="s">
        <v>751</v>
      </c>
      <c r="E68" s="174"/>
      <c r="F68" s="174"/>
      <c r="G68" s="174"/>
      <c r="H68" s="174"/>
      <c r="I68" s="175">
        <f>Q113</f>
        <v>0</v>
      </c>
      <c r="J68" s="175">
        <f>R113</f>
        <v>0</v>
      </c>
      <c r="K68" s="175">
        <f>K113</f>
        <v>0</v>
      </c>
      <c r="L68" s="172"/>
      <c r="M68" s="176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</row>
    <row r="69" spans="1:165" ht="12.75">
      <c r="A69" s="177"/>
      <c r="B69" s="178"/>
      <c r="C69" s="123"/>
      <c r="D69" s="179" t="s">
        <v>752</v>
      </c>
      <c r="E69" s="180"/>
      <c r="F69" s="180"/>
      <c r="G69" s="180"/>
      <c r="H69" s="180"/>
      <c r="I69" s="181">
        <f>Q114</f>
        <v>0</v>
      </c>
      <c r="J69" s="181">
        <f>R114</f>
        <v>0</v>
      </c>
      <c r="K69" s="181">
        <f>K114</f>
        <v>0</v>
      </c>
      <c r="L69" s="123"/>
      <c r="M69" s="182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  <c r="DN69" s="177"/>
      <c r="DO69" s="177"/>
      <c r="DP69" s="177"/>
      <c r="DQ69" s="177"/>
      <c r="DR69" s="177"/>
      <c r="DS69" s="177"/>
      <c r="DT69" s="177"/>
      <c r="DU69" s="177"/>
      <c r="DV69" s="177"/>
      <c r="DW69" s="177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  <c r="EI69" s="177"/>
      <c r="EJ69" s="177"/>
      <c r="EK69" s="177"/>
      <c r="EL69" s="177"/>
      <c r="EM69" s="177"/>
      <c r="EN69" s="177"/>
      <c r="EO69" s="177"/>
      <c r="EP69" s="177"/>
      <c r="EQ69" s="177"/>
      <c r="ER69" s="177"/>
      <c r="ES69" s="177"/>
      <c r="ET69" s="177"/>
      <c r="EU69" s="177"/>
      <c r="EV69" s="177"/>
      <c r="EW69" s="177"/>
      <c r="EX69" s="177"/>
      <c r="EY69" s="177"/>
      <c r="EZ69" s="177"/>
      <c r="FA69" s="177"/>
      <c r="FB69" s="177"/>
      <c r="FC69" s="177"/>
      <c r="FD69" s="177"/>
      <c r="FE69" s="177"/>
      <c r="FF69" s="177"/>
      <c r="FG69" s="177"/>
      <c r="FH69" s="177"/>
      <c r="FI69" s="177"/>
    </row>
    <row r="70" spans="1:165" ht="12.75">
      <c r="A70" s="177"/>
      <c r="B70" s="178"/>
      <c r="C70" s="123"/>
      <c r="D70" s="179" t="s">
        <v>753</v>
      </c>
      <c r="E70" s="180"/>
      <c r="F70" s="180"/>
      <c r="G70" s="180"/>
      <c r="H70" s="180"/>
      <c r="I70" s="181">
        <f>Q117</f>
        <v>0</v>
      </c>
      <c r="J70" s="181">
        <f>R117</f>
        <v>0</v>
      </c>
      <c r="K70" s="181">
        <f>K117</f>
        <v>0</v>
      </c>
      <c r="L70" s="123"/>
      <c r="M70" s="182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  <c r="DF70" s="177"/>
      <c r="DG70" s="177"/>
      <c r="DH70" s="177"/>
      <c r="DI70" s="177"/>
      <c r="DJ70" s="177"/>
      <c r="DK70" s="177"/>
      <c r="DL70" s="177"/>
      <c r="DM70" s="177"/>
      <c r="DN70" s="177"/>
      <c r="DO70" s="177"/>
      <c r="DP70" s="177"/>
      <c r="DQ70" s="177"/>
      <c r="DR70" s="177"/>
      <c r="DS70" s="177"/>
      <c r="DT70" s="177"/>
      <c r="DU70" s="177"/>
      <c r="DV70" s="177"/>
      <c r="DW70" s="177"/>
      <c r="DX70" s="177"/>
      <c r="DY70" s="177"/>
      <c r="DZ70" s="177"/>
      <c r="EA70" s="177"/>
      <c r="EB70" s="177"/>
      <c r="EC70" s="177"/>
      <c r="ED70" s="177"/>
      <c r="EE70" s="177"/>
      <c r="EF70" s="177"/>
      <c r="EG70" s="177"/>
      <c r="EH70" s="177"/>
      <c r="EI70" s="177"/>
      <c r="EJ70" s="177"/>
      <c r="EK70" s="177"/>
      <c r="EL70" s="177"/>
      <c r="EM70" s="177"/>
      <c r="EN70" s="177"/>
      <c r="EO70" s="177"/>
      <c r="EP70" s="177"/>
      <c r="EQ70" s="177"/>
      <c r="ER70" s="177"/>
      <c r="ES70" s="177"/>
      <c r="ET70" s="177"/>
      <c r="EU70" s="177"/>
      <c r="EV70" s="177"/>
      <c r="EW70" s="177"/>
      <c r="EX70" s="177"/>
      <c r="EY70" s="177"/>
      <c r="EZ70" s="177"/>
      <c r="FA70" s="177"/>
      <c r="FB70" s="177"/>
      <c r="FC70" s="177"/>
      <c r="FD70" s="177"/>
      <c r="FE70" s="177"/>
      <c r="FF70" s="177"/>
      <c r="FG70" s="177"/>
      <c r="FH70" s="177"/>
      <c r="FI70" s="177"/>
    </row>
    <row r="71" spans="1:165" ht="15">
      <c r="A71" s="170"/>
      <c r="B71" s="171"/>
      <c r="C71" s="172"/>
      <c r="D71" s="173" t="s">
        <v>754</v>
      </c>
      <c r="E71" s="174"/>
      <c r="F71" s="174"/>
      <c r="G71" s="174"/>
      <c r="H71" s="174"/>
      <c r="I71" s="175">
        <f>Q184</f>
        <v>0</v>
      </c>
      <c r="J71" s="175">
        <f>R184</f>
        <v>0</v>
      </c>
      <c r="K71" s="175">
        <f>K184</f>
        <v>0</v>
      </c>
      <c r="L71" s="172"/>
      <c r="M71" s="176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0"/>
      <c r="FG71" s="170"/>
      <c r="FH71" s="170"/>
      <c r="FI71" s="170"/>
    </row>
    <row r="72" spans="1:165" ht="12.75">
      <c r="A72" s="177"/>
      <c r="B72" s="178"/>
      <c r="C72" s="123"/>
      <c r="D72" s="179" t="s">
        <v>755</v>
      </c>
      <c r="E72" s="180"/>
      <c r="F72" s="180"/>
      <c r="G72" s="180"/>
      <c r="H72" s="180"/>
      <c r="I72" s="181">
        <f>Q185</f>
        <v>0</v>
      </c>
      <c r="J72" s="181">
        <f>R185</f>
        <v>0</v>
      </c>
      <c r="K72" s="181">
        <f>K185</f>
        <v>0</v>
      </c>
      <c r="L72" s="123"/>
      <c r="M72" s="182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7"/>
      <c r="DF72" s="177"/>
      <c r="DG72" s="177"/>
      <c r="DH72" s="177"/>
      <c r="DI72" s="177"/>
      <c r="DJ72" s="177"/>
      <c r="DK72" s="177"/>
      <c r="DL72" s="177"/>
      <c r="DM72" s="177"/>
      <c r="DN72" s="177"/>
      <c r="DO72" s="177"/>
      <c r="DP72" s="177"/>
      <c r="DQ72" s="177"/>
      <c r="DR72" s="177"/>
      <c r="DS72" s="177"/>
      <c r="DT72" s="177"/>
      <c r="DU72" s="177"/>
      <c r="DV72" s="177"/>
      <c r="DW72" s="177"/>
      <c r="DX72" s="177"/>
      <c r="DY72" s="177"/>
      <c r="DZ72" s="177"/>
      <c r="EA72" s="177"/>
      <c r="EB72" s="177"/>
      <c r="EC72" s="177"/>
      <c r="ED72" s="177"/>
      <c r="EE72" s="177"/>
      <c r="EF72" s="177"/>
      <c r="EG72" s="177"/>
      <c r="EH72" s="177"/>
      <c r="EI72" s="177"/>
      <c r="EJ72" s="177"/>
      <c r="EK72" s="177"/>
      <c r="EL72" s="177"/>
      <c r="EM72" s="177"/>
      <c r="EN72" s="177"/>
      <c r="EO72" s="177"/>
      <c r="EP72" s="177"/>
      <c r="EQ72" s="177"/>
      <c r="ER72" s="177"/>
      <c r="ES72" s="177"/>
      <c r="ET72" s="177"/>
      <c r="EU72" s="177"/>
      <c r="EV72" s="177"/>
      <c r="EW72" s="177"/>
      <c r="EX72" s="177"/>
      <c r="EY72" s="177"/>
      <c r="EZ72" s="177"/>
      <c r="FA72" s="177"/>
      <c r="FB72" s="177"/>
      <c r="FC72" s="177"/>
      <c r="FD72" s="177"/>
      <c r="FE72" s="177"/>
      <c r="FF72" s="177"/>
      <c r="FG72" s="177"/>
      <c r="FH72" s="177"/>
      <c r="FI72" s="177"/>
    </row>
    <row r="73" spans="1:165" ht="12.75">
      <c r="A73" s="177"/>
      <c r="B73" s="178"/>
      <c r="C73" s="123"/>
      <c r="D73" s="179" t="s">
        <v>756</v>
      </c>
      <c r="E73" s="180"/>
      <c r="F73" s="180"/>
      <c r="G73" s="180"/>
      <c r="H73" s="180"/>
      <c r="I73" s="181">
        <f>Q216</f>
        <v>0</v>
      </c>
      <c r="J73" s="181">
        <f>R216</f>
        <v>0</v>
      </c>
      <c r="K73" s="181">
        <f>K216</f>
        <v>0</v>
      </c>
      <c r="L73" s="123"/>
      <c r="M73" s="182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77"/>
      <c r="DJ73" s="177"/>
      <c r="DK73" s="177"/>
      <c r="DL73" s="177"/>
      <c r="DM73" s="177"/>
      <c r="DN73" s="177"/>
      <c r="DO73" s="177"/>
      <c r="DP73" s="177"/>
      <c r="DQ73" s="177"/>
      <c r="DR73" s="177"/>
      <c r="DS73" s="177"/>
      <c r="DT73" s="177"/>
      <c r="DU73" s="177"/>
      <c r="DV73" s="177"/>
      <c r="DW73" s="177"/>
      <c r="DX73" s="177"/>
      <c r="DY73" s="177"/>
      <c r="DZ73" s="177"/>
      <c r="EA73" s="177"/>
      <c r="EB73" s="177"/>
      <c r="EC73" s="177"/>
      <c r="ED73" s="177"/>
      <c r="EE73" s="177"/>
      <c r="EF73" s="177"/>
      <c r="EG73" s="177"/>
      <c r="EH73" s="177"/>
      <c r="EI73" s="177"/>
      <c r="EJ73" s="177"/>
      <c r="EK73" s="177"/>
      <c r="EL73" s="177"/>
      <c r="EM73" s="177"/>
      <c r="EN73" s="177"/>
      <c r="EO73" s="177"/>
      <c r="EP73" s="177"/>
      <c r="EQ73" s="177"/>
      <c r="ER73" s="177"/>
      <c r="ES73" s="177"/>
      <c r="ET73" s="177"/>
      <c r="EU73" s="177"/>
      <c r="EV73" s="177"/>
      <c r="EW73" s="177"/>
      <c r="EX73" s="177"/>
      <c r="EY73" s="177"/>
      <c r="EZ73" s="177"/>
      <c r="FA73" s="177"/>
      <c r="FB73" s="177"/>
      <c r="FC73" s="177"/>
      <c r="FD73" s="177"/>
      <c r="FE73" s="177"/>
      <c r="FF73" s="177"/>
      <c r="FG73" s="177"/>
      <c r="FH73" s="177"/>
      <c r="FI73" s="177"/>
    </row>
    <row r="74" spans="1:165" ht="15">
      <c r="A74" s="170"/>
      <c r="B74" s="171"/>
      <c r="C74" s="172"/>
      <c r="D74" s="173" t="s">
        <v>757</v>
      </c>
      <c r="E74" s="174"/>
      <c r="F74" s="174"/>
      <c r="G74" s="174"/>
      <c r="H74" s="174"/>
      <c r="I74" s="175">
        <f>Q260</f>
        <v>0</v>
      </c>
      <c r="J74" s="175">
        <f>R260</f>
        <v>0</v>
      </c>
      <c r="K74" s="175">
        <f>K260</f>
        <v>0</v>
      </c>
      <c r="L74" s="172"/>
      <c r="M74" s="176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0"/>
      <c r="FG74" s="170"/>
      <c r="FH74" s="170"/>
      <c r="FI74" s="170"/>
    </row>
    <row r="75" spans="1:165" ht="15">
      <c r="A75" s="170"/>
      <c r="B75" s="171"/>
      <c r="C75" s="172"/>
      <c r="D75" s="173" t="s">
        <v>758</v>
      </c>
      <c r="E75" s="174"/>
      <c r="F75" s="174"/>
      <c r="G75" s="174"/>
      <c r="H75" s="174"/>
      <c r="I75" s="175">
        <f>Q288</f>
        <v>0</v>
      </c>
      <c r="J75" s="175">
        <f>R288</f>
        <v>0</v>
      </c>
      <c r="K75" s="175">
        <f>K288</f>
        <v>0</v>
      </c>
      <c r="L75" s="172"/>
      <c r="M75" s="176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70"/>
      <c r="FF75" s="170"/>
      <c r="FG75" s="170"/>
      <c r="FH75" s="170"/>
      <c r="FI75" s="170"/>
    </row>
    <row r="76" spans="1:165" ht="12.75">
      <c r="A76" s="177"/>
      <c r="B76" s="178"/>
      <c r="C76" s="123"/>
      <c r="D76" s="179" t="s">
        <v>759</v>
      </c>
      <c r="E76" s="180"/>
      <c r="F76" s="180"/>
      <c r="G76" s="180"/>
      <c r="H76" s="180"/>
      <c r="I76" s="181">
        <f>Q289</f>
        <v>0</v>
      </c>
      <c r="J76" s="181">
        <f>R289</f>
        <v>0</v>
      </c>
      <c r="K76" s="181">
        <f>K289</f>
        <v>0</v>
      </c>
      <c r="L76" s="123"/>
      <c r="M76" s="182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177"/>
      <c r="DT76" s="177"/>
      <c r="DU76" s="177"/>
      <c r="DV76" s="177"/>
      <c r="DW76" s="177"/>
      <c r="DX76" s="177"/>
      <c r="DY76" s="177"/>
      <c r="DZ76" s="177"/>
      <c r="EA76" s="177"/>
      <c r="EB76" s="177"/>
      <c r="EC76" s="177"/>
      <c r="ED76" s="177"/>
      <c r="EE76" s="177"/>
      <c r="EF76" s="177"/>
      <c r="EG76" s="177"/>
      <c r="EH76" s="177"/>
      <c r="EI76" s="177"/>
      <c r="EJ76" s="177"/>
      <c r="EK76" s="177"/>
      <c r="EL76" s="177"/>
      <c r="EM76" s="177"/>
      <c r="EN76" s="177"/>
      <c r="EO76" s="177"/>
      <c r="EP76" s="177"/>
      <c r="EQ76" s="177"/>
      <c r="ER76" s="177"/>
      <c r="ES76" s="177"/>
      <c r="ET76" s="177"/>
      <c r="EU76" s="177"/>
      <c r="EV76" s="177"/>
      <c r="EW76" s="177"/>
      <c r="EX76" s="177"/>
      <c r="EY76" s="177"/>
      <c r="EZ76" s="177"/>
      <c r="FA76" s="177"/>
      <c r="FB76" s="177"/>
      <c r="FC76" s="177"/>
      <c r="FD76" s="177"/>
      <c r="FE76" s="177"/>
      <c r="FF76" s="177"/>
      <c r="FG76" s="177"/>
      <c r="FH76" s="177"/>
      <c r="FI76" s="177"/>
    </row>
    <row r="77" spans="1:165" ht="12.75">
      <c r="A77" s="177"/>
      <c r="B77" s="178"/>
      <c r="C77" s="123"/>
      <c r="D77" s="179" t="s">
        <v>760</v>
      </c>
      <c r="E77" s="180"/>
      <c r="F77" s="180"/>
      <c r="G77" s="180"/>
      <c r="H77" s="180"/>
      <c r="I77" s="181">
        <f>Q298</f>
        <v>0</v>
      </c>
      <c r="J77" s="181">
        <f>R298</f>
        <v>0</v>
      </c>
      <c r="K77" s="181">
        <f>K298</f>
        <v>0</v>
      </c>
      <c r="L77" s="123"/>
      <c r="M77" s="182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/>
      <c r="BT77" s="177"/>
      <c r="BU77" s="177"/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177"/>
      <c r="CJ77" s="177"/>
      <c r="CK77" s="177"/>
      <c r="CL77" s="177"/>
      <c r="CM77" s="177"/>
      <c r="CN77" s="177"/>
      <c r="CO77" s="177"/>
      <c r="CP77" s="177"/>
      <c r="CQ77" s="177"/>
      <c r="CR77" s="177"/>
      <c r="CS77" s="177"/>
      <c r="CT77" s="177"/>
      <c r="CU77" s="177"/>
      <c r="CV77" s="177"/>
      <c r="CW77" s="177"/>
      <c r="CX77" s="177"/>
      <c r="CY77" s="177"/>
      <c r="CZ77" s="177"/>
      <c r="DA77" s="177"/>
      <c r="DB77" s="177"/>
      <c r="DC77" s="177"/>
      <c r="DD77" s="177"/>
      <c r="DE77" s="177"/>
      <c r="DF77" s="177"/>
      <c r="DG77" s="177"/>
      <c r="DH77" s="177"/>
      <c r="DI77" s="177"/>
      <c r="DJ77" s="177"/>
      <c r="DK77" s="177"/>
      <c r="DL77" s="177"/>
      <c r="DM77" s="177"/>
      <c r="DN77" s="177"/>
      <c r="DO77" s="177"/>
      <c r="DP77" s="177"/>
      <c r="DQ77" s="177"/>
      <c r="DR77" s="177"/>
      <c r="DS77" s="177"/>
      <c r="DT77" s="177"/>
      <c r="DU77" s="177"/>
      <c r="DV77" s="177"/>
      <c r="DW77" s="177"/>
      <c r="DX77" s="177"/>
      <c r="DY77" s="177"/>
      <c r="DZ77" s="177"/>
      <c r="EA77" s="177"/>
      <c r="EB77" s="177"/>
      <c r="EC77" s="177"/>
      <c r="ED77" s="177"/>
      <c r="EE77" s="177"/>
      <c r="EF77" s="177"/>
      <c r="EG77" s="177"/>
      <c r="EH77" s="177"/>
      <c r="EI77" s="177"/>
      <c r="EJ77" s="177"/>
      <c r="EK77" s="177"/>
      <c r="EL77" s="177"/>
      <c r="EM77" s="177"/>
      <c r="EN77" s="177"/>
      <c r="EO77" s="177"/>
      <c r="EP77" s="177"/>
      <c r="EQ77" s="177"/>
      <c r="ER77" s="177"/>
      <c r="ES77" s="177"/>
      <c r="ET77" s="177"/>
      <c r="EU77" s="177"/>
      <c r="EV77" s="177"/>
      <c r="EW77" s="177"/>
      <c r="EX77" s="177"/>
      <c r="EY77" s="177"/>
      <c r="EZ77" s="177"/>
      <c r="FA77" s="177"/>
      <c r="FB77" s="177"/>
      <c r="FC77" s="177"/>
      <c r="FD77" s="177"/>
      <c r="FE77" s="177"/>
      <c r="FF77" s="177"/>
      <c r="FG77" s="177"/>
      <c r="FH77" s="177"/>
      <c r="FI77" s="177"/>
    </row>
    <row r="78" spans="1:165" ht="12.75">
      <c r="A78" s="177"/>
      <c r="B78" s="178"/>
      <c r="C78" s="123"/>
      <c r="D78" s="179" t="s">
        <v>761</v>
      </c>
      <c r="E78" s="180"/>
      <c r="F78" s="180"/>
      <c r="G78" s="180"/>
      <c r="H78" s="180"/>
      <c r="I78" s="181">
        <f>Q301</f>
        <v>0</v>
      </c>
      <c r="J78" s="181">
        <f>R301</f>
        <v>0</v>
      </c>
      <c r="K78" s="181">
        <f>K301</f>
        <v>0</v>
      </c>
      <c r="L78" s="123"/>
      <c r="M78" s="182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77"/>
      <c r="DE78" s="177"/>
      <c r="DF78" s="177"/>
      <c r="DG78" s="177"/>
      <c r="DH78" s="177"/>
      <c r="DI78" s="177"/>
      <c r="DJ78" s="177"/>
      <c r="DK78" s="177"/>
      <c r="DL78" s="177"/>
      <c r="DM78" s="177"/>
      <c r="DN78" s="177"/>
      <c r="DO78" s="177"/>
      <c r="DP78" s="177"/>
      <c r="DQ78" s="177"/>
      <c r="DR78" s="177"/>
      <c r="DS78" s="177"/>
      <c r="DT78" s="177"/>
      <c r="DU78" s="177"/>
      <c r="DV78" s="177"/>
      <c r="DW78" s="177"/>
      <c r="DX78" s="177"/>
      <c r="DY78" s="177"/>
      <c r="DZ78" s="177"/>
      <c r="EA78" s="177"/>
      <c r="EB78" s="177"/>
      <c r="EC78" s="177"/>
      <c r="ED78" s="177"/>
      <c r="EE78" s="177"/>
      <c r="EF78" s="177"/>
      <c r="EG78" s="177"/>
      <c r="EH78" s="177"/>
      <c r="EI78" s="177"/>
      <c r="EJ78" s="177"/>
      <c r="EK78" s="177"/>
      <c r="EL78" s="177"/>
      <c r="EM78" s="177"/>
      <c r="EN78" s="177"/>
      <c r="EO78" s="177"/>
      <c r="EP78" s="177"/>
      <c r="EQ78" s="177"/>
      <c r="ER78" s="177"/>
      <c r="ES78" s="177"/>
      <c r="ET78" s="177"/>
      <c r="EU78" s="177"/>
      <c r="EV78" s="177"/>
      <c r="EW78" s="177"/>
      <c r="EX78" s="177"/>
      <c r="EY78" s="177"/>
      <c r="EZ78" s="177"/>
      <c r="FA78" s="177"/>
      <c r="FB78" s="177"/>
      <c r="FC78" s="177"/>
      <c r="FD78" s="177"/>
      <c r="FE78" s="177"/>
      <c r="FF78" s="177"/>
      <c r="FG78" s="177"/>
      <c r="FH78" s="177"/>
      <c r="FI78" s="177"/>
    </row>
    <row r="79" spans="1:165" ht="12.75">
      <c r="A79" s="177"/>
      <c r="B79" s="178"/>
      <c r="C79" s="123"/>
      <c r="D79" s="179" t="s">
        <v>762</v>
      </c>
      <c r="E79" s="180"/>
      <c r="F79" s="180"/>
      <c r="G79" s="180"/>
      <c r="H79" s="180"/>
      <c r="I79" s="181">
        <f>Q304</f>
        <v>0</v>
      </c>
      <c r="J79" s="181">
        <f>R304</f>
        <v>0</v>
      </c>
      <c r="K79" s="181">
        <f>K304</f>
        <v>0</v>
      </c>
      <c r="L79" s="123"/>
      <c r="M79" s="182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177"/>
      <c r="CJ79" s="177"/>
      <c r="CK79" s="177"/>
      <c r="CL79" s="177"/>
      <c r="CM79" s="177"/>
      <c r="CN79" s="177"/>
      <c r="CO79" s="177"/>
      <c r="CP79" s="177"/>
      <c r="CQ79" s="177"/>
      <c r="CR79" s="177"/>
      <c r="CS79" s="177"/>
      <c r="CT79" s="177"/>
      <c r="CU79" s="177"/>
      <c r="CV79" s="177"/>
      <c r="CW79" s="177"/>
      <c r="CX79" s="177"/>
      <c r="CY79" s="177"/>
      <c r="CZ79" s="177"/>
      <c r="DA79" s="177"/>
      <c r="DB79" s="177"/>
      <c r="DC79" s="177"/>
      <c r="DD79" s="177"/>
      <c r="DE79" s="177"/>
      <c r="DF79" s="177"/>
      <c r="DG79" s="177"/>
      <c r="DH79" s="177"/>
      <c r="DI79" s="177"/>
      <c r="DJ79" s="177"/>
      <c r="DK79" s="177"/>
      <c r="DL79" s="177"/>
      <c r="DM79" s="177"/>
      <c r="DN79" s="177"/>
      <c r="DO79" s="177"/>
      <c r="DP79" s="177"/>
      <c r="DQ79" s="177"/>
      <c r="DR79" s="177"/>
      <c r="DS79" s="177"/>
      <c r="DT79" s="177"/>
      <c r="DU79" s="177"/>
      <c r="DV79" s="177"/>
      <c r="DW79" s="177"/>
      <c r="DX79" s="177"/>
      <c r="DY79" s="177"/>
      <c r="DZ79" s="177"/>
      <c r="EA79" s="177"/>
      <c r="EB79" s="177"/>
      <c r="EC79" s="177"/>
      <c r="ED79" s="177"/>
      <c r="EE79" s="177"/>
      <c r="EF79" s="177"/>
      <c r="EG79" s="177"/>
      <c r="EH79" s="177"/>
      <c r="EI79" s="177"/>
      <c r="EJ79" s="177"/>
      <c r="EK79" s="177"/>
      <c r="EL79" s="177"/>
      <c r="EM79" s="177"/>
      <c r="EN79" s="177"/>
      <c r="EO79" s="177"/>
      <c r="EP79" s="177"/>
      <c r="EQ79" s="177"/>
      <c r="ER79" s="177"/>
      <c r="ES79" s="177"/>
      <c r="ET79" s="177"/>
      <c r="EU79" s="177"/>
      <c r="EV79" s="177"/>
      <c r="EW79" s="177"/>
      <c r="EX79" s="177"/>
      <c r="EY79" s="177"/>
      <c r="EZ79" s="177"/>
      <c r="FA79" s="177"/>
      <c r="FB79" s="177"/>
      <c r="FC79" s="177"/>
      <c r="FD79" s="177"/>
      <c r="FE79" s="177"/>
      <c r="FF79" s="177"/>
      <c r="FG79" s="177"/>
      <c r="FH79" s="177"/>
      <c r="FI79" s="177"/>
    </row>
    <row r="80" spans="1:165" ht="15">
      <c r="A80" s="170"/>
      <c r="B80" s="171"/>
      <c r="C80" s="172"/>
      <c r="D80" s="173" t="s">
        <v>763</v>
      </c>
      <c r="E80" s="174"/>
      <c r="F80" s="174"/>
      <c r="G80" s="174"/>
      <c r="H80" s="174"/>
      <c r="I80" s="175">
        <f>Q310</f>
        <v>0</v>
      </c>
      <c r="J80" s="175">
        <f>R310</f>
        <v>0</v>
      </c>
      <c r="K80" s="175">
        <f>K310</f>
        <v>0</v>
      </c>
      <c r="L80" s="172"/>
      <c r="M80" s="176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</row>
    <row r="81" spans="1:165" ht="15">
      <c r="A81" s="170"/>
      <c r="B81" s="171"/>
      <c r="C81" s="172"/>
      <c r="D81" s="173" t="s">
        <v>764</v>
      </c>
      <c r="E81" s="174"/>
      <c r="F81" s="174"/>
      <c r="G81" s="174"/>
      <c r="H81" s="174"/>
      <c r="I81" s="175">
        <f>Q330</f>
        <v>0</v>
      </c>
      <c r="J81" s="175">
        <f>R330</f>
        <v>0</v>
      </c>
      <c r="K81" s="175">
        <f>K330</f>
        <v>0</v>
      </c>
      <c r="L81" s="172"/>
      <c r="M81" s="176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</row>
    <row r="82" spans="1:165" ht="12.75">
      <c r="A82" s="54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139"/>
      <c r="N82" s="60"/>
      <c r="O82" s="60"/>
      <c r="P82" s="60"/>
      <c r="Q82" s="60"/>
      <c r="R82" s="60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</row>
    <row r="83" spans="1:165" ht="12.75">
      <c r="A83" s="54"/>
      <c r="B83" s="69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139"/>
      <c r="N83" s="60"/>
      <c r="O83" s="60"/>
      <c r="P83" s="60"/>
      <c r="Q83" s="60"/>
      <c r="R83" s="60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</row>
    <row r="87" spans="1:165" ht="12.75">
      <c r="A87" s="54"/>
      <c r="B87" s="71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139"/>
      <c r="N87" s="60"/>
      <c r="O87" s="60"/>
      <c r="P87" s="60"/>
      <c r="Q87" s="60"/>
      <c r="R87" s="60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</row>
    <row r="88" spans="1:165" ht="17.4">
      <c r="A88" s="54"/>
      <c r="B88" s="55"/>
      <c r="C88" s="44" t="s">
        <v>765</v>
      </c>
      <c r="D88" s="56"/>
      <c r="E88" s="56"/>
      <c r="F88" s="56"/>
      <c r="G88" s="56"/>
      <c r="H88" s="56"/>
      <c r="I88" s="56"/>
      <c r="J88" s="56"/>
      <c r="K88" s="56"/>
      <c r="L88" s="56"/>
      <c r="M88" s="139"/>
      <c r="N88" s="60"/>
      <c r="O88" s="60"/>
      <c r="P88" s="60"/>
      <c r="Q88" s="60"/>
      <c r="R88" s="60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</row>
    <row r="89" spans="1:165" ht="12.75">
      <c r="A89" s="54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139"/>
      <c r="N89" s="60"/>
      <c r="O89" s="60"/>
      <c r="P89" s="60"/>
      <c r="Q89" s="60"/>
      <c r="R89" s="60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</row>
    <row r="90" spans="1:165" ht="12.75">
      <c r="A90" s="54"/>
      <c r="B90" s="55"/>
      <c r="C90" s="49" t="s">
        <v>669</v>
      </c>
      <c r="D90" s="56"/>
      <c r="E90" s="56"/>
      <c r="F90" s="56"/>
      <c r="G90" s="56"/>
      <c r="H90" s="56"/>
      <c r="I90" s="56"/>
      <c r="J90" s="56"/>
      <c r="K90" s="56"/>
      <c r="L90" s="56"/>
      <c r="M90" s="139"/>
      <c r="N90" s="60"/>
      <c r="O90" s="60"/>
      <c r="P90" s="60"/>
      <c r="Q90" s="60"/>
      <c r="R90" s="60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</row>
    <row r="91" spans="1:165" ht="12.75">
      <c r="A91" s="54"/>
      <c r="B91" s="55"/>
      <c r="C91" s="56"/>
      <c r="D91" s="56"/>
      <c r="E91" s="433" t="str">
        <f>E7</f>
        <v>II/366 Konice, ul. Zádvoří - projektová dokumentace</v>
      </c>
      <c r="F91" s="434"/>
      <c r="G91" s="434"/>
      <c r="H91" s="434"/>
      <c r="I91" s="56"/>
      <c r="J91" s="56"/>
      <c r="K91" s="56"/>
      <c r="L91" s="56"/>
      <c r="M91" s="139"/>
      <c r="N91" s="60"/>
      <c r="O91" s="60"/>
      <c r="P91" s="60"/>
      <c r="Q91" s="60"/>
      <c r="R91" s="60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</row>
    <row r="92" spans="2:13" ht="12.75">
      <c r="B92" s="42"/>
      <c r="C92" s="49" t="s">
        <v>18</v>
      </c>
      <c r="D92" s="43"/>
      <c r="E92" s="43"/>
      <c r="F92" s="43"/>
      <c r="G92" s="43"/>
      <c r="H92" s="43"/>
      <c r="I92" s="43"/>
      <c r="J92" s="43"/>
      <c r="K92" s="43"/>
      <c r="L92" s="43"/>
      <c r="M92" s="41"/>
    </row>
    <row r="93" spans="1:165" ht="12.75">
      <c r="A93" s="54"/>
      <c r="B93" s="55"/>
      <c r="C93" s="56"/>
      <c r="D93" s="56"/>
      <c r="E93" s="433" t="s">
        <v>737</v>
      </c>
      <c r="F93" s="426"/>
      <c r="G93" s="426"/>
      <c r="H93" s="426"/>
      <c r="I93" s="56"/>
      <c r="J93" s="56"/>
      <c r="K93" s="56"/>
      <c r="L93" s="56"/>
      <c r="M93" s="139"/>
      <c r="N93" s="60"/>
      <c r="O93" s="60"/>
      <c r="P93" s="60"/>
      <c r="Q93" s="60"/>
      <c r="R93" s="60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</row>
    <row r="94" spans="1:165" ht="12.75">
      <c r="A94" s="54"/>
      <c r="B94" s="55"/>
      <c r="C94" s="49" t="s">
        <v>738</v>
      </c>
      <c r="D94" s="56"/>
      <c r="E94" s="56"/>
      <c r="F94" s="56"/>
      <c r="G94" s="56"/>
      <c r="H94" s="56"/>
      <c r="I94" s="56"/>
      <c r="J94" s="56"/>
      <c r="K94" s="56"/>
      <c r="L94" s="56"/>
      <c r="M94" s="139"/>
      <c r="N94" s="60"/>
      <c r="O94" s="60"/>
      <c r="P94" s="60"/>
      <c r="Q94" s="60"/>
      <c r="R94" s="60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</row>
    <row r="95" spans="1:165" ht="12.75">
      <c r="A95" s="54"/>
      <c r="B95" s="55"/>
      <c r="C95" s="56"/>
      <c r="D95" s="56"/>
      <c r="E95" s="398" t="str">
        <f>E11</f>
        <v>C - úsek č.3 - RVO 8 - SB A/373</v>
      </c>
      <c r="F95" s="426"/>
      <c r="G95" s="426"/>
      <c r="H95" s="426"/>
      <c r="I95" s="56"/>
      <c r="J95" s="56"/>
      <c r="K95" s="56"/>
      <c r="L95" s="56"/>
      <c r="M95" s="139"/>
      <c r="N95" s="60"/>
      <c r="O95" s="60"/>
      <c r="P95" s="60"/>
      <c r="Q95" s="60"/>
      <c r="R95" s="60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</row>
    <row r="96" spans="1:165" ht="12.75">
      <c r="A96" s="54"/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139"/>
      <c r="N96" s="60"/>
      <c r="O96" s="60"/>
      <c r="P96" s="60"/>
      <c r="Q96" s="60"/>
      <c r="R96" s="60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</row>
    <row r="97" spans="1:165" ht="12.75">
      <c r="A97" s="54"/>
      <c r="B97" s="55"/>
      <c r="C97" s="49" t="s">
        <v>673</v>
      </c>
      <c r="D97" s="56"/>
      <c r="E97" s="56"/>
      <c r="F97" s="50" t="str">
        <f>F14</f>
        <v>Konice</v>
      </c>
      <c r="G97" s="56"/>
      <c r="H97" s="56"/>
      <c r="I97" s="49" t="s">
        <v>675</v>
      </c>
      <c r="J97" s="163" t="str">
        <f>IF(J14="","",J14)</f>
        <v>25. 4. 2022</v>
      </c>
      <c r="K97" s="56"/>
      <c r="L97" s="56"/>
      <c r="M97" s="139"/>
      <c r="N97" s="60"/>
      <c r="O97" s="60"/>
      <c r="P97" s="60"/>
      <c r="Q97" s="60"/>
      <c r="R97" s="60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</row>
    <row r="98" spans="1:165" ht="12.75">
      <c r="A98" s="54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139"/>
      <c r="N98" s="60"/>
      <c r="O98" s="60"/>
      <c r="P98" s="60"/>
      <c r="Q98" s="60"/>
      <c r="R98" s="60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</row>
    <row r="99" spans="1:165" ht="12.75">
      <c r="A99" s="54"/>
      <c r="B99" s="55"/>
      <c r="C99" s="49" t="s">
        <v>677</v>
      </c>
      <c r="D99" s="56"/>
      <c r="E99" s="56"/>
      <c r="F99" s="50" t="str">
        <f>E17</f>
        <v>SSOK a Město Konice</v>
      </c>
      <c r="G99" s="56"/>
      <c r="H99" s="56"/>
      <c r="I99" s="49" t="s">
        <v>683</v>
      </c>
      <c r="J99" s="164" t="str">
        <f>E23</f>
        <v>Viktor Králík</v>
      </c>
      <c r="K99" s="56"/>
      <c r="L99" s="56"/>
      <c r="M99" s="139"/>
      <c r="N99" s="60"/>
      <c r="O99" s="60"/>
      <c r="P99" s="60"/>
      <c r="Q99" s="60"/>
      <c r="R99" s="60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</row>
    <row r="100" spans="1:165" ht="12.75">
      <c r="A100" s="54"/>
      <c r="B100" s="55"/>
      <c r="C100" s="49" t="s">
        <v>681</v>
      </c>
      <c r="D100" s="56"/>
      <c r="E100" s="56"/>
      <c r="F100" s="50" t="str">
        <f>IF(E20="","",E20)</f>
        <v>Vyplň údaj</v>
      </c>
      <c r="G100" s="56"/>
      <c r="H100" s="56"/>
      <c r="I100" s="49" t="s">
        <v>687</v>
      </c>
      <c r="J100" s="164" t="str">
        <f>E26</f>
        <v xml:space="preserve"> </v>
      </c>
      <c r="K100" s="56"/>
      <c r="L100" s="56"/>
      <c r="M100" s="139"/>
      <c r="N100" s="60"/>
      <c r="O100" s="60"/>
      <c r="P100" s="60"/>
      <c r="Q100" s="60"/>
      <c r="R100" s="60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</row>
    <row r="101" spans="1:165" ht="12.75">
      <c r="A101" s="54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139"/>
      <c r="N101" s="60"/>
      <c r="O101" s="60"/>
      <c r="P101" s="60"/>
      <c r="Q101" s="60"/>
      <c r="R101" s="60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</row>
    <row r="102" spans="1:165" ht="22.8">
      <c r="A102" s="183"/>
      <c r="B102" s="184"/>
      <c r="C102" s="185" t="s">
        <v>766</v>
      </c>
      <c r="D102" s="186" t="s">
        <v>31</v>
      </c>
      <c r="E102" s="186" t="s">
        <v>703</v>
      </c>
      <c r="F102" s="186" t="s">
        <v>7</v>
      </c>
      <c r="G102" s="186" t="s">
        <v>39</v>
      </c>
      <c r="H102" s="186" t="s">
        <v>41</v>
      </c>
      <c r="I102" s="186" t="s">
        <v>767</v>
      </c>
      <c r="J102" s="186" t="s">
        <v>768</v>
      </c>
      <c r="K102" s="186" t="s">
        <v>747</v>
      </c>
      <c r="L102" s="187" t="s">
        <v>48</v>
      </c>
      <c r="M102" s="188"/>
      <c r="N102" s="91" t="s">
        <v>56</v>
      </c>
      <c r="O102" s="92" t="s">
        <v>9</v>
      </c>
      <c r="P102" s="92" t="s">
        <v>769</v>
      </c>
      <c r="Q102" s="92" t="s">
        <v>770</v>
      </c>
      <c r="R102" s="92" t="s">
        <v>771</v>
      </c>
      <c r="S102" s="92" t="s">
        <v>772</v>
      </c>
      <c r="T102" s="92" t="s">
        <v>773</v>
      </c>
      <c r="U102" s="92" t="s">
        <v>774</v>
      </c>
      <c r="V102" s="92" t="s">
        <v>775</v>
      </c>
      <c r="W102" s="92" t="s">
        <v>776</v>
      </c>
      <c r="X102" s="93" t="s">
        <v>777</v>
      </c>
      <c r="Y102" s="183"/>
      <c r="Z102" s="183"/>
      <c r="AA102" s="183"/>
      <c r="AB102" s="183"/>
      <c r="AC102" s="183"/>
      <c r="AD102" s="183"/>
      <c r="AE102" s="183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89"/>
      <c r="CU102" s="189"/>
      <c r="CV102" s="189"/>
      <c r="CW102" s="189"/>
      <c r="CX102" s="189"/>
      <c r="CY102" s="189"/>
      <c r="CZ102" s="189"/>
      <c r="DA102" s="189"/>
      <c r="DB102" s="189"/>
      <c r="DC102" s="189"/>
      <c r="DD102" s="189"/>
      <c r="DE102" s="189"/>
      <c r="DF102" s="189"/>
      <c r="DG102" s="189"/>
      <c r="DH102" s="189"/>
      <c r="DI102" s="189"/>
      <c r="DJ102" s="189"/>
      <c r="DK102" s="189"/>
      <c r="DL102" s="189"/>
      <c r="DM102" s="189"/>
      <c r="DN102" s="189"/>
      <c r="DO102" s="189"/>
      <c r="DP102" s="189"/>
      <c r="DQ102" s="189"/>
      <c r="DR102" s="189"/>
      <c r="DS102" s="189"/>
      <c r="DT102" s="189"/>
      <c r="DU102" s="189"/>
      <c r="DV102" s="189"/>
      <c r="DW102" s="189"/>
      <c r="DX102" s="189"/>
      <c r="DY102" s="189"/>
      <c r="DZ102" s="189"/>
      <c r="EA102" s="189"/>
      <c r="EB102" s="189"/>
      <c r="EC102" s="189"/>
      <c r="ED102" s="189"/>
      <c r="EE102" s="189"/>
      <c r="EF102" s="189"/>
      <c r="EG102" s="189"/>
      <c r="EH102" s="189"/>
      <c r="EI102" s="189"/>
      <c r="EJ102" s="189"/>
      <c r="EK102" s="189"/>
      <c r="EL102" s="189"/>
      <c r="EM102" s="189"/>
      <c r="EN102" s="189"/>
      <c r="EO102" s="189"/>
      <c r="EP102" s="189"/>
      <c r="EQ102" s="189"/>
      <c r="ER102" s="189"/>
      <c r="ES102" s="189"/>
      <c r="ET102" s="189"/>
      <c r="EU102" s="189"/>
      <c r="EV102" s="189"/>
      <c r="EW102" s="189"/>
      <c r="EX102" s="189"/>
      <c r="EY102" s="189"/>
      <c r="EZ102" s="189"/>
      <c r="FA102" s="189"/>
      <c r="FB102" s="189"/>
      <c r="FC102" s="189"/>
      <c r="FD102" s="189"/>
      <c r="FE102" s="189"/>
      <c r="FF102" s="189"/>
      <c r="FG102" s="189"/>
      <c r="FH102" s="189"/>
      <c r="FI102" s="189"/>
    </row>
    <row r="103" spans="1:165" ht="15.6">
      <c r="A103" s="54"/>
      <c r="B103" s="55"/>
      <c r="C103" s="99" t="s">
        <v>778</v>
      </c>
      <c r="D103" s="56"/>
      <c r="E103" s="56"/>
      <c r="F103" s="56"/>
      <c r="G103" s="56"/>
      <c r="H103" s="56"/>
      <c r="I103" s="56"/>
      <c r="J103" s="56"/>
      <c r="K103" s="190">
        <f>BK103</f>
        <v>0</v>
      </c>
      <c r="L103" s="56"/>
      <c r="M103" s="59"/>
      <c r="N103" s="94"/>
      <c r="O103" s="191"/>
      <c r="P103" s="95"/>
      <c r="Q103" s="192">
        <f>Q104+Q113+Q184+Q260+Q288+Q310+Q330</f>
        <v>0</v>
      </c>
      <c r="R103" s="192">
        <f>R104+R113+R184+R260+R288+R310+R330</f>
        <v>0</v>
      </c>
      <c r="S103" s="95"/>
      <c r="T103" s="193">
        <f>T104+T113+T184+T260+T288+T310+T330</f>
        <v>0</v>
      </c>
      <c r="U103" s="95"/>
      <c r="V103" s="193">
        <f>V104+V113+V184+V260+V288+V310+V330</f>
        <v>3.483190499999999</v>
      </c>
      <c r="W103" s="95"/>
      <c r="X103" s="194">
        <f>X104+X113+X184+X260+X288+X310+X330</f>
        <v>0</v>
      </c>
      <c r="Y103" s="54"/>
      <c r="Z103" s="54"/>
      <c r="AA103" s="54"/>
      <c r="AB103" s="54"/>
      <c r="AC103" s="54"/>
      <c r="AD103" s="54"/>
      <c r="AE103" s="54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38" t="s">
        <v>721</v>
      </c>
      <c r="AU103" s="38" t="s">
        <v>748</v>
      </c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195">
        <f>BK104+BK113+BK184+BK260+BK288+BK310+BK330</f>
        <v>0</v>
      </c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</row>
    <row r="104" spans="1:165" ht="15">
      <c r="A104" s="196"/>
      <c r="B104" s="197"/>
      <c r="C104" s="198"/>
      <c r="D104" s="199" t="s">
        <v>721</v>
      </c>
      <c r="E104" s="200" t="s">
        <v>779</v>
      </c>
      <c r="F104" s="200" t="s">
        <v>780</v>
      </c>
      <c r="G104" s="198"/>
      <c r="H104" s="198"/>
      <c r="I104" s="201"/>
      <c r="J104" s="201"/>
      <c r="K104" s="202">
        <f>BK104</f>
        <v>0</v>
      </c>
      <c r="L104" s="198"/>
      <c r="M104" s="203"/>
      <c r="N104" s="204"/>
      <c r="O104" s="205"/>
      <c r="P104" s="205"/>
      <c r="Q104" s="206">
        <f>Q105</f>
        <v>0</v>
      </c>
      <c r="R104" s="206">
        <f>R105</f>
        <v>0</v>
      </c>
      <c r="S104" s="205"/>
      <c r="T104" s="207">
        <f>T105</f>
        <v>0</v>
      </c>
      <c r="U104" s="205"/>
      <c r="V104" s="207">
        <f>V105</f>
        <v>0</v>
      </c>
      <c r="W104" s="205"/>
      <c r="X104" s="208">
        <f>X105</f>
        <v>0</v>
      </c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209" t="s">
        <v>34</v>
      </c>
      <c r="AS104" s="196"/>
      <c r="AT104" s="210" t="s">
        <v>721</v>
      </c>
      <c r="AU104" s="210" t="s">
        <v>32</v>
      </c>
      <c r="AV104" s="196"/>
      <c r="AW104" s="196"/>
      <c r="AX104" s="196"/>
      <c r="AY104" s="209" t="s">
        <v>781</v>
      </c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211">
        <f>BK105</f>
        <v>0</v>
      </c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  <c r="EO104" s="196"/>
      <c r="EP104" s="196"/>
      <c r="EQ104" s="196"/>
      <c r="ER104" s="196"/>
      <c r="ES104" s="196"/>
      <c r="ET104" s="196"/>
      <c r="EU104" s="196"/>
      <c r="EV104" s="196"/>
      <c r="EW104" s="196"/>
      <c r="EX104" s="196"/>
      <c r="EY104" s="196"/>
      <c r="EZ104" s="196"/>
      <c r="FA104" s="196"/>
      <c r="FB104" s="196"/>
      <c r="FC104" s="196"/>
      <c r="FD104" s="196"/>
      <c r="FE104" s="196"/>
      <c r="FF104" s="196"/>
      <c r="FG104" s="196"/>
      <c r="FH104" s="196"/>
      <c r="FI104" s="196"/>
    </row>
    <row r="105" spans="1:165" ht="12.75">
      <c r="A105" s="196"/>
      <c r="B105" s="197"/>
      <c r="C105" s="198"/>
      <c r="D105" s="199" t="s">
        <v>721</v>
      </c>
      <c r="E105" s="212" t="s">
        <v>45</v>
      </c>
      <c r="F105" s="212" t="s">
        <v>782</v>
      </c>
      <c r="G105" s="198"/>
      <c r="H105" s="198"/>
      <c r="I105" s="201"/>
      <c r="J105" s="201"/>
      <c r="K105" s="213">
        <f>BK105</f>
        <v>0</v>
      </c>
      <c r="L105" s="198"/>
      <c r="M105" s="203"/>
      <c r="N105" s="204"/>
      <c r="O105" s="205"/>
      <c r="P105" s="205"/>
      <c r="Q105" s="206">
        <f>SUM(Q106:Q112)</f>
        <v>0</v>
      </c>
      <c r="R105" s="206">
        <f>SUM(R106:R112)</f>
        <v>0</v>
      </c>
      <c r="S105" s="205"/>
      <c r="T105" s="207">
        <f>SUM(T106:T112)</f>
        <v>0</v>
      </c>
      <c r="U105" s="205"/>
      <c r="V105" s="207">
        <f>SUM(V106:V112)</f>
        <v>0</v>
      </c>
      <c r="W105" s="205"/>
      <c r="X105" s="208">
        <f>SUM(X106:X112)</f>
        <v>0</v>
      </c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209" t="s">
        <v>34</v>
      </c>
      <c r="AS105" s="196"/>
      <c r="AT105" s="210" t="s">
        <v>721</v>
      </c>
      <c r="AU105" s="210" t="s">
        <v>34</v>
      </c>
      <c r="AV105" s="196"/>
      <c r="AW105" s="196"/>
      <c r="AX105" s="196"/>
      <c r="AY105" s="209" t="s">
        <v>781</v>
      </c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211">
        <f>SUM(BK106:BK112)</f>
        <v>0</v>
      </c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  <c r="CL105" s="196"/>
      <c r="CM105" s="196"/>
      <c r="CN105" s="196"/>
      <c r="CO105" s="196"/>
      <c r="CP105" s="196"/>
      <c r="CQ105" s="196"/>
      <c r="CR105" s="196"/>
      <c r="CS105" s="196"/>
      <c r="CT105" s="196"/>
      <c r="CU105" s="196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  <c r="DR105" s="196"/>
      <c r="DS105" s="196"/>
      <c r="DT105" s="196"/>
      <c r="DU105" s="196"/>
      <c r="DV105" s="196"/>
      <c r="DW105" s="196"/>
      <c r="DX105" s="196"/>
      <c r="DY105" s="196"/>
      <c r="DZ105" s="196"/>
      <c r="EA105" s="196"/>
      <c r="EB105" s="196"/>
      <c r="EC105" s="196"/>
      <c r="ED105" s="196"/>
      <c r="EE105" s="196"/>
      <c r="EF105" s="196"/>
      <c r="EG105" s="196"/>
      <c r="EH105" s="196"/>
      <c r="EI105" s="196"/>
      <c r="EJ105" s="196"/>
      <c r="EK105" s="196"/>
      <c r="EL105" s="196"/>
      <c r="EM105" s="196"/>
      <c r="EN105" s="196"/>
      <c r="EO105" s="196"/>
      <c r="EP105" s="196"/>
      <c r="EQ105" s="196"/>
      <c r="ER105" s="196"/>
      <c r="ES105" s="196"/>
      <c r="ET105" s="196"/>
      <c r="EU105" s="196"/>
      <c r="EV105" s="196"/>
      <c r="EW105" s="196"/>
      <c r="EX105" s="196"/>
      <c r="EY105" s="196"/>
      <c r="EZ105" s="196"/>
      <c r="FA105" s="196"/>
      <c r="FB105" s="196"/>
      <c r="FC105" s="196"/>
      <c r="FD105" s="196"/>
      <c r="FE105" s="196"/>
      <c r="FF105" s="196"/>
      <c r="FG105" s="196"/>
      <c r="FH105" s="196"/>
      <c r="FI105" s="196"/>
    </row>
    <row r="106" spans="1:165" ht="12.75">
      <c r="A106" s="54"/>
      <c r="B106" s="55"/>
      <c r="C106" s="214" t="s">
        <v>34</v>
      </c>
      <c r="D106" s="214" t="s">
        <v>783</v>
      </c>
      <c r="E106" s="215" t="s">
        <v>784</v>
      </c>
      <c r="F106" s="216" t="s">
        <v>785</v>
      </c>
      <c r="G106" s="217" t="s">
        <v>786</v>
      </c>
      <c r="H106" s="218">
        <v>73</v>
      </c>
      <c r="I106" s="219"/>
      <c r="J106" s="219"/>
      <c r="K106" s="220">
        <f>ROUND(P106*H106,2)</f>
        <v>0</v>
      </c>
      <c r="L106" s="216" t="s">
        <v>787</v>
      </c>
      <c r="M106" s="59"/>
      <c r="N106" s="221" t="s">
        <v>56</v>
      </c>
      <c r="O106" s="222" t="s">
        <v>694</v>
      </c>
      <c r="P106" s="223">
        <f>I106+J106</f>
        <v>0</v>
      </c>
      <c r="Q106" s="223">
        <f>ROUND(I106*H106,2)</f>
        <v>0</v>
      </c>
      <c r="R106" s="223">
        <f>ROUND(J106*H106,2)</f>
        <v>0</v>
      </c>
      <c r="S106" s="87"/>
      <c r="T106" s="224">
        <f>S106*H106</f>
        <v>0</v>
      </c>
      <c r="U106" s="224">
        <v>0</v>
      </c>
      <c r="V106" s="224">
        <f>U106*H106</f>
        <v>0</v>
      </c>
      <c r="W106" s="224">
        <v>0</v>
      </c>
      <c r="X106" s="225">
        <f>W106*H106</f>
        <v>0</v>
      </c>
      <c r="Y106" s="54"/>
      <c r="Z106" s="54"/>
      <c r="AA106" s="54"/>
      <c r="AB106" s="54"/>
      <c r="AC106" s="54"/>
      <c r="AD106" s="54"/>
      <c r="AE106" s="54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226" t="s">
        <v>38</v>
      </c>
      <c r="AS106" s="60"/>
      <c r="AT106" s="226" t="s">
        <v>783</v>
      </c>
      <c r="AU106" s="226" t="s">
        <v>29</v>
      </c>
      <c r="AV106" s="60"/>
      <c r="AW106" s="60"/>
      <c r="AX106" s="60"/>
      <c r="AY106" s="38" t="s">
        <v>781</v>
      </c>
      <c r="AZ106" s="60"/>
      <c r="BA106" s="60"/>
      <c r="BB106" s="60"/>
      <c r="BC106" s="60"/>
      <c r="BD106" s="60"/>
      <c r="BE106" s="227">
        <f>IF(O106="základní",K106,0)</f>
        <v>0</v>
      </c>
      <c r="BF106" s="227">
        <f>IF(O106="snížená",K106,0)</f>
        <v>0</v>
      </c>
      <c r="BG106" s="227">
        <f>IF(O106="zákl. přenesená",K106,0)</f>
        <v>0</v>
      </c>
      <c r="BH106" s="227">
        <f>IF(O106="sníž. přenesená",K106,0)</f>
        <v>0</v>
      </c>
      <c r="BI106" s="227">
        <f>IF(O106="nulová",K106,0)</f>
        <v>0</v>
      </c>
      <c r="BJ106" s="38" t="s">
        <v>34</v>
      </c>
      <c r="BK106" s="227">
        <f>ROUND(P106*H106,2)</f>
        <v>0</v>
      </c>
      <c r="BL106" s="38" t="s">
        <v>38</v>
      </c>
      <c r="BM106" s="226" t="s">
        <v>788</v>
      </c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</row>
    <row r="107" spans="1:165" ht="12.75">
      <c r="A107" s="54"/>
      <c r="B107" s="55"/>
      <c r="C107" s="56"/>
      <c r="D107" s="228" t="s">
        <v>789</v>
      </c>
      <c r="E107" s="56"/>
      <c r="F107" s="229" t="s">
        <v>790</v>
      </c>
      <c r="G107" s="56"/>
      <c r="H107" s="56"/>
      <c r="I107" s="230"/>
      <c r="J107" s="230"/>
      <c r="K107" s="56"/>
      <c r="L107" s="56"/>
      <c r="M107" s="59"/>
      <c r="N107" s="231"/>
      <c r="O107" s="232"/>
      <c r="P107" s="87"/>
      <c r="Q107" s="87"/>
      <c r="R107" s="87"/>
      <c r="S107" s="87"/>
      <c r="T107" s="87"/>
      <c r="U107" s="87"/>
      <c r="V107" s="87"/>
      <c r="W107" s="87"/>
      <c r="X107" s="88"/>
      <c r="Y107" s="54"/>
      <c r="Z107" s="54"/>
      <c r="AA107" s="54"/>
      <c r="AB107" s="54"/>
      <c r="AC107" s="54"/>
      <c r="AD107" s="54"/>
      <c r="AE107" s="54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38" t="s">
        <v>789</v>
      </c>
      <c r="AU107" s="38" t="s">
        <v>29</v>
      </c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</row>
    <row r="108" spans="1:165" ht="12.75">
      <c r="A108" s="233"/>
      <c r="B108" s="234"/>
      <c r="C108" s="235"/>
      <c r="D108" s="236" t="s">
        <v>62</v>
      </c>
      <c r="E108" s="237" t="s">
        <v>56</v>
      </c>
      <c r="F108" s="238" t="s">
        <v>791</v>
      </c>
      <c r="G108" s="235"/>
      <c r="H108" s="237" t="s">
        <v>56</v>
      </c>
      <c r="I108" s="239"/>
      <c r="J108" s="239"/>
      <c r="K108" s="235"/>
      <c r="L108" s="235"/>
      <c r="M108" s="240"/>
      <c r="N108" s="241"/>
      <c r="O108" s="242"/>
      <c r="P108" s="242"/>
      <c r="Q108" s="242"/>
      <c r="R108" s="242"/>
      <c r="S108" s="242"/>
      <c r="T108" s="242"/>
      <c r="U108" s="242"/>
      <c r="V108" s="242"/>
      <c r="W108" s="242"/>
      <c r="X108" s="24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3"/>
      <c r="AS108" s="233"/>
      <c r="AT108" s="244" t="s">
        <v>62</v>
      </c>
      <c r="AU108" s="244" t="s">
        <v>29</v>
      </c>
      <c r="AV108" s="233" t="s">
        <v>34</v>
      </c>
      <c r="AW108" s="233" t="s">
        <v>659</v>
      </c>
      <c r="AX108" s="233" t="s">
        <v>32</v>
      </c>
      <c r="AY108" s="244" t="s">
        <v>781</v>
      </c>
      <c r="AZ108" s="233"/>
      <c r="BA108" s="233"/>
      <c r="BB108" s="233"/>
      <c r="BC108" s="233"/>
      <c r="BD108" s="233"/>
      <c r="BE108" s="233"/>
      <c r="BF108" s="233"/>
      <c r="BG108" s="233"/>
      <c r="BH108" s="233"/>
      <c r="BI108" s="233"/>
      <c r="BJ108" s="233"/>
      <c r="BK108" s="233"/>
      <c r="BL108" s="233"/>
      <c r="BM108" s="233"/>
      <c r="BN108" s="233"/>
      <c r="BO108" s="233"/>
      <c r="BP108" s="233"/>
      <c r="BQ108" s="233"/>
      <c r="BR108" s="233"/>
      <c r="BS108" s="233"/>
      <c r="BT108" s="233"/>
      <c r="BU108" s="233"/>
      <c r="BV108" s="233"/>
      <c r="BW108" s="233"/>
      <c r="BX108" s="233"/>
      <c r="BY108" s="233"/>
      <c r="BZ108" s="233"/>
      <c r="CA108" s="233"/>
      <c r="CB108" s="233"/>
      <c r="CC108" s="233"/>
      <c r="CD108" s="233"/>
      <c r="CE108" s="233"/>
      <c r="CF108" s="233"/>
      <c r="CG108" s="233"/>
      <c r="CH108" s="233"/>
      <c r="CI108" s="233"/>
      <c r="CJ108" s="233"/>
      <c r="CK108" s="233"/>
      <c r="CL108" s="233"/>
      <c r="CM108" s="233"/>
      <c r="CN108" s="233"/>
      <c r="CO108" s="233"/>
      <c r="CP108" s="233"/>
      <c r="CQ108" s="233"/>
      <c r="CR108" s="233"/>
      <c r="CS108" s="233"/>
      <c r="CT108" s="233"/>
      <c r="CU108" s="233"/>
      <c r="CV108" s="233"/>
      <c r="CW108" s="233"/>
      <c r="CX108" s="233"/>
      <c r="CY108" s="233"/>
      <c r="CZ108" s="233"/>
      <c r="DA108" s="233"/>
      <c r="DB108" s="233"/>
      <c r="DC108" s="233"/>
      <c r="DD108" s="233"/>
      <c r="DE108" s="233"/>
      <c r="DF108" s="233"/>
      <c r="DG108" s="233"/>
      <c r="DH108" s="233"/>
      <c r="DI108" s="233"/>
      <c r="DJ108" s="233"/>
      <c r="DK108" s="233"/>
      <c r="DL108" s="233"/>
      <c r="DM108" s="233"/>
      <c r="DN108" s="233"/>
      <c r="DO108" s="233"/>
      <c r="DP108" s="233"/>
      <c r="DQ108" s="233"/>
      <c r="DR108" s="233"/>
      <c r="DS108" s="233"/>
      <c r="DT108" s="233"/>
      <c r="DU108" s="233"/>
      <c r="DV108" s="233"/>
      <c r="DW108" s="233"/>
      <c r="DX108" s="233"/>
      <c r="DY108" s="233"/>
      <c r="DZ108" s="233"/>
      <c r="EA108" s="233"/>
      <c r="EB108" s="233"/>
      <c r="EC108" s="233"/>
      <c r="ED108" s="233"/>
      <c r="EE108" s="233"/>
      <c r="EF108" s="233"/>
      <c r="EG108" s="233"/>
      <c r="EH108" s="233"/>
      <c r="EI108" s="233"/>
      <c r="EJ108" s="233"/>
      <c r="EK108" s="233"/>
      <c r="EL108" s="233"/>
      <c r="EM108" s="233"/>
      <c r="EN108" s="233"/>
      <c r="EO108" s="233"/>
      <c r="EP108" s="233"/>
      <c r="EQ108" s="233"/>
      <c r="ER108" s="233"/>
      <c r="ES108" s="233"/>
      <c r="ET108" s="233"/>
      <c r="EU108" s="233"/>
      <c r="EV108" s="233"/>
      <c r="EW108" s="233"/>
      <c r="EX108" s="233"/>
      <c r="EY108" s="233"/>
      <c r="EZ108" s="233"/>
      <c r="FA108" s="233"/>
      <c r="FB108" s="233"/>
      <c r="FC108" s="233"/>
      <c r="FD108" s="233"/>
      <c r="FE108" s="233"/>
      <c r="FF108" s="233"/>
      <c r="FG108" s="233"/>
      <c r="FH108" s="233"/>
      <c r="FI108" s="233"/>
    </row>
    <row r="109" spans="1:165" ht="12.75">
      <c r="A109" s="245"/>
      <c r="B109" s="246"/>
      <c r="C109" s="247"/>
      <c r="D109" s="236" t="s">
        <v>62</v>
      </c>
      <c r="E109" s="248" t="s">
        <v>56</v>
      </c>
      <c r="F109" s="249" t="s">
        <v>1405</v>
      </c>
      <c r="G109" s="247"/>
      <c r="H109" s="250">
        <v>38</v>
      </c>
      <c r="I109" s="251"/>
      <c r="J109" s="251"/>
      <c r="K109" s="247"/>
      <c r="L109" s="247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56" t="s">
        <v>62</v>
      </c>
      <c r="AU109" s="256" t="s">
        <v>29</v>
      </c>
      <c r="AV109" s="245" t="s">
        <v>29</v>
      </c>
      <c r="AW109" s="245" t="s">
        <v>659</v>
      </c>
      <c r="AX109" s="245" t="s">
        <v>32</v>
      </c>
      <c r="AY109" s="256" t="s">
        <v>781</v>
      </c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5"/>
      <c r="BV109" s="245"/>
      <c r="BW109" s="245"/>
      <c r="BX109" s="245"/>
      <c r="BY109" s="245"/>
      <c r="BZ109" s="245"/>
      <c r="CA109" s="245"/>
      <c r="CB109" s="245"/>
      <c r="CC109" s="245"/>
      <c r="CD109" s="245"/>
      <c r="CE109" s="245"/>
      <c r="CF109" s="245"/>
      <c r="CG109" s="245"/>
      <c r="CH109" s="245"/>
      <c r="CI109" s="245"/>
      <c r="CJ109" s="245"/>
      <c r="CK109" s="245"/>
      <c r="CL109" s="245"/>
      <c r="CM109" s="245"/>
      <c r="CN109" s="245"/>
      <c r="CO109" s="245"/>
      <c r="CP109" s="245"/>
      <c r="CQ109" s="245"/>
      <c r="CR109" s="245"/>
      <c r="CS109" s="245"/>
      <c r="CT109" s="245"/>
      <c r="CU109" s="245"/>
      <c r="CV109" s="245"/>
      <c r="CW109" s="245"/>
      <c r="CX109" s="245"/>
      <c r="CY109" s="245"/>
      <c r="CZ109" s="245"/>
      <c r="DA109" s="245"/>
      <c r="DB109" s="245"/>
      <c r="DC109" s="245"/>
      <c r="DD109" s="245"/>
      <c r="DE109" s="245"/>
      <c r="DF109" s="245"/>
      <c r="DG109" s="245"/>
      <c r="DH109" s="245"/>
      <c r="DI109" s="245"/>
      <c r="DJ109" s="245"/>
      <c r="DK109" s="245"/>
      <c r="DL109" s="245"/>
      <c r="DM109" s="245"/>
      <c r="DN109" s="245"/>
      <c r="DO109" s="245"/>
      <c r="DP109" s="245"/>
      <c r="DQ109" s="245"/>
      <c r="DR109" s="245"/>
      <c r="DS109" s="245"/>
      <c r="DT109" s="245"/>
      <c r="DU109" s="245"/>
      <c r="DV109" s="245"/>
      <c r="DW109" s="245"/>
      <c r="DX109" s="245"/>
      <c r="DY109" s="245"/>
      <c r="DZ109" s="245"/>
      <c r="EA109" s="245"/>
      <c r="EB109" s="245"/>
      <c r="EC109" s="245"/>
      <c r="ED109" s="245"/>
      <c r="EE109" s="245"/>
      <c r="EF109" s="245"/>
      <c r="EG109" s="245"/>
      <c r="EH109" s="245"/>
      <c r="EI109" s="245"/>
      <c r="EJ109" s="245"/>
      <c r="EK109" s="245"/>
      <c r="EL109" s="245"/>
      <c r="EM109" s="245"/>
      <c r="EN109" s="245"/>
      <c r="EO109" s="245"/>
      <c r="EP109" s="245"/>
      <c r="EQ109" s="245"/>
      <c r="ER109" s="245"/>
      <c r="ES109" s="245"/>
      <c r="ET109" s="245"/>
      <c r="EU109" s="245"/>
      <c r="EV109" s="245"/>
      <c r="EW109" s="245"/>
      <c r="EX109" s="245"/>
      <c r="EY109" s="245"/>
      <c r="EZ109" s="245"/>
      <c r="FA109" s="245"/>
      <c r="FB109" s="245"/>
      <c r="FC109" s="245"/>
      <c r="FD109" s="245"/>
      <c r="FE109" s="245"/>
      <c r="FF109" s="245"/>
      <c r="FG109" s="245"/>
      <c r="FH109" s="245"/>
      <c r="FI109" s="245"/>
    </row>
    <row r="110" spans="1:165" ht="12.75">
      <c r="A110" s="233"/>
      <c r="B110" s="234"/>
      <c r="C110" s="235"/>
      <c r="D110" s="236" t="s">
        <v>62</v>
      </c>
      <c r="E110" s="237" t="s">
        <v>56</v>
      </c>
      <c r="F110" s="238" t="s">
        <v>793</v>
      </c>
      <c r="G110" s="235"/>
      <c r="H110" s="237" t="s">
        <v>56</v>
      </c>
      <c r="I110" s="239"/>
      <c r="J110" s="239"/>
      <c r="K110" s="235"/>
      <c r="L110" s="235"/>
      <c r="M110" s="240"/>
      <c r="N110" s="241"/>
      <c r="O110" s="242"/>
      <c r="P110" s="242"/>
      <c r="Q110" s="242"/>
      <c r="R110" s="242"/>
      <c r="S110" s="242"/>
      <c r="T110" s="242"/>
      <c r="U110" s="242"/>
      <c r="V110" s="242"/>
      <c r="W110" s="242"/>
      <c r="X110" s="24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44" t="s">
        <v>62</v>
      </c>
      <c r="AU110" s="244" t="s">
        <v>29</v>
      </c>
      <c r="AV110" s="233" t="s">
        <v>34</v>
      </c>
      <c r="AW110" s="233" t="s">
        <v>659</v>
      </c>
      <c r="AX110" s="233" t="s">
        <v>32</v>
      </c>
      <c r="AY110" s="244" t="s">
        <v>781</v>
      </c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F110" s="233"/>
      <c r="CG110" s="233"/>
      <c r="CH110" s="233"/>
      <c r="CI110" s="233"/>
      <c r="CJ110" s="233"/>
      <c r="CK110" s="233"/>
      <c r="CL110" s="233"/>
      <c r="CM110" s="233"/>
      <c r="CN110" s="233"/>
      <c r="CO110" s="233"/>
      <c r="CP110" s="233"/>
      <c r="CQ110" s="233"/>
      <c r="CR110" s="233"/>
      <c r="CS110" s="233"/>
      <c r="CT110" s="233"/>
      <c r="CU110" s="233"/>
      <c r="CV110" s="233"/>
      <c r="CW110" s="233"/>
      <c r="CX110" s="233"/>
      <c r="CY110" s="233"/>
      <c r="CZ110" s="233"/>
      <c r="DA110" s="233"/>
      <c r="DB110" s="233"/>
      <c r="DC110" s="233"/>
      <c r="DD110" s="233"/>
      <c r="DE110" s="233"/>
      <c r="DF110" s="233"/>
      <c r="DG110" s="233"/>
      <c r="DH110" s="233"/>
      <c r="DI110" s="233"/>
      <c r="DJ110" s="233"/>
      <c r="DK110" s="233"/>
      <c r="DL110" s="233"/>
      <c r="DM110" s="233"/>
      <c r="DN110" s="233"/>
      <c r="DO110" s="233"/>
      <c r="DP110" s="233"/>
      <c r="DQ110" s="233"/>
      <c r="DR110" s="233"/>
      <c r="DS110" s="233"/>
      <c r="DT110" s="233"/>
      <c r="DU110" s="233"/>
      <c r="DV110" s="233"/>
      <c r="DW110" s="233"/>
      <c r="DX110" s="233"/>
      <c r="DY110" s="233"/>
      <c r="DZ110" s="233"/>
      <c r="EA110" s="233"/>
      <c r="EB110" s="233"/>
      <c r="EC110" s="233"/>
      <c r="ED110" s="233"/>
      <c r="EE110" s="233"/>
      <c r="EF110" s="233"/>
      <c r="EG110" s="233"/>
      <c r="EH110" s="233"/>
      <c r="EI110" s="233"/>
      <c r="EJ110" s="233"/>
      <c r="EK110" s="233"/>
      <c r="EL110" s="233"/>
      <c r="EM110" s="233"/>
      <c r="EN110" s="233"/>
      <c r="EO110" s="233"/>
      <c r="EP110" s="233"/>
      <c r="EQ110" s="233"/>
      <c r="ER110" s="233"/>
      <c r="ES110" s="233"/>
      <c r="ET110" s="233"/>
      <c r="EU110" s="233"/>
      <c r="EV110" s="233"/>
      <c r="EW110" s="233"/>
      <c r="EX110" s="233"/>
      <c r="EY110" s="233"/>
      <c r="EZ110" s="233"/>
      <c r="FA110" s="233"/>
      <c r="FB110" s="233"/>
      <c r="FC110" s="233"/>
      <c r="FD110" s="233"/>
      <c r="FE110" s="233"/>
      <c r="FF110" s="233"/>
      <c r="FG110" s="233"/>
      <c r="FH110" s="233"/>
      <c r="FI110" s="233"/>
    </row>
    <row r="111" spans="1:165" ht="12.75">
      <c r="A111" s="245"/>
      <c r="B111" s="246"/>
      <c r="C111" s="247"/>
      <c r="D111" s="236" t="s">
        <v>62</v>
      </c>
      <c r="E111" s="248" t="s">
        <v>56</v>
      </c>
      <c r="F111" s="249" t="s">
        <v>944</v>
      </c>
      <c r="G111" s="247"/>
      <c r="H111" s="250">
        <v>35</v>
      </c>
      <c r="I111" s="251"/>
      <c r="J111" s="251"/>
      <c r="K111" s="247"/>
      <c r="L111" s="247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  <c r="AO111" s="245"/>
      <c r="AP111" s="245"/>
      <c r="AQ111" s="245"/>
      <c r="AR111" s="245"/>
      <c r="AS111" s="245"/>
      <c r="AT111" s="256" t="s">
        <v>62</v>
      </c>
      <c r="AU111" s="256" t="s">
        <v>29</v>
      </c>
      <c r="AV111" s="245" t="s">
        <v>29</v>
      </c>
      <c r="AW111" s="245" t="s">
        <v>659</v>
      </c>
      <c r="AX111" s="245" t="s">
        <v>32</v>
      </c>
      <c r="AY111" s="256" t="s">
        <v>781</v>
      </c>
      <c r="AZ111" s="245"/>
      <c r="BA111" s="245"/>
      <c r="BB111" s="245"/>
      <c r="BC111" s="245"/>
      <c r="BD111" s="245"/>
      <c r="BE111" s="245"/>
      <c r="BF111" s="245"/>
      <c r="BG111" s="245"/>
      <c r="BH111" s="245"/>
      <c r="BI111" s="245"/>
      <c r="BJ111" s="245"/>
      <c r="BK111" s="245"/>
      <c r="BL111" s="245"/>
      <c r="BM111" s="245"/>
      <c r="BN111" s="245"/>
      <c r="BO111" s="245"/>
      <c r="BP111" s="245"/>
      <c r="BQ111" s="245"/>
      <c r="BR111" s="245"/>
      <c r="BS111" s="245"/>
      <c r="BT111" s="245"/>
      <c r="BU111" s="245"/>
      <c r="BV111" s="245"/>
      <c r="BW111" s="245"/>
      <c r="BX111" s="245"/>
      <c r="BY111" s="245"/>
      <c r="BZ111" s="245"/>
      <c r="CA111" s="245"/>
      <c r="CB111" s="245"/>
      <c r="CC111" s="245"/>
      <c r="CD111" s="245"/>
      <c r="CE111" s="245"/>
      <c r="CF111" s="245"/>
      <c r="CG111" s="245"/>
      <c r="CH111" s="245"/>
      <c r="CI111" s="245"/>
      <c r="CJ111" s="245"/>
      <c r="CK111" s="245"/>
      <c r="CL111" s="245"/>
      <c r="CM111" s="245"/>
      <c r="CN111" s="245"/>
      <c r="CO111" s="245"/>
      <c r="CP111" s="245"/>
      <c r="CQ111" s="245"/>
      <c r="CR111" s="245"/>
      <c r="CS111" s="245"/>
      <c r="CT111" s="245"/>
      <c r="CU111" s="245"/>
      <c r="CV111" s="245"/>
      <c r="CW111" s="245"/>
      <c r="CX111" s="245"/>
      <c r="CY111" s="245"/>
      <c r="CZ111" s="245"/>
      <c r="DA111" s="245"/>
      <c r="DB111" s="245"/>
      <c r="DC111" s="245"/>
      <c r="DD111" s="245"/>
      <c r="DE111" s="245"/>
      <c r="DF111" s="245"/>
      <c r="DG111" s="245"/>
      <c r="DH111" s="245"/>
      <c r="DI111" s="245"/>
      <c r="DJ111" s="245"/>
      <c r="DK111" s="245"/>
      <c r="DL111" s="245"/>
      <c r="DM111" s="245"/>
      <c r="DN111" s="245"/>
      <c r="DO111" s="245"/>
      <c r="DP111" s="245"/>
      <c r="DQ111" s="245"/>
      <c r="DR111" s="245"/>
      <c r="DS111" s="245"/>
      <c r="DT111" s="245"/>
      <c r="DU111" s="245"/>
      <c r="DV111" s="245"/>
      <c r="DW111" s="245"/>
      <c r="DX111" s="245"/>
      <c r="DY111" s="245"/>
      <c r="DZ111" s="245"/>
      <c r="EA111" s="245"/>
      <c r="EB111" s="245"/>
      <c r="EC111" s="245"/>
      <c r="ED111" s="245"/>
      <c r="EE111" s="245"/>
      <c r="EF111" s="245"/>
      <c r="EG111" s="245"/>
      <c r="EH111" s="245"/>
      <c r="EI111" s="245"/>
      <c r="EJ111" s="245"/>
      <c r="EK111" s="245"/>
      <c r="EL111" s="245"/>
      <c r="EM111" s="245"/>
      <c r="EN111" s="245"/>
      <c r="EO111" s="245"/>
      <c r="EP111" s="245"/>
      <c r="EQ111" s="245"/>
      <c r="ER111" s="245"/>
      <c r="ES111" s="245"/>
      <c r="ET111" s="245"/>
      <c r="EU111" s="245"/>
      <c r="EV111" s="245"/>
      <c r="EW111" s="245"/>
      <c r="EX111" s="245"/>
      <c r="EY111" s="245"/>
      <c r="EZ111" s="245"/>
      <c r="FA111" s="245"/>
      <c r="FB111" s="245"/>
      <c r="FC111" s="245"/>
      <c r="FD111" s="245"/>
      <c r="FE111" s="245"/>
      <c r="FF111" s="245"/>
      <c r="FG111" s="245"/>
      <c r="FH111" s="245"/>
      <c r="FI111" s="245"/>
    </row>
    <row r="112" spans="1:165" ht="12.75">
      <c r="A112" s="257"/>
      <c r="B112" s="258"/>
      <c r="C112" s="259"/>
      <c r="D112" s="236" t="s">
        <v>62</v>
      </c>
      <c r="E112" s="260" t="s">
        <v>56</v>
      </c>
      <c r="F112" s="261" t="s">
        <v>794</v>
      </c>
      <c r="G112" s="259"/>
      <c r="H112" s="262">
        <v>73</v>
      </c>
      <c r="I112" s="263"/>
      <c r="J112" s="263"/>
      <c r="K112" s="259"/>
      <c r="L112" s="259"/>
      <c r="M112" s="264"/>
      <c r="N112" s="265"/>
      <c r="O112" s="266"/>
      <c r="P112" s="266"/>
      <c r="Q112" s="266"/>
      <c r="R112" s="266"/>
      <c r="S112" s="266"/>
      <c r="T112" s="266"/>
      <c r="U112" s="266"/>
      <c r="V112" s="266"/>
      <c r="W112" s="266"/>
      <c r="X112" s="26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7"/>
      <c r="AS112" s="257"/>
      <c r="AT112" s="268" t="s">
        <v>62</v>
      </c>
      <c r="AU112" s="268" t="s">
        <v>29</v>
      </c>
      <c r="AV112" s="257" t="s">
        <v>38</v>
      </c>
      <c r="AW112" s="257" t="s">
        <v>659</v>
      </c>
      <c r="AX112" s="257" t="s">
        <v>34</v>
      </c>
      <c r="AY112" s="268" t="s">
        <v>781</v>
      </c>
      <c r="AZ112" s="257"/>
      <c r="BA112" s="257"/>
      <c r="BB112" s="257"/>
      <c r="BC112" s="257"/>
      <c r="BD112" s="257"/>
      <c r="BE112" s="257"/>
      <c r="BF112" s="257"/>
      <c r="BG112" s="257"/>
      <c r="BH112" s="257"/>
      <c r="BI112" s="257"/>
      <c r="BJ112" s="257"/>
      <c r="BK112" s="257"/>
      <c r="BL112" s="257"/>
      <c r="BM112" s="257"/>
      <c r="BN112" s="257"/>
      <c r="BO112" s="257"/>
      <c r="BP112" s="257"/>
      <c r="BQ112" s="257"/>
      <c r="BR112" s="257"/>
      <c r="BS112" s="257"/>
      <c r="BT112" s="257"/>
      <c r="BU112" s="257"/>
      <c r="BV112" s="257"/>
      <c r="BW112" s="257"/>
      <c r="BX112" s="257"/>
      <c r="BY112" s="257"/>
      <c r="BZ112" s="257"/>
      <c r="CA112" s="257"/>
      <c r="CB112" s="257"/>
      <c r="CC112" s="257"/>
      <c r="CD112" s="257"/>
      <c r="CE112" s="257"/>
      <c r="CF112" s="257"/>
      <c r="CG112" s="257"/>
      <c r="CH112" s="257"/>
      <c r="CI112" s="257"/>
      <c r="CJ112" s="257"/>
      <c r="CK112" s="257"/>
      <c r="CL112" s="257"/>
      <c r="CM112" s="257"/>
      <c r="CN112" s="257"/>
      <c r="CO112" s="257"/>
      <c r="CP112" s="257"/>
      <c r="CQ112" s="257"/>
      <c r="CR112" s="257"/>
      <c r="CS112" s="257"/>
      <c r="CT112" s="257"/>
      <c r="CU112" s="257"/>
      <c r="CV112" s="257"/>
      <c r="CW112" s="257"/>
      <c r="CX112" s="257"/>
      <c r="CY112" s="257"/>
      <c r="CZ112" s="257"/>
      <c r="DA112" s="257"/>
      <c r="DB112" s="257"/>
      <c r="DC112" s="257"/>
      <c r="DD112" s="257"/>
      <c r="DE112" s="257"/>
      <c r="DF112" s="257"/>
      <c r="DG112" s="257"/>
      <c r="DH112" s="257"/>
      <c r="DI112" s="257"/>
      <c r="DJ112" s="257"/>
      <c r="DK112" s="257"/>
      <c r="DL112" s="257"/>
      <c r="DM112" s="257"/>
      <c r="DN112" s="257"/>
      <c r="DO112" s="257"/>
      <c r="DP112" s="257"/>
      <c r="DQ112" s="257"/>
      <c r="DR112" s="257"/>
      <c r="DS112" s="257"/>
      <c r="DT112" s="257"/>
      <c r="DU112" s="257"/>
      <c r="DV112" s="257"/>
      <c r="DW112" s="257"/>
      <c r="DX112" s="257"/>
      <c r="DY112" s="257"/>
      <c r="DZ112" s="257"/>
      <c r="EA112" s="257"/>
      <c r="EB112" s="257"/>
      <c r="EC112" s="257"/>
      <c r="ED112" s="257"/>
      <c r="EE112" s="257"/>
      <c r="EF112" s="257"/>
      <c r="EG112" s="257"/>
      <c r="EH112" s="257"/>
      <c r="EI112" s="257"/>
      <c r="EJ112" s="257"/>
      <c r="EK112" s="257"/>
      <c r="EL112" s="257"/>
      <c r="EM112" s="257"/>
      <c r="EN112" s="257"/>
      <c r="EO112" s="257"/>
      <c r="EP112" s="257"/>
      <c r="EQ112" s="257"/>
      <c r="ER112" s="257"/>
      <c r="ES112" s="257"/>
      <c r="ET112" s="257"/>
      <c r="EU112" s="257"/>
      <c r="EV112" s="257"/>
      <c r="EW112" s="257"/>
      <c r="EX112" s="257"/>
      <c r="EY112" s="257"/>
      <c r="EZ112" s="257"/>
      <c r="FA112" s="257"/>
      <c r="FB112" s="257"/>
      <c r="FC112" s="257"/>
      <c r="FD112" s="257"/>
      <c r="FE112" s="257"/>
      <c r="FF112" s="257"/>
      <c r="FG112" s="257"/>
      <c r="FH112" s="257"/>
      <c r="FI112" s="257"/>
    </row>
    <row r="113" spans="1:165" ht="15">
      <c r="A113" s="196"/>
      <c r="B113" s="197"/>
      <c r="C113" s="198"/>
      <c r="D113" s="199" t="s">
        <v>721</v>
      </c>
      <c r="E113" s="200" t="s">
        <v>795</v>
      </c>
      <c r="F113" s="200" t="s">
        <v>796</v>
      </c>
      <c r="G113" s="198"/>
      <c r="H113" s="198"/>
      <c r="I113" s="201"/>
      <c r="J113" s="201"/>
      <c r="K113" s="202">
        <f>BK113</f>
        <v>0</v>
      </c>
      <c r="L113" s="198"/>
      <c r="M113" s="203"/>
      <c r="N113" s="204"/>
      <c r="O113" s="205"/>
      <c r="P113" s="205"/>
      <c r="Q113" s="206">
        <f>Q114+Q117</f>
        <v>0</v>
      </c>
      <c r="R113" s="206">
        <f>R114+R117</f>
        <v>0</v>
      </c>
      <c r="S113" s="205"/>
      <c r="T113" s="207">
        <f>T114+T117</f>
        <v>0</v>
      </c>
      <c r="U113" s="205"/>
      <c r="V113" s="207">
        <f>V114+V117</f>
        <v>2.4478794999999995</v>
      </c>
      <c r="W113" s="205"/>
      <c r="X113" s="208">
        <f>X114+X117</f>
        <v>0</v>
      </c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209" t="s">
        <v>29</v>
      </c>
      <c r="AS113" s="196"/>
      <c r="AT113" s="210" t="s">
        <v>721</v>
      </c>
      <c r="AU113" s="210" t="s">
        <v>32</v>
      </c>
      <c r="AV113" s="196"/>
      <c r="AW113" s="196"/>
      <c r="AX113" s="196"/>
      <c r="AY113" s="209" t="s">
        <v>781</v>
      </c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211">
        <f>BK114+BK117</f>
        <v>0</v>
      </c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  <c r="CD113" s="196"/>
      <c r="CE113" s="196"/>
      <c r="CF113" s="196"/>
      <c r="CG113" s="196"/>
      <c r="CH113" s="196"/>
      <c r="CI113" s="196"/>
      <c r="CJ113" s="196"/>
      <c r="CK113" s="196"/>
      <c r="CL113" s="196"/>
      <c r="CM113" s="196"/>
      <c r="CN113" s="196"/>
      <c r="CO113" s="196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196"/>
      <c r="CZ113" s="196"/>
      <c r="DA113" s="196"/>
      <c r="DB113" s="196"/>
      <c r="DC113" s="196"/>
      <c r="DD113" s="196"/>
      <c r="DE113" s="196"/>
      <c r="DF113" s="196"/>
      <c r="DG113" s="196"/>
      <c r="DH113" s="196"/>
      <c r="DI113" s="196"/>
      <c r="DJ113" s="196"/>
      <c r="DK113" s="196"/>
      <c r="DL113" s="196"/>
      <c r="DM113" s="196"/>
      <c r="DN113" s="196"/>
      <c r="DO113" s="196"/>
      <c r="DP113" s="196"/>
      <c r="DQ113" s="196"/>
      <c r="DR113" s="196"/>
      <c r="DS113" s="196"/>
      <c r="DT113" s="196"/>
      <c r="DU113" s="196"/>
      <c r="DV113" s="196"/>
      <c r="DW113" s="196"/>
      <c r="DX113" s="196"/>
      <c r="DY113" s="196"/>
      <c r="DZ113" s="196"/>
      <c r="EA113" s="196"/>
      <c r="EB113" s="196"/>
      <c r="EC113" s="196"/>
      <c r="ED113" s="196"/>
      <c r="EE113" s="196"/>
      <c r="EF113" s="196"/>
      <c r="EG113" s="196"/>
      <c r="EH113" s="196"/>
      <c r="EI113" s="196"/>
      <c r="EJ113" s="196"/>
      <c r="EK113" s="196"/>
      <c r="EL113" s="196"/>
      <c r="EM113" s="196"/>
      <c r="EN113" s="196"/>
      <c r="EO113" s="196"/>
      <c r="EP113" s="196"/>
      <c r="EQ113" s="196"/>
      <c r="ER113" s="196"/>
      <c r="ES113" s="196"/>
      <c r="ET113" s="196"/>
      <c r="EU113" s="196"/>
      <c r="EV113" s="196"/>
      <c r="EW113" s="196"/>
      <c r="EX113" s="196"/>
      <c r="EY113" s="196"/>
      <c r="EZ113" s="196"/>
      <c r="FA113" s="196"/>
      <c r="FB113" s="196"/>
      <c r="FC113" s="196"/>
      <c r="FD113" s="196"/>
      <c r="FE113" s="196"/>
      <c r="FF113" s="196"/>
      <c r="FG113" s="196"/>
      <c r="FH113" s="196"/>
      <c r="FI113" s="196"/>
    </row>
    <row r="114" spans="1:165" ht="12.75">
      <c r="A114" s="196"/>
      <c r="B114" s="197"/>
      <c r="C114" s="198"/>
      <c r="D114" s="199" t="s">
        <v>721</v>
      </c>
      <c r="E114" s="212" t="s">
        <v>797</v>
      </c>
      <c r="F114" s="212" t="s">
        <v>798</v>
      </c>
      <c r="G114" s="198"/>
      <c r="H114" s="198"/>
      <c r="I114" s="201"/>
      <c r="J114" s="201"/>
      <c r="K114" s="213">
        <f>BK114</f>
        <v>0</v>
      </c>
      <c r="L114" s="198"/>
      <c r="M114" s="203"/>
      <c r="N114" s="204"/>
      <c r="O114" s="205"/>
      <c r="P114" s="205"/>
      <c r="Q114" s="206">
        <f>SUM(Q115:Q116)</f>
        <v>0</v>
      </c>
      <c r="R114" s="206">
        <f>SUM(R115:R116)</f>
        <v>0</v>
      </c>
      <c r="S114" s="205"/>
      <c r="T114" s="207">
        <f>SUM(T115:T116)</f>
        <v>0</v>
      </c>
      <c r="U114" s="205"/>
      <c r="V114" s="207">
        <f>SUM(V115:V116)</f>
        <v>0</v>
      </c>
      <c r="W114" s="205"/>
      <c r="X114" s="208">
        <f>SUM(X115:X116)</f>
        <v>0</v>
      </c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209" t="s">
        <v>29</v>
      </c>
      <c r="AS114" s="196"/>
      <c r="AT114" s="210" t="s">
        <v>721</v>
      </c>
      <c r="AU114" s="210" t="s">
        <v>34</v>
      </c>
      <c r="AV114" s="196"/>
      <c r="AW114" s="196"/>
      <c r="AX114" s="196"/>
      <c r="AY114" s="209" t="s">
        <v>781</v>
      </c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211">
        <f>SUM(BK115:BK116)</f>
        <v>0</v>
      </c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  <c r="EG114" s="196"/>
      <c r="EH114" s="196"/>
      <c r="EI114" s="196"/>
      <c r="EJ114" s="196"/>
      <c r="EK114" s="196"/>
      <c r="EL114" s="196"/>
      <c r="EM114" s="196"/>
      <c r="EN114" s="196"/>
      <c r="EO114" s="196"/>
      <c r="EP114" s="196"/>
      <c r="EQ114" s="196"/>
      <c r="ER114" s="196"/>
      <c r="ES114" s="196"/>
      <c r="ET114" s="196"/>
      <c r="EU114" s="196"/>
      <c r="EV114" s="196"/>
      <c r="EW114" s="196"/>
      <c r="EX114" s="196"/>
      <c r="EY114" s="196"/>
      <c r="EZ114" s="196"/>
      <c r="FA114" s="196"/>
      <c r="FB114" s="196"/>
      <c r="FC114" s="196"/>
      <c r="FD114" s="196"/>
      <c r="FE114" s="196"/>
      <c r="FF114" s="196"/>
      <c r="FG114" s="196"/>
      <c r="FH114" s="196"/>
      <c r="FI114" s="196"/>
    </row>
    <row r="115" spans="1:165" ht="22.8">
      <c r="A115" s="54"/>
      <c r="B115" s="55"/>
      <c r="C115" s="214" t="s">
        <v>29</v>
      </c>
      <c r="D115" s="214" t="s">
        <v>783</v>
      </c>
      <c r="E115" s="215" t="s">
        <v>1325</v>
      </c>
      <c r="F115" s="216" t="s">
        <v>1326</v>
      </c>
      <c r="G115" s="217" t="s">
        <v>801</v>
      </c>
      <c r="H115" s="218">
        <v>1</v>
      </c>
      <c r="I115" s="219"/>
      <c r="J115" s="219"/>
      <c r="K115" s="220">
        <f>ROUND(P115*H115,2)</f>
        <v>0</v>
      </c>
      <c r="L115" s="216" t="s">
        <v>787</v>
      </c>
      <c r="M115" s="59"/>
      <c r="N115" s="221" t="s">
        <v>56</v>
      </c>
      <c r="O115" s="222" t="s">
        <v>694</v>
      </c>
      <c r="P115" s="223">
        <f>I115+J115</f>
        <v>0</v>
      </c>
      <c r="Q115" s="223">
        <f>ROUND(I115*H115,2)</f>
        <v>0</v>
      </c>
      <c r="R115" s="223">
        <f>ROUND(J115*H115,2)</f>
        <v>0</v>
      </c>
      <c r="S115" s="87"/>
      <c r="T115" s="224">
        <f>S115*H115</f>
        <v>0</v>
      </c>
      <c r="U115" s="224">
        <v>0</v>
      </c>
      <c r="V115" s="224">
        <f>U115*H115</f>
        <v>0</v>
      </c>
      <c r="W115" s="224">
        <v>0</v>
      </c>
      <c r="X115" s="225">
        <f>W115*H115</f>
        <v>0</v>
      </c>
      <c r="Y115" s="54"/>
      <c r="Z115" s="54"/>
      <c r="AA115" s="54"/>
      <c r="AB115" s="54"/>
      <c r="AC115" s="54"/>
      <c r="AD115" s="54"/>
      <c r="AE115" s="54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226" t="s">
        <v>117</v>
      </c>
      <c r="AS115" s="60"/>
      <c r="AT115" s="226" t="s">
        <v>783</v>
      </c>
      <c r="AU115" s="226" t="s">
        <v>29</v>
      </c>
      <c r="AV115" s="60"/>
      <c r="AW115" s="60"/>
      <c r="AX115" s="60"/>
      <c r="AY115" s="38" t="s">
        <v>781</v>
      </c>
      <c r="AZ115" s="60"/>
      <c r="BA115" s="60"/>
      <c r="BB115" s="60"/>
      <c r="BC115" s="60"/>
      <c r="BD115" s="60"/>
      <c r="BE115" s="227">
        <f>IF(O115="základní",K115,0)</f>
        <v>0</v>
      </c>
      <c r="BF115" s="227">
        <f>IF(O115="snížená",K115,0)</f>
        <v>0</v>
      </c>
      <c r="BG115" s="227">
        <f>IF(O115="zákl. přenesená",K115,0)</f>
        <v>0</v>
      </c>
      <c r="BH115" s="227">
        <f>IF(O115="sníž. přenesená",K115,0)</f>
        <v>0</v>
      </c>
      <c r="BI115" s="227">
        <f>IF(O115="nulová",K115,0)</f>
        <v>0</v>
      </c>
      <c r="BJ115" s="38" t="s">
        <v>34</v>
      </c>
      <c r="BK115" s="227">
        <f>ROUND(P115*H115,2)</f>
        <v>0</v>
      </c>
      <c r="BL115" s="38" t="s">
        <v>117</v>
      </c>
      <c r="BM115" s="226" t="s">
        <v>1327</v>
      </c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</row>
    <row r="116" spans="1:165" ht="12.75">
      <c r="A116" s="54"/>
      <c r="B116" s="55"/>
      <c r="C116" s="56"/>
      <c r="D116" s="228" t="s">
        <v>789</v>
      </c>
      <c r="E116" s="56"/>
      <c r="F116" s="229" t="s">
        <v>1328</v>
      </c>
      <c r="G116" s="56"/>
      <c r="H116" s="56"/>
      <c r="I116" s="230"/>
      <c r="J116" s="230"/>
      <c r="K116" s="56"/>
      <c r="L116" s="56"/>
      <c r="M116" s="59"/>
      <c r="N116" s="231"/>
      <c r="O116" s="232"/>
      <c r="P116" s="87"/>
      <c r="Q116" s="87"/>
      <c r="R116" s="87"/>
      <c r="S116" s="87"/>
      <c r="T116" s="87"/>
      <c r="U116" s="87"/>
      <c r="V116" s="87"/>
      <c r="W116" s="87"/>
      <c r="X116" s="88"/>
      <c r="Y116" s="54"/>
      <c r="Z116" s="54"/>
      <c r="AA116" s="54"/>
      <c r="AB116" s="54"/>
      <c r="AC116" s="54"/>
      <c r="AD116" s="54"/>
      <c r="AE116" s="54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38" t="s">
        <v>789</v>
      </c>
      <c r="AU116" s="38" t="s">
        <v>29</v>
      </c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</row>
    <row r="117" spans="1:165" ht="12.75">
      <c r="A117" s="196"/>
      <c r="B117" s="197"/>
      <c r="C117" s="198"/>
      <c r="D117" s="199" t="s">
        <v>721</v>
      </c>
      <c r="E117" s="212" t="s">
        <v>804</v>
      </c>
      <c r="F117" s="212" t="s">
        <v>805</v>
      </c>
      <c r="G117" s="198"/>
      <c r="H117" s="198"/>
      <c r="I117" s="201"/>
      <c r="J117" s="201"/>
      <c r="K117" s="213">
        <f>BK117</f>
        <v>0</v>
      </c>
      <c r="L117" s="198"/>
      <c r="M117" s="203"/>
      <c r="N117" s="204"/>
      <c r="O117" s="205"/>
      <c r="P117" s="205"/>
      <c r="Q117" s="206">
        <f>SUM(Q118:Q183)</f>
        <v>0</v>
      </c>
      <c r="R117" s="206">
        <f>SUM(R118:R183)</f>
        <v>0</v>
      </c>
      <c r="S117" s="205"/>
      <c r="T117" s="207">
        <f>SUM(T118:T183)</f>
        <v>0</v>
      </c>
      <c r="U117" s="205"/>
      <c r="V117" s="207">
        <f>SUM(V118:V183)</f>
        <v>2.4478794999999995</v>
      </c>
      <c r="W117" s="205"/>
      <c r="X117" s="208">
        <f>SUM(X118:X183)</f>
        <v>0</v>
      </c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209" t="s">
        <v>29</v>
      </c>
      <c r="AS117" s="196"/>
      <c r="AT117" s="210" t="s">
        <v>721</v>
      </c>
      <c r="AU117" s="210" t="s">
        <v>34</v>
      </c>
      <c r="AV117" s="196"/>
      <c r="AW117" s="196"/>
      <c r="AX117" s="196"/>
      <c r="AY117" s="209" t="s">
        <v>781</v>
      </c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211">
        <f>SUM(BK118:BK183)</f>
        <v>0</v>
      </c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6"/>
      <c r="DO117" s="196"/>
      <c r="DP117" s="196"/>
      <c r="DQ117" s="196"/>
      <c r="DR117" s="196"/>
      <c r="DS117" s="196"/>
      <c r="DT117" s="196"/>
      <c r="DU117" s="196"/>
      <c r="DV117" s="196"/>
      <c r="DW117" s="196"/>
      <c r="DX117" s="196"/>
      <c r="DY117" s="196"/>
      <c r="DZ117" s="196"/>
      <c r="EA117" s="196"/>
      <c r="EB117" s="196"/>
      <c r="EC117" s="196"/>
      <c r="ED117" s="196"/>
      <c r="EE117" s="196"/>
      <c r="EF117" s="196"/>
      <c r="EG117" s="196"/>
      <c r="EH117" s="196"/>
      <c r="EI117" s="196"/>
      <c r="EJ117" s="196"/>
      <c r="EK117" s="196"/>
      <c r="EL117" s="196"/>
      <c r="EM117" s="196"/>
      <c r="EN117" s="196"/>
      <c r="EO117" s="196"/>
      <c r="EP117" s="196"/>
      <c r="EQ117" s="196"/>
      <c r="ER117" s="196"/>
      <c r="ES117" s="196"/>
      <c r="ET117" s="196"/>
      <c r="EU117" s="196"/>
      <c r="EV117" s="196"/>
      <c r="EW117" s="196"/>
      <c r="EX117" s="196"/>
      <c r="EY117" s="196"/>
      <c r="EZ117" s="196"/>
      <c r="FA117" s="196"/>
      <c r="FB117" s="196"/>
      <c r="FC117" s="196"/>
      <c r="FD117" s="196"/>
      <c r="FE117" s="196"/>
      <c r="FF117" s="196"/>
      <c r="FG117" s="196"/>
      <c r="FH117" s="196"/>
      <c r="FI117" s="196"/>
    </row>
    <row r="118" spans="1:165" ht="22.8">
      <c r="A118" s="54"/>
      <c r="B118" s="55"/>
      <c r="C118" s="214" t="s">
        <v>28</v>
      </c>
      <c r="D118" s="214" t="s">
        <v>783</v>
      </c>
      <c r="E118" s="215" t="s">
        <v>806</v>
      </c>
      <c r="F118" s="216" t="s">
        <v>807</v>
      </c>
      <c r="G118" s="217" t="s">
        <v>808</v>
      </c>
      <c r="H118" s="218">
        <v>964</v>
      </c>
      <c r="I118" s="219"/>
      <c r="J118" s="219"/>
      <c r="K118" s="220">
        <f>ROUND(P118*H118,2)</f>
        <v>0</v>
      </c>
      <c r="L118" s="216" t="s">
        <v>787</v>
      </c>
      <c r="M118" s="59"/>
      <c r="N118" s="221" t="s">
        <v>56</v>
      </c>
      <c r="O118" s="222" t="s">
        <v>694</v>
      </c>
      <c r="P118" s="223">
        <f>I118+J118</f>
        <v>0</v>
      </c>
      <c r="Q118" s="223">
        <f>ROUND(I118*H118,2)</f>
        <v>0</v>
      </c>
      <c r="R118" s="223">
        <f>ROUND(J118*H118,2)</f>
        <v>0</v>
      </c>
      <c r="S118" s="87"/>
      <c r="T118" s="224">
        <f>S118*H118</f>
        <v>0</v>
      </c>
      <c r="U118" s="224">
        <v>0</v>
      </c>
      <c r="V118" s="224">
        <f>U118*H118</f>
        <v>0</v>
      </c>
      <c r="W118" s="224">
        <v>0</v>
      </c>
      <c r="X118" s="225">
        <f>W118*H118</f>
        <v>0</v>
      </c>
      <c r="Y118" s="54"/>
      <c r="Z118" s="54"/>
      <c r="AA118" s="54"/>
      <c r="AB118" s="54"/>
      <c r="AC118" s="54"/>
      <c r="AD118" s="54"/>
      <c r="AE118" s="54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226" t="s">
        <v>117</v>
      </c>
      <c r="AS118" s="60"/>
      <c r="AT118" s="226" t="s">
        <v>783</v>
      </c>
      <c r="AU118" s="226" t="s">
        <v>29</v>
      </c>
      <c r="AV118" s="60"/>
      <c r="AW118" s="60"/>
      <c r="AX118" s="60"/>
      <c r="AY118" s="38" t="s">
        <v>781</v>
      </c>
      <c r="AZ118" s="60"/>
      <c r="BA118" s="60"/>
      <c r="BB118" s="60"/>
      <c r="BC118" s="60"/>
      <c r="BD118" s="60"/>
      <c r="BE118" s="227">
        <f>IF(O118="základní",K118,0)</f>
        <v>0</v>
      </c>
      <c r="BF118" s="227">
        <f>IF(O118="snížená",K118,0)</f>
        <v>0</v>
      </c>
      <c r="BG118" s="227">
        <f>IF(O118="zákl. přenesená",K118,0)</f>
        <v>0</v>
      </c>
      <c r="BH118" s="227">
        <f>IF(O118="sníž. přenesená",K118,0)</f>
        <v>0</v>
      </c>
      <c r="BI118" s="227">
        <f>IF(O118="nulová",K118,0)</f>
        <v>0</v>
      </c>
      <c r="BJ118" s="38" t="s">
        <v>34</v>
      </c>
      <c r="BK118" s="227">
        <f>ROUND(P118*H118,2)</f>
        <v>0</v>
      </c>
      <c r="BL118" s="38" t="s">
        <v>117</v>
      </c>
      <c r="BM118" s="226" t="s">
        <v>809</v>
      </c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</row>
    <row r="119" spans="1:165" ht="12.75">
      <c r="A119" s="54"/>
      <c r="B119" s="55"/>
      <c r="C119" s="56"/>
      <c r="D119" s="228" t="s">
        <v>789</v>
      </c>
      <c r="E119" s="56"/>
      <c r="F119" s="229" t="s">
        <v>810</v>
      </c>
      <c r="G119" s="56"/>
      <c r="H119" s="56"/>
      <c r="I119" s="230"/>
      <c r="J119" s="230"/>
      <c r="K119" s="56"/>
      <c r="L119" s="56"/>
      <c r="M119" s="59"/>
      <c r="N119" s="231"/>
      <c r="O119" s="232"/>
      <c r="P119" s="87"/>
      <c r="Q119" s="87"/>
      <c r="R119" s="87"/>
      <c r="S119" s="87"/>
      <c r="T119" s="87"/>
      <c r="U119" s="87"/>
      <c r="V119" s="87"/>
      <c r="W119" s="87"/>
      <c r="X119" s="88"/>
      <c r="Y119" s="54"/>
      <c r="Z119" s="54"/>
      <c r="AA119" s="54"/>
      <c r="AB119" s="54"/>
      <c r="AC119" s="54"/>
      <c r="AD119" s="54"/>
      <c r="AE119" s="54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38" t="s">
        <v>789</v>
      </c>
      <c r="AU119" s="38" t="s">
        <v>29</v>
      </c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</row>
    <row r="120" spans="1:165" ht="12.75">
      <c r="A120" s="245"/>
      <c r="B120" s="246"/>
      <c r="C120" s="247"/>
      <c r="D120" s="236" t="s">
        <v>62</v>
      </c>
      <c r="E120" s="248" t="s">
        <v>56</v>
      </c>
      <c r="F120" s="249" t="s">
        <v>1406</v>
      </c>
      <c r="G120" s="247"/>
      <c r="H120" s="250">
        <v>964</v>
      </c>
      <c r="I120" s="251"/>
      <c r="J120" s="251"/>
      <c r="K120" s="247"/>
      <c r="L120" s="247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56" t="s">
        <v>62</v>
      </c>
      <c r="AU120" s="256" t="s">
        <v>29</v>
      </c>
      <c r="AV120" s="245" t="s">
        <v>29</v>
      </c>
      <c r="AW120" s="245" t="s">
        <v>659</v>
      </c>
      <c r="AX120" s="245" t="s">
        <v>34</v>
      </c>
      <c r="AY120" s="256" t="s">
        <v>781</v>
      </c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5"/>
      <c r="BN120" s="245"/>
      <c r="BO120" s="245"/>
      <c r="BP120" s="245"/>
      <c r="BQ120" s="245"/>
      <c r="BR120" s="245"/>
      <c r="BS120" s="245"/>
      <c r="BT120" s="245"/>
      <c r="BU120" s="245"/>
      <c r="BV120" s="245"/>
      <c r="BW120" s="245"/>
      <c r="BX120" s="245"/>
      <c r="BY120" s="245"/>
      <c r="BZ120" s="245"/>
      <c r="CA120" s="245"/>
      <c r="CB120" s="245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CS120" s="245"/>
      <c r="CT120" s="245"/>
      <c r="CU120" s="245"/>
      <c r="CV120" s="245"/>
      <c r="CW120" s="245"/>
      <c r="CX120" s="245"/>
      <c r="CY120" s="245"/>
      <c r="CZ120" s="245"/>
      <c r="DA120" s="245"/>
      <c r="DB120" s="245"/>
      <c r="DC120" s="245"/>
      <c r="DD120" s="245"/>
      <c r="DE120" s="245"/>
      <c r="DF120" s="245"/>
      <c r="DG120" s="245"/>
      <c r="DH120" s="245"/>
      <c r="DI120" s="245"/>
      <c r="DJ120" s="245"/>
      <c r="DK120" s="245"/>
      <c r="DL120" s="245"/>
      <c r="DM120" s="245"/>
      <c r="DN120" s="245"/>
      <c r="DO120" s="245"/>
      <c r="DP120" s="245"/>
      <c r="DQ120" s="245"/>
      <c r="DR120" s="245"/>
      <c r="DS120" s="245"/>
      <c r="DT120" s="245"/>
      <c r="DU120" s="245"/>
      <c r="DV120" s="245"/>
      <c r="DW120" s="245"/>
      <c r="DX120" s="245"/>
      <c r="DY120" s="245"/>
      <c r="DZ120" s="245"/>
      <c r="EA120" s="245"/>
      <c r="EB120" s="245"/>
      <c r="EC120" s="245"/>
      <c r="ED120" s="245"/>
      <c r="EE120" s="245"/>
      <c r="EF120" s="245"/>
      <c r="EG120" s="245"/>
      <c r="EH120" s="245"/>
      <c r="EI120" s="245"/>
      <c r="EJ120" s="245"/>
      <c r="EK120" s="245"/>
      <c r="EL120" s="245"/>
      <c r="EM120" s="245"/>
      <c r="EN120" s="245"/>
      <c r="EO120" s="245"/>
      <c r="EP120" s="245"/>
      <c r="EQ120" s="245"/>
      <c r="ER120" s="245"/>
      <c r="ES120" s="245"/>
      <c r="ET120" s="245"/>
      <c r="EU120" s="245"/>
      <c r="EV120" s="245"/>
      <c r="EW120" s="245"/>
      <c r="EX120" s="245"/>
      <c r="EY120" s="245"/>
      <c r="EZ120" s="245"/>
      <c r="FA120" s="245"/>
      <c r="FB120" s="245"/>
      <c r="FC120" s="245"/>
      <c r="FD120" s="245"/>
      <c r="FE120" s="245"/>
      <c r="FF120" s="245"/>
      <c r="FG120" s="245"/>
      <c r="FH120" s="245"/>
      <c r="FI120" s="245"/>
    </row>
    <row r="121" spans="1:165" ht="22.8">
      <c r="A121" s="54"/>
      <c r="B121" s="55"/>
      <c r="C121" s="269" t="s">
        <v>38</v>
      </c>
      <c r="D121" s="269" t="s">
        <v>196</v>
      </c>
      <c r="E121" s="270" t="s">
        <v>812</v>
      </c>
      <c r="F121" s="271" t="s">
        <v>813</v>
      </c>
      <c r="G121" s="272" t="s">
        <v>808</v>
      </c>
      <c r="H121" s="273">
        <v>1012.2</v>
      </c>
      <c r="I121" s="274"/>
      <c r="J121" s="275"/>
      <c r="K121" s="276">
        <f>ROUND(P121*H121,2)</f>
        <v>0</v>
      </c>
      <c r="L121" s="271" t="s">
        <v>787</v>
      </c>
      <c r="M121" s="277"/>
      <c r="N121" s="278" t="s">
        <v>56</v>
      </c>
      <c r="O121" s="222" t="s">
        <v>694</v>
      </c>
      <c r="P121" s="223">
        <f>I121+J121</f>
        <v>0</v>
      </c>
      <c r="Q121" s="223">
        <f>ROUND(I121*H121,2)</f>
        <v>0</v>
      </c>
      <c r="R121" s="223">
        <f>ROUND(J121*H121,2)</f>
        <v>0</v>
      </c>
      <c r="S121" s="87"/>
      <c r="T121" s="224">
        <f>S121*H121</f>
        <v>0</v>
      </c>
      <c r="U121" s="224">
        <v>0.00055</v>
      </c>
      <c r="V121" s="224">
        <f>U121*H121</f>
        <v>0.55671</v>
      </c>
      <c r="W121" s="224">
        <v>0</v>
      </c>
      <c r="X121" s="225">
        <f>W121*H121</f>
        <v>0</v>
      </c>
      <c r="Y121" s="54"/>
      <c r="Z121" s="54"/>
      <c r="AA121" s="54"/>
      <c r="AB121" s="54"/>
      <c r="AC121" s="54"/>
      <c r="AD121" s="54"/>
      <c r="AE121" s="54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226" t="s">
        <v>814</v>
      </c>
      <c r="AS121" s="60"/>
      <c r="AT121" s="226" t="s">
        <v>196</v>
      </c>
      <c r="AU121" s="226" t="s">
        <v>29</v>
      </c>
      <c r="AV121" s="60"/>
      <c r="AW121" s="60"/>
      <c r="AX121" s="60"/>
      <c r="AY121" s="38" t="s">
        <v>781</v>
      </c>
      <c r="AZ121" s="60"/>
      <c r="BA121" s="60"/>
      <c r="BB121" s="60"/>
      <c r="BC121" s="60"/>
      <c r="BD121" s="60"/>
      <c r="BE121" s="227">
        <f>IF(O121="základní",K121,0)</f>
        <v>0</v>
      </c>
      <c r="BF121" s="227">
        <f>IF(O121="snížená",K121,0)</f>
        <v>0</v>
      </c>
      <c r="BG121" s="227">
        <f>IF(O121="zákl. přenesená",K121,0)</f>
        <v>0</v>
      </c>
      <c r="BH121" s="227">
        <f>IF(O121="sníž. přenesená",K121,0)</f>
        <v>0</v>
      </c>
      <c r="BI121" s="227">
        <f>IF(O121="nulová",K121,0)</f>
        <v>0</v>
      </c>
      <c r="BJ121" s="38" t="s">
        <v>34</v>
      </c>
      <c r="BK121" s="227">
        <f>ROUND(P121*H121,2)</f>
        <v>0</v>
      </c>
      <c r="BL121" s="38" t="s">
        <v>117</v>
      </c>
      <c r="BM121" s="226" t="s">
        <v>815</v>
      </c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</row>
    <row r="122" spans="1:165" ht="12.75">
      <c r="A122" s="245"/>
      <c r="B122" s="246"/>
      <c r="C122" s="247"/>
      <c r="D122" s="236" t="s">
        <v>62</v>
      </c>
      <c r="E122" s="247"/>
      <c r="F122" s="249" t="s">
        <v>1407</v>
      </c>
      <c r="G122" s="247"/>
      <c r="H122" s="250">
        <v>1012.2</v>
      </c>
      <c r="I122" s="251"/>
      <c r="J122" s="251"/>
      <c r="K122" s="247"/>
      <c r="L122" s="247"/>
      <c r="M122" s="252"/>
      <c r="N122" s="253"/>
      <c r="O122" s="254"/>
      <c r="P122" s="254"/>
      <c r="Q122" s="254"/>
      <c r="R122" s="254"/>
      <c r="S122" s="254"/>
      <c r="T122" s="254"/>
      <c r="U122" s="254"/>
      <c r="V122" s="254"/>
      <c r="W122" s="254"/>
      <c r="X122" s="25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56" t="s">
        <v>62</v>
      </c>
      <c r="AU122" s="256" t="s">
        <v>29</v>
      </c>
      <c r="AV122" s="245" t="s">
        <v>29</v>
      </c>
      <c r="AW122" s="245" t="s">
        <v>658</v>
      </c>
      <c r="AX122" s="245" t="s">
        <v>34</v>
      </c>
      <c r="AY122" s="256" t="s">
        <v>781</v>
      </c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5"/>
      <c r="BN122" s="245"/>
      <c r="BO122" s="245"/>
      <c r="BP122" s="245"/>
      <c r="BQ122" s="245"/>
      <c r="BR122" s="245"/>
      <c r="BS122" s="245"/>
      <c r="BT122" s="245"/>
      <c r="BU122" s="245"/>
      <c r="BV122" s="245"/>
      <c r="BW122" s="245"/>
      <c r="BX122" s="245"/>
      <c r="BY122" s="245"/>
      <c r="BZ122" s="245"/>
      <c r="CA122" s="245"/>
      <c r="CB122" s="245"/>
      <c r="CC122" s="245"/>
      <c r="CD122" s="245"/>
      <c r="CE122" s="245"/>
      <c r="CF122" s="245"/>
      <c r="CG122" s="245"/>
      <c r="CH122" s="245"/>
      <c r="CI122" s="245"/>
      <c r="CJ122" s="245"/>
      <c r="CK122" s="245"/>
      <c r="CL122" s="245"/>
      <c r="CM122" s="245"/>
      <c r="CN122" s="245"/>
      <c r="CO122" s="245"/>
      <c r="CP122" s="245"/>
      <c r="CQ122" s="245"/>
      <c r="CR122" s="245"/>
      <c r="CS122" s="245"/>
      <c r="CT122" s="245"/>
      <c r="CU122" s="245"/>
      <c r="CV122" s="245"/>
      <c r="CW122" s="245"/>
      <c r="CX122" s="245"/>
      <c r="CY122" s="245"/>
      <c r="CZ122" s="245"/>
      <c r="DA122" s="245"/>
      <c r="DB122" s="245"/>
      <c r="DC122" s="245"/>
      <c r="DD122" s="245"/>
      <c r="DE122" s="245"/>
      <c r="DF122" s="245"/>
      <c r="DG122" s="245"/>
      <c r="DH122" s="245"/>
      <c r="DI122" s="245"/>
      <c r="DJ122" s="245"/>
      <c r="DK122" s="245"/>
      <c r="DL122" s="245"/>
      <c r="DM122" s="245"/>
      <c r="DN122" s="245"/>
      <c r="DO122" s="245"/>
      <c r="DP122" s="245"/>
      <c r="DQ122" s="245"/>
      <c r="DR122" s="245"/>
      <c r="DS122" s="245"/>
      <c r="DT122" s="245"/>
      <c r="DU122" s="245"/>
      <c r="DV122" s="245"/>
      <c r="DW122" s="245"/>
      <c r="DX122" s="245"/>
      <c r="DY122" s="245"/>
      <c r="DZ122" s="245"/>
      <c r="EA122" s="245"/>
      <c r="EB122" s="245"/>
      <c r="EC122" s="245"/>
      <c r="ED122" s="245"/>
      <c r="EE122" s="245"/>
      <c r="EF122" s="245"/>
      <c r="EG122" s="245"/>
      <c r="EH122" s="245"/>
      <c r="EI122" s="245"/>
      <c r="EJ122" s="245"/>
      <c r="EK122" s="245"/>
      <c r="EL122" s="245"/>
      <c r="EM122" s="245"/>
      <c r="EN122" s="245"/>
      <c r="EO122" s="245"/>
      <c r="EP122" s="245"/>
      <c r="EQ122" s="245"/>
      <c r="ER122" s="245"/>
      <c r="ES122" s="245"/>
      <c r="ET122" s="245"/>
      <c r="EU122" s="245"/>
      <c r="EV122" s="245"/>
      <c r="EW122" s="245"/>
      <c r="EX122" s="245"/>
      <c r="EY122" s="245"/>
      <c r="EZ122" s="245"/>
      <c r="FA122" s="245"/>
      <c r="FB122" s="245"/>
      <c r="FC122" s="245"/>
      <c r="FD122" s="245"/>
      <c r="FE122" s="245"/>
      <c r="FF122" s="245"/>
      <c r="FG122" s="245"/>
      <c r="FH122" s="245"/>
      <c r="FI122" s="245"/>
    </row>
    <row r="123" spans="1:165" ht="22.8">
      <c r="A123" s="54"/>
      <c r="B123" s="55"/>
      <c r="C123" s="214" t="s">
        <v>40</v>
      </c>
      <c r="D123" s="214" t="s">
        <v>783</v>
      </c>
      <c r="E123" s="215" t="s">
        <v>817</v>
      </c>
      <c r="F123" s="216" t="s">
        <v>818</v>
      </c>
      <c r="G123" s="217" t="s">
        <v>808</v>
      </c>
      <c r="H123" s="218">
        <v>3</v>
      </c>
      <c r="I123" s="219"/>
      <c r="J123" s="219"/>
      <c r="K123" s="220">
        <f>ROUND(P123*H123,2)</f>
        <v>0</v>
      </c>
      <c r="L123" s="216" t="s">
        <v>787</v>
      </c>
      <c r="M123" s="59"/>
      <c r="N123" s="221" t="s">
        <v>56</v>
      </c>
      <c r="O123" s="222" t="s">
        <v>694</v>
      </c>
      <c r="P123" s="223">
        <f>I123+J123</f>
        <v>0</v>
      </c>
      <c r="Q123" s="223">
        <f>ROUND(I123*H123,2)</f>
        <v>0</v>
      </c>
      <c r="R123" s="223">
        <f>ROUND(J123*H123,2)</f>
        <v>0</v>
      </c>
      <c r="S123" s="87"/>
      <c r="T123" s="224">
        <f>S123*H123</f>
        <v>0</v>
      </c>
      <c r="U123" s="224">
        <v>0</v>
      </c>
      <c r="V123" s="224">
        <f>U123*H123</f>
        <v>0</v>
      </c>
      <c r="W123" s="224">
        <v>0</v>
      </c>
      <c r="X123" s="225">
        <f>W123*H123</f>
        <v>0</v>
      </c>
      <c r="Y123" s="54"/>
      <c r="Z123" s="54"/>
      <c r="AA123" s="54"/>
      <c r="AB123" s="54"/>
      <c r="AC123" s="54"/>
      <c r="AD123" s="54"/>
      <c r="AE123" s="54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226" t="s">
        <v>117</v>
      </c>
      <c r="AS123" s="60"/>
      <c r="AT123" s="226" t="s">
        <v>783</v>
      </c>
      <c r="AU123" s="226" t="s">
        <v>29</v>
      </c>
      <c r="AV123" s="60"/>
      <c r="AW123" s="60"/>
      <c r="AX123" s="60"/>
      <c r="AY123" s="38" t="s">
        <v>781</v>
      </c>
      <c r="AZ123" s="60"/>
      <c r="BA123" s="60"/>
      <c r="BB123" s="60"/>
      <c r="BC123" s="60"/>
      <c r="BD123" s="60"/>
      <c r="BE123" s="227">
        <f>IF(O123="základní",K123,0)</f>
        <v>0</v>
      </c>
      <c r="BF123" s="227">
        <f>IF(O123="snížená",K123,0)</f>
        <v>0</v>
      </c>
      <c r="BG123" s="227">
        <f>IF(O123="zákl. přenesená",K123,0)</f>
        <v>0</v>
      </c>
      <c r="BH123" s="227">
        <f>IF(O123="sníž. přenesená",K123,0)</f>
        <v>0</v>
      </c>
      <c r="BI123" s="227">
        <f>IF(O123="nulová",K123,0)</f>
        <v>0</v>
      </c>
      <c r="BJ123" s="38" t="s">
        <v>34</v>
      </c>
      <c r="BK123" s="227">
        <f>ROUND(P123*H123,2)</f>
        <v>0</v>
      </c>
      <c r="BL123" s="38" t="s">
        <v>117</v>
      </c>
      <c r="BM123" s="226" t="s">
        <v>819</v>
      </c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</row>
    <row r="124" spans="1:165" ht="12.75">
      <c r="A124" s="54"/>
      <c r="B124" s="55"/>
      <c r="C124" s="56"/>
      <c r="D124" s="228" t="s">
        <v>789</v>
      </c>
      <c r="E124" s="56"/>
      <c r="F124" s="229" t="s">
        <v>820</v>
      </c>
      <c r="G124" s="56"/>
      <c r="H124" s="56"/>
      <c r="I124" s="230"/>
      <c r="J124" s="230"/>
      <c r="K124" s="56"/>
      <c r="L124" s="56"/>
      <c r="M124" s="59"/>
      <c r="N124" s="231"/>
      <c r="O124" s="232"/>
      <c r="P124" s="87"/>
      <c r="Q124" s="87"/>
      <c r="R124" s="87"/>
      <c r="S124" s="87"/>
      <c r="T124" s="87"/>
      <c r="U124" s="87"/>
      <c r="V124" s="87"/>
      <c r="W124" s="87"/>
      <c r="X124" s="88"/>
      <c r="Y124" s="54"/>
      <c r="Z124" s="54"/>
      <c r="AA124" s="54"/>
      <c r="AB124" s="54"/>
      <c r="AC124" s="54"/>
      <c r="AD124" s="54"/>
      <c r="AE124" s="54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38" t="s">
        <v>789</v>
      </c>
      <c r="AU124" s="38" t="s">
        <v>29</v>
      </c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</row>
    <row r="125" spans="1:165" ht="22.8">
      <c r="A125" s="54"/>
      <c r="B125" s="55"/>
      <c r="C125" s="269" t="s">
        <v>42</v>
      </c>
      <c r="D125" s="269" t="s">
        <v>196</v>
      </c>
      <c r="E125" s="270" t="s">
        <v>821</v>
      </c>
      <c r="F125" s="271" t="s">
        <v>822</v>
      </c>
      <c r="G125" s="272" t="s">
        <v>808</v>
      </c>
      <c r="H125" s="273">
        <v>3.15</v>
      </c>
      <c r="I125" s="274"/>
      <c r="J125" s="275"/>
      <c r="K125" s="276">
        <f>ROUND(P125*H125,2)</f>
        <v>0</v>
      </c>
      <c r="L125" s="271" t="s">
        <v>787</v>
      </c>
      <c r="M125" s="277"/>
      <c r="N125" s="278" t="s">
        <v>56</v>
      </c>
      <c r="O125" s="222" t="s">
        <v>694</v>
      </c>
      <c r="P125" s="223">
        <f>I125+J125</f>
        <v>0</v>
      </c>
      <c r="Q125" s="223">
        <f>ROUND(I125*H125,2)</f>
        <v>0</v>
      </c>
      <c r="R125" s="223">
        <f>ROUND(J125*H125,2)</f>
        <v>0</v>
      </c>
      <c r="S125" s="87"/>
      <c r="T125" s="224">
        <f>S125*H125</f>
        <v>0</v>
      </c>
      <c r="U125" s="224">
        <v>0.00225</v>
      </c>
      <c r="V125" s="224">
        <f>U125*H125</f>
        <v>0.007087499999999999</v>
      </c>
      <c r="W125" s="224">
        <v>0</v>
      </c>
      <c r="X125" s="225">
        <f>W125*H125</f>
        <v>0</v>
      </c>
      <c r="Y125" s="54"/>
      <c r="Z125" s="54"/>
      <c r="AA125" s="54"/>
      <c r="AB125" s="54"/>
      <c r="AC125" s="54"/>
      <c r="AD125" s="54"/>
      <c r="AE125" s="54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226" t="s">
        <v>814</v>
      </c>
      <c r="AS125" s="60"/>
      <c r="AT125" s="226" t="s">
        <v>196</v>
      </c>
      <c r="AU125" s="226" t="s">
        <v>29</v>
      </c>
      <c r="AV125" s="60"/>
      <c r="AW125" s="60"/>
      <c r="AX125" s="60"/>
      <c r="AY125" s="38" t="s">
        <v>781</v>
      </c>
      <c r="AZ125" s="60"/>
      <c r="BA125" s="60"/>
      <c r="BB125" s="60"/>
      <c r="BC125" s="60"/>
      <c r="BD125" s="60"/>
      <c r="BE125" s="227">
        <f>IF(O125="základní",K125,0)</f>
        <v>0</v>
      </c>
      <c r="BF125" s="227">
        <f>IF(O125="snížená",K125,0)</f>
        <v>0</v>
      </c>
      <c r="BG125" s="227">
        <f>IF(O125="zákl. přenesená",K125,0)</f>
        <v>0</v>
      </c>
      <c r="BH125" s="227">
        <f>IF(O125="sníž. přenesená",K125,0)</f>
        <v>0</v>
      </c>
      <c r="BI125" s="227">
        <f>IF(O125="nulová",K125,0)</f>
        <v>0</v>
      </c>
      <c r="BJ125" s="38" t="s">
        <v>34</v>
      </c>
      <c r="BK125" s="227">
        <f>ROUND(P125*H125,2)</f>
        <v>0</v>
      </c>
      <c r="BL125" s="38" t="s">
        <v>117</v>
      </c>
      <c r="BM125" s="226" t="s">
        <v>823</v>
      </c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</row>
    <row r="126" spans="1:165" ht="12.75">
      <c r="A126" s="245"/>
      <c r="B126" s="246"/>
      <c r="C126" s="247"/>
      <c r="D126" s="236" t="s">
        <v>62</v>
      </c>
      <c r="E126" s="247"/>
      <c r="F126" s="249" t="s">
        <v>824</v>
      </c>
      <c r="G126" s="247"/>
      <c r="H126" s="250">
        <v>3.15</v>
      </c>
      <c r="I126" s="251"/>
      <c r="J126" s="251"/>
      <c r="K126" s="247"/>
      <c r="L126" s="247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56" t="s">
        <v>62</v>
      </c>
      <c r="AU126" s="256" t="s">
        <v>29</v>
      </c>
      <c r="AV126" s="245" t="s">
        <v>29</v>
      </c>
      <c r="AW126" s="245" t="s">
        <v>658</v>
      </c>
      <c r="AX126" s="245" t="s">
        <v>34</v>
      </c>
      <c r="AY126" s="256" t="s">
        <v>781</v>
      </c>
      <c r="AZ126" s="245"/>
      <c r="BA126" s="245"/>
      <c r="BB126" s="245"/>
      <c r="BC126" s="245"/>
      <c r="BD126" s="245"/>
      <c r="BE126" s="245"/>
      <c r="BF126" s="245"/>
      <c r="BG126" s="245"/>
      <c r="BH126" s="245"/>
      <c r="BI126" s="245"/>
      <c r="BJ126" s="245"/>
      <c r="BK126" s="245"/>
      <c r="BL126" s="245"/>
      <c r="BM126" s="245"/>
      <c r="BN126" s="245"/>
      <c r="BO126" s="245"/>
      <c r="BP126" s="245"/>
      <c r="BQ126" s="245"/>
      <c r="BR126" s="245"/>
      <c r="BS126" s="245"/>
      <c r="BT126" s="245"/>
      <c r="BU126" s="245"/>
      <c r="BV126" s="245"/>
      <c r="BW126" s="245"/>
      <c r="BX126" s="245"/>
      <c r="BY126" s="245"/>
      <c r="BZ126" s="245"/>
      <c r="CA126" s="245"/>
      <c r="CB126" s="245"/>
      <c r="CC126" s="245"/>
      <c r="CD126" s="245"/>
      <c r="CE126" s="245"/>
      <c r="CF126" s="245"/>
      <c r="CG126" s="245"/>
      <c r="CH126" s="245"/>
      <c r="CI126" s="245"/>
      <c r="CJ126" s="245"/>
      <c r="CK126" s="245"/>
      <c r="CL126" s="245"/>
      <c r="CM126" s="245"/>
      <c r="CN126" s="245"/>
      <c r="CO126" s="245"/>
      <c r="CP126" s="245"/>
      <c r="CQ126" s="245"/>
      <c r="CR126" s="245"/>
      <c r="CS126" s="245"/>
      <c r="CT126" s="245"/>
      <c r="CU126" s="245"/>
      <c r="CV126" s="245"/>
      <c r="CW126" s="245"/>
      <c r="CX126" s="245"/>
      <c r="CY126" s="245"/>
      <c r="CZ126" s="245"/>
      <c r="DA126" s="245"/>
      <c r="DB126" s="245"/>
      <c r="DC126" s="245"/>
      <c r="DD126" s="245"/>
      <c r="DE126" s="245"/>
      <c r="DF126" s="245"/>
      <c r="DG126" s="245"/>
      <c r="DH126" s="245"/>
      <c r="DI126" s="245"/>
      <c r="DJ126" s="245"/>
      <c r="DK126" s="245"/>
      <c r="DL126" s="245"/>
      <c r="DM126" s="245"/>
      <c r="DN126" s="245"/>
      <c r="DO126" s="245"/>
      <c r="DP126" s="245"/>
      <c r="DQ126" s="245"/>
      <c r="DR126" s="245"/>
      <c r="DS126" s="245"/>
      <c r="DT126" s="245"/>
      <c r="DU126" s="245"/>
      <c r="DV126" s="245"/>
      <c r="DW126" s="245"/>
      <c r="DX126" s="245"/>
      <c r="DY126" s="245"/>
      <c r="DZ126" s="245"/>
      <c r="EA126" s="245"/>
      <c r="EB126" s="245"/>
      <c r="EC126" s="245"/>
      <c r="ED126" s="245"/>
      <c r="EE126" s="245"/>
      <c r="EF126" s="245"/>
      <c r="EG126" s="245"/>
      <c r="EH126" s="245"/>
      <c r="EI126" s="245"/>
      <c r="EJ126" s="245"/>
      <c r="EK126" s="245"/>
      <c r="EL126" s="245"/>
      <c r="EM126" s="245"/>
      <c r="EN126" s="245"/>
      <c r="EO126" s="245"/>
      <c r="EP126" s="245"/>
      <c r="EQ126" s="245"/>
      <c r="ER126" s="245"/>
      <c r="ES126" s="245"/>
      <c r="ET126" s="245"/>
      <c r="EU126" s="245"/>
      <c r="EV126" s="245"/>
      <c r="EW126" s="245"/>
      <c r="EX126" s="245"/>
      <c r="EY126" s="245"/>
      <c r="EZ126" s="245"/>
      <c r="FA126" s="245"/>
      <c r="FB126" s="245"/>
      <c r="FC126" s="245"/>
      <c r="FD126" s="245"/>
      <c r="FE126" s="245"/>
      <c r="FF126" s="245"/>
      <c r="FG126" s="245"/>
      <c r="FH126" s="245"/>
      <c r="FI126" s="245"/>
    </row>
    <row r="127" spans="1:165" ht="12.75">
      <c r="A127" s="54"/>
      <c r="B127" s="55"/>
      <c r="C127" s="214" t="s">
        <v>85</v>
      </c>
      <c r="D127" s="214" t="s">
        <v>783</v>
      </c>
      <c r="E127" s="215" t="s">
        <v>1331</v>
      </c>
      <c r="F127" s="216" t="s">
        <v>1332</v>
      </c>
      <c r="G127" s="217" t="s">
        <v>808</v>
      </c>
      <c r="H127" s="218">
        <v>8</v>
      </c>
      <c r="I127" s="219"/>
      <c r="J127" s="219"/>
      <c r="K127" s="220">
        <f>ROUND(P127*H127,2)</f>
        <v>0</v>
      </c>
      <c r="L127" s="216" t="s">
        <v>787</v>
      </c>
      <c r="M127" s="59"/>
      <c r="N127" s="221" t="s">
        <v>56</v>
      </c>
      <c r="O127" s="222" t="s">
        <v>694</v>
      </c>
      <c r="P127" s="223">
        <f>I127+J127</f>
        <v>0</v>
      </c>
      <c r="Q127" s="223">
        <f>ROUND(I127*H127,2)</f>
        <v>0</v>
      </c>
      <c r="R127" s="223">
        <f>ROUND(J127*H127,2)</f>
        <v>0</v>
      </c>
      <c r="S127" s="87"/>
      <c r="T127" s="224">
        <f>S127*H127</f>
        <v>0</v>
      </c>
      <c r="U127" s="224">
        <v>0</v>
      </c>
      <c r="V127" s="224">
        <f>U127*H127</f>
        <v>0</v>
      </c>
      <c r="W127" s="224">
        <v>0</v>
      </c>
      <c r="X127" s="225">
        <f>W127*H127</f>
        <v>0</v>
      </c>
      <c r="Y127" s="54"/>
      <c r="Z127" s="54"/>
      <c r="AA127" s="54"/>
      <c r="AB127" s="54"/>
      <c r="AC127" s="54"/>
      <c r="AD127" s="54"/>
      <c r="AE127" s="54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226" t="s">
        <v>117</v>
      </c>
      <c r="AS127" s="60"/>
      <c r="AT127" s="226" t="s">
        <v>783</v>
      </c>
      <c r="AU127" s="226" t="s">
        <v>29</v>
      </c>
      <c r="AV127" s="60"/>
      <c r="AW127" s="60"/>
      <c r="AX127" s="60"/>
      <c r="AY127" s="38" t="s">
        <v>781</v>
      </c>
      <c r="AZ127" s="60"/>
      <c r="BA127" s="60"/>
      <c r="BB127" s="60"/>
      <c r="BC127" s="60"/>
      <c r="BD127" s="60"/>
      <c r="BE127" s="227">
        <f>IF(O127="základní",K127,0)</f>
        <v>0</v>
      </c>
      <c r="BF127" s="227">
        <f>IF(O127="snížená",K127,0)</f>
        <v>0</v>
      </c>
      <c r="BG127" s="227">
        <f>IF(O127="zákl. přenesená",K127,0)</f>
        <v>0</v>
      </c>
      <c r="BH127" s="227">
        <f>IF(O127="sníž. přenesená",K127,0)</f>
        <v>0</v>
      </c>
      <c r="BI127" s="227">
        <f>IF(O127="nulová",K127,0)</f>
        <v>0</v>
      </c>
      <c r="BJ127" s="38" t="s">
        <v>34</v>
      </c>
      <c r="BK127" s="227">
        <f>ROUND(P127*H127,2)</f>
        <v>0</v>
      </c>
      <c r="BL127" s="38" t="s">
        <v>117</v>
      </c>
      <c r="BM127" s="226" t="s">
        <v>1333</v>
      </c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</row>
    <row r="128" spans="1:165" ht="12.75">
      <c r="A128" s="54"/>
      <c r="B128" s="55"/>
      <c r="C128" s="56"/>
      <c r="D128" s="228" t="s">
        <v>789</v>
      </c>
      <c r="E128" s="56"/>
      <c r="F128" s="229" t="s">
        <v>1334</v>
      </c>
      <c r="G128" s="56"/>
      <c r="H128" s="56"/>
      <c r="I128" s="230"/>
      <c r="J128" s="230"/>
      <c r="K128" s="56"/>
      <c r="L128" s="56"/>
      <c r="M128" s="59"/>
      <c r="N128" s="231"/>
      <c r="O128" s="232"/>
      <c r="P128" s="87"/>
      <c r="Q128" s="87"/>
      <c r="R128" s="87"/>
      <c r="S128" s="87"/>
      <c r="T128" s="87"/>
      <c r="U128" s="87"/>
      <c r="V128" s="87"/>
      <c r="W128" s="87"/>
      <c r="X128" s="88"/>
      <c r="Y128" s="54"/>
      <c r="Z128" s="54"/>
      <c r="AA128" s="54"/>
      <c r="AB128" s="54"/>
      <c r="AC128" s="54"/>
      <c r="AD128" s="54"/>
      <c r="AE128" s="54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38" t="s">
        <v>789</v>
      </c>
      <c r="AU128" s="38" t="s">
        <v>29</v>
      </c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</row>
    <row r="129" spans="1:165" ht="12.75">
      <c r="A129" s="54"/>
      <c r="B129" s="55"/>
      <c r="C129" s="269" t="s">
        <v>87</v>
      </c>
      <c r="D129" s="269" t="s">
        <v>196</v>
      </c>
      <c r="E129" s="270" t="s">
        <v>1335</v>
      </c>
      <c r="F129" s="367" t="s">
        <v>1608</v>
      </c>
      <c r="G129" s="272" t="s">
        <v>808</v>
      </c>
      <c r="H129" s="273">
        <v>9.2</v>
      </c>
      <c r="I129" s="274"/>
      <c r="J129" s="275"/>
      <c r="K129" s="276">
        <f>ROUND(P129*H129,2)</f>
        <v>0</v>
      </c>
      <c r="L129" s="271" t="s">
        <v>56</v>
      </c>
      <c r="M129" s="277"/>
      <c r="N129" s="278" t="s">
        <v>56</v>
      </c>
      <c r="O129" s="222" t="s">
        <v>694</v>
      </c>
      <c r="P129" s="223">
        <f>I129+J129</f>
        <v>0</v>
      </c>
      <c r="Q129" s="223">
        <f>ROUND(I129*H129,2)</f>
        <v>0</v>
      </c>
      <c r="R129" s="223">
        <f>ROUND(J129*H129,2)</f>
        <v>0</v>
      </c>
      <c r="S129" s="87"/>
      <c r="T129" s="224">
        <f>S129*H129</f>
        <v>0</v>
      </c>
      <c r="U129" s="224">
        <v>0</v>
      </c>
      <c r="V129" s="224">
        <f>U129*H129</f>
        <v>0</v>
      </c>
      <c r="W129" s="224">
        <v>0</v>
      </c>
      <c r="X129" s="225">
        <f>W129*H129</f>
        <v>0</v>
      </c>
      <c r="Y129" s="54"/>
      <c r="Z129" s="54"/>
      <c r="AA129" s="54"/>
      <c r="AB129" s="54"/>
      <c r="AC129" s="54"/>
      <c r="AD129" s="54"/>
      <c r="AE129" s="54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226" t="s">
        <v>814</v>
      </c>
      <c r="AS129" s="60"/>
      <c r="AT129" s="226" t="s">
        <v>196</v>
      </c>
      <c r="AU129" s="226" t="s">
        <v>29</v>
      </c>
      <c r="AV129" s="60"/>
      <c r="AW129" s="60"/>
      <c r="AX129" s="60"/>
      <c r="AY129" s="38" t="s">
        <v>781</v>
      </c>
      <c r="AZ129" s="60"/>
      <c r="BA129" s="60"/>
      <c r="BB129" s="60"/>
      <c r="BC129" s="60"/>
      <c r="BD129" s="60"/>
      <c r="BE129" s="227">
        <f>IF(O129="základní",K129,0)</f>
        <v>0</v>
      </c>
      <c r="BF129" s="227">
        <f>IF(O129="snížená",K129,0)</f>
        <v>0</v>
      </c>
      <c r="BG129" s="227">
        <f>IF(O129="zákl. přenesená",K129,0)</f>
        <v>0</v>
      </c>
      <c r="BH129" s="227">
        <f>IF(O129="sníž. přenesená",K129,0)</f>
        <v>0</v>
      </c>
      <c r="BI129" s="227">
        <f>IF(O129="nulová",K129,0)</f>
        <v>0</v>
      </c>
      <c r="BJ129" s="38" t="s">
        <v>34</v>
      </c>
      <c r="BK129" s="227">
        <f>ROUND(P129*H129,2)</f>
        <v>0</v>
      </c>
      <c r="BL129" s="38" t="s">
        <v>117</v>
      </c>
      <c r="BM129" s="226" t="s">
        <v>1336</v>
      </c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</row>
    <row r="130" spans="1:165" ht="12.75">
      <c r="A130" s="245"/>
      <c r="B130" s="246"/>
      <c r="C130" s="247"/>
      <c r="D130" s="236" t="s">
        <v>62</v>
      </c>
      <c r="E130" s="247"/>
      <c r="F130" s="249" t="s">
        <v>1337</v>
      </c>
      <c r="G130" s="247"/>
      <c r="H130" s="250">
        <v>9.2</v>
      </c>
      <c r="I130" s="251"/>
      <c r="J130" s="251"/>
      <c r="K130" s="247"/>
      <c r="L130" s="247"/>
      <c r="M130" s="252"/>
      <c r="N130" s="253"/>
      <c r="O130" s="254"/>
      <c r="P130" s="254"/>
      <c r="Q130" s="254"/>
      <c r="R130" s="254"/>
      <c r="S130" s="254"/>
      <c r="T130" s="254"/>
      <c r="U130" s="254"/>
      <c r="V130" s="254"/>
      <c r="W130" s="254"/>
      <c r="X130" s="255"/>
      <c r="Y130" s="245"/>
      <c r="Z130" s="245"/>
      <c r="AA130" s="245"/>
      <c r="AB130" s="245"/>
      <c r="AC130" s="245"/>
      <c r="AD130" s="245"/>
      <c r="AE130" s="245"/>
      <c r="AF130" s="245"/>
      <c r="AG130" s="245"/>
      <c r="AH130" s="245"/>
      <c r="AI130" s="245"/>
      <c r="AJ130" s="245"/>
      <c r="AK130" s="245"/>
      <c r="AL130" s="245"/>
      <c r="AM130" s="245"/>
      <c r="AN130" s="245"/>
      <c r="AO130" s="245"/>
      <c r="AP130" s="245"/>
      <c r="AQ130" s="245"/>
      <c r="AR130" s="245"/>
      <c r="AS130" s="245"/>
      <c r="AT130" s="256" t="s">
        <v>62</v>
      </c>
      <c r="AU130" s="256" t="s">
        <v>29</v>
      </c>
      <c r="AV130" s="245" t="s">
        <v>29</v>
      </c>
      <c r="AW130" s="245" t="s">
        <v>658</v>
      </c>
      <c r="AX130" s="245" t="s">
        <v>34</v>
      </c>
      <c r="AY130" s="256" t="s">
        <v>781</v>
      </c>
      <c r="AZ130" s="245"/>
      <c r="BA130" s="245"/>
      <c r="BB130" s="245"/>
      <c r="BC130" s="245"/>
      <c r="BD130" s="245"/>
      <c r="BE130" s="245"/>
      <c r="BF130" s="245"/>
      <c r="BG130" s="245"/>
      <c r="BH130" s="245"/>
      <c r="BI130" s="245"/>
      <c r="BJ130" s="245"/>
      <c r="BK130" s="245"/>
      <c r="BL130" s="245"/>
      <c r="BM130" s="245"/>
      <c r="BN130" s="245"/>
      <c r="BO130" s="245"/>
      <c r="BP130" s="245"/>
      <c r="BQ130" s="245"/>
      <c r="BR130" s="245"/>
      <c r="BS130" s="245"/>
      <c r="BT130" s="245"/>
      <c r="BU130" s="245"/>
      <c r="BV130" s="245"/>
      <c r="BW130" s="245"/>
      <c r="BX130" s="245"/>
      <c r="BY130" s="245"/>
      <c r="BZ130" s="245"/>
      <c r="CA130" s="245"/>
      <c r="CB130" s="245"/>
      <c r="CC130" s="245"/>
      <c r="CD130" s="245"/>
      <c r="CE130" s="245"/>
      <c r="CF130" s="245"/>
      <c r="CG130" s="245"/>
      <c r="CH130" s="245"/>
      <c r="CI130" s="245"/>
      <c r="CJ130" s="245"/>
      <c r="CK130" s="245"/>
      <c r="CL130" s="245"/>
      <c r="CM130" s="245"/>
      <c r="CN130" s="245"/>
      <c r="CO130" s="245"/>
      <c r="CP130" s="245"/>
      <c r="CQ130" s="245"/>
      <c r="CR130" s="245"/>
      <c r="CS130" s="245"/>
      <c r="CT130" s="245"/>
      <c r="CU130" s="245"/>
      <c r="CV130" s="245"/>
      <c r="CW130" s="245"/>
      <c r="CX130" s="245"/>
      <c r="CY130" s="245"/>
      <c r="CZ130" s="245"/>
      <c r="DA130" s="245"/>
      <c r="DB130" s="245"/>
      <c r="DC130" s="245"/>
      <c r="DD130" s="245"/>
      <c r="DE130" s="245"/>
      <c r="DF130" s="245"/>
      <c r="DG130" s="245"/>
      <c r="DH130" s="245"/>
      <c r="DI130" s="245"/>
      <c r="DJ130" s="245"/>
      <c r="DK130" s="245"/>
      <c r="DL130" s="245"/>
      <c r="DM130" s="245"/>
      <c r="DN130" s="245"/>
      <c r="DO130" s="245"/>
      <c r="DP130" s="245"/>
      <c r="DQ130" s="245"/>
      <c r="DR130" s="245"/>
      <c r="DS130" s="245"/>
      <c r="DT130" s="245"/>
      <c r="DU130" s="245"/>
      <c r="DV130" s="245"/>
      <c r="DW130" s="245"/>
      <c r="DX130" s="245"/>
      <c r="DY130" s="245"/>
      <c r="DZ130" s="245"/>
      <c r="EA130" s="245"/>
      <c r="EB130" s="245"/>
      <c r="EC130" s="245"/>
      <c r="ED130" s="245"/>
      <c r="EE130" s="245"/>
      <c r="EF130" s="245"/>
      <c r="EG130" s="245"/>
      <c r="EH130" s="245"/>
      <c r="EI130" s="245"/>
      <c r="EJ130" s="245"/>
      <c r="EK130" s="245"/>
      <c r="EL130" s="245"/>
      <c r="EM130" s="245"/>
      <c r="EN130" s="245"/>
      <c r="EO130" s="245"/>
      <c r="EP130" s="245"/>
      <c r="EQ130" s="245"/>
      <c r="ER130" s="245"/>
      <c r="ES130" s="245"/>
      <c r="ET130" s="245"/>
      <c r="EU130" s="245"/>
      <c r="EV130" s="245"/>
      <c r="EW130" s="245"/>
      <c r="EX130" s="245"/>
      <c r="EY130" s="245"/>
      <c r="EZ130" s="245"/>
      <c r="FA130" s="245"/>
      <c r="FB130" s="245"/>
      <c r="FC130" s="245"/>
      <c r="FD130" s="245"/>
      <c r="FE130" s="245"/>
      <c r="FF130" s="245"/>
      <c r="FG130" s="245"/>
      <c r="FH130" s="245"/>
      <c r="FI130" s="245"/>
    </row>
    <row r="131" spans="1:165" ht="22.8">
      <c r="A131" s="54"/>
      <c r="B131" s="55"/>
      <c r="C131" s="214" t="s">
        <v>45</v>
      </c>
      <c r="D131" s="214" t="s">
        <v>783</v>
      </c>
      <c r="E131" s="215" t="s">
        <v>825</v>
      </c>
      <c r="F131" s="216" t="s">
        <v>826</v>
      </c>
      <c r="G131" s="217" t="s">
        <v>808</v>
      </c>
      <c r="H131" s="218">
        <v>144</v>
      </c>
      <c r="I131" s="219"/>
      <c r="J131" s="219"/>
      <c r="K131" s="220">
        <f>ROUND(P131*H131,2)</f>
        <v>0</v>
      </c>
      <c r="L131" s="216" t="s">
        <v>787</v>
      </c>
      <c r="M131" s="59"/>
      <c r="N131" s="221" t="s">
        <v>56</v>
      </c>
      <c r="O131" s="222" t="s">
        <v>694</v>
      </c>
      <c r="P131" s="223">
        <f>I131+J131</f>
        <v>0</v>
      </c>
      <c r="Q131" s="223">
        <f>ROUND(I131*H131,2)</f>
        <v>0</v>
      </c>
      <c r="R131" s="223">
        <f>ROUND(J131*H131,2)</f>
        <v>0</v>
      </c>
      <c r="S131" s="87"/>
      <c r="T131" s="224">
        <f>S131*H131</f>
        <v>0</v>
      </c>
      <c r="U131" s="224">
        <v>0</v>
      </c>
      <c r="V131" s="224">
        <f>U131*H131</f>
        <v>0</v>
      </c>
      <c r="W131" s="224">
        <v>0</v>
      </c>
      <c r="X131" s="225">
        <f>W131*H131</f>
        <v>0</v>
      </c>
      <c r="Y131" s="54"/>
      <c r="Z131" s="54"/>
      <c r="AA131" s="54"/>
      <c r="AB131" s="54"/>
      <c r="AC131" s="54"/>
      <c r="AD131" s="54"/>
      <c r="AE131" s="54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226" t="s">
        <v>117</v>
      </c>
      <c r="AS131" s="60"/>
      <c r="AT131" s="226" t="s">
        <v>783</v>
      </c>
      <c r="AU131" s="226" t="s">
        <v>29</v>
      </c>
      <c r="AV131" s="60"/>
      <c r="AW131" s="60"/>
      <c r="AX131" s="60"/>
      <c r="AY131" s="38" t="s">
        <v>781</v>
      </c>
      <c r="AZ131" s="60"/>
      <c r="BA131" s="60"/>
      <c r="BB131" s="60"/>
      <c r="BC131" s="60"/>
      <c r="BD131" s="60"/>
      <c r="BE131" s="227">
        <f>IF(O131="základní",K131,0)</f>
        <v>0</v>
      </c>
      <c r="BF131" s="227">
        <f>IF(O131="snížená",K131,0)</f>
        <v>0</v>
      </c>
      <c r="BG131" s="227">
        <f>IF(O131="zákl. přenesená",K131,0)</f>
        <v>0</v>
      </c>
      <c r="BH131" s="227">
        <f>IF(O131="sníž. přenesená",K131,0)</f>
        <v>0</v>
      </c>
      <c r="BI131" s="227">
        <f>IF(O131="nulová",K131,0)</f>
        <v>0</v>
      </c>
      <c r="BJ131" s="38" t="s">
        <v>34</v>
      </c>
      <c r="BK131" s="227">
        <f>ROUND(P131*H131,2)</f>
        <v>0</v>
      </c>
      <c r="BL131" s="38" t="s">
        <v>117</v>
      </c>
      <c r="BM131" s="226" t="s">
        <v>827</v>
      </c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</row>
    <row r="132" spans="1:165" ht="12.75">
      <c r="A132" s="54"/>
      <c r="B132" s="55"/>
      <c r="C132" s="56"/>
      <c r="D132" s="228" t="s">
        <v>789</v>
      </c>
      <c r="E132" s="56"/>
      <c r="F132" s="229" t="s">
        <v>828</v>
      </c>
      <c r="G132" s="56"/>
      <c r="H132" s="56"/>
      <c r="I132" s="230"/>
      <c r="J132" s="230"/>
      <c r="K132" s="56"/>
      <c r="L132" s="56"/>
      <c r="M132" s="59"/>
      <c r="N132" s="231"/>
      <c r="O132" s="232"/>
      <c r="P132" s="87"/>
      <c r="Q132" s="87"/>
      <c r="R132" s="87"/>
      <c r="S132" s="87"/>
      <c r="T132" s="87"/>
      <c r="U132" s="87"/>
      <c r="V132" s="87"/>
      <c r="W132" s="87"/>
      <c r="X132" s="88"/>
      <c r="Y132" s="54"/>
      <c r="Z132" s="54"/>
      <c r="AA132" s="54"/>
      <c r="AB132" s="54"/>
      <c r="AC132" s="54"/>
      <c r="AD132" s="54"/>
      <c r="AE132" s="54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38" t="s">
        <v>789</v>
      </c>
      <c r="AU132" s="38" t="s">
        <v>29</v>
      </c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</row>
    <row r="133" spans="1:165" ht="12.75">
      <c r="A133" s="245"/>
      <c r="B133" s="246"/>
      <c r="C133" s="247"/>
      <c r="D133" s="236" t="s">
        <v>62</v>
      </c>
      <c r="E133" s="248" t="s">
        <v>56</v>
      </c>
      <c r="F133" s="249" t="s">
        <v>1408</v>
      </c>
      <c r="G133" s="247"/>
      <c r="H133" s="250">
        <v>144</v>
      </c>
      <c r="I133" s="251"/>
      <c r="J133" s="251"/>
      <c r="K133" s="247"/>
      <c r="L133" s="247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5"/>
      <c r="AI133" s="245"/>
      <c r="AJ133" s="245"/>
      <c r="AK133" s="245"/>
      <c r="AL133" s="245"/>
      <c r="AM133" s="245"/>
      <c r="AN133" s="245"/>
      <c r="AO133" s="245"/>
      <c r="AP133" s="245"/>
      <c r="AQ133" s="245"/>
      <c r="AR133" s="245"/>
      <c r="AS133" s="245"/>
      <c r="AT133" s="256" t="s">
        <v>62</v>
      </c>
      <c r="AU133" s="256" t="s">
        <v>29</v>
      </c>
      <c r="AV133" s="245" t="s">
        <v>29</v>
      </c>
      <c r="AW133" s="245" t="s">
        <v>659</v>
      </c>
      <c r="AX133" s="245" t="s">
        <v>34</v>
      </c>
      <c r="AY133" s="256" t="s">
        <v>781</v>
      </c>
      <c r="AZ133" s="245"/>
      <c r="BA133" s="245"/>
      <c r="BB133" s="245"/>
      <c r="BC133" s="245"/>
      <c r="BD133" s="245"/>
      <c r="BE133" s="245"/>
      <c r="BF133" s="245"/>
      <c r="BG133" s="245"/>
      <c r="BH133" s="245"/>
      <c r="BI133" s="245"/>
      <c r="BJ133" s="245"/>
      <c r="BK133" s="245"/>
      <c r="BL133" s="245"/>
      <c r="BM133" s="245"/>
      <c r="BN133" s="245"/>
      <c r="BO133" s="245"/>
      <c r="BP133" s="245"/>
      <c r="BQ133" s="245"/>
      <c r="BR133" s="245"/>
      <c r="BS133" s="245"/>
      <c r="BT133" s="245"/>
      <c r="BU133" s="245"/>
      <c r="BV133" s="245"/>
      <c r="BW133" s="245"/>
      <c r="BX133" s="245"/>
      <c r="BY133" s="245"/>
      <c r="BZ133" s="245"/>
      <c r="CA133" s="245"/>
      <c r="CB133" s="245"/>
      <c r="CC133" s="245"/>
      <c r="CD133" s="245"/>
      <c r="CE133" s="245"/>
      <c r="CF133" s="245"/>
      <c r="CG133" s="245"/>
      <c r="CH133" s="245"/>
      <c r="CI133" s="245"/>
      <c r="CJ133" s="245"/>
      <c r="CK133" s="245"/>
      <c r="CL133" s="245"/>
      <c r="CM133" s="245"/>
      <c r="CN133" s="245"/>
      <c r="CO133" s="245"/>
      <c r="CP133" s="245"/>
      <c r="CQ133" s="245"/>
      <c r="CR133" s="245"/>
      <c r="CS133" s="245"/>
      <c r="CT133" s="245"/>
      <c r="CU133" s="245"/>
      <c r="CV133" s="245"/>
      <c r="CW133" s="245"/>
      <c r="CX133" s="245"/>
      <c r="CY133" s="245"/>
      <c r="CZ133" s="245"/>
      <c r="DA133" s="245"/>
      <c r="DB133" s="245"/>
      <c r="DC133" s="245"/>
      <c r="DD133" s="245"/>
      <c r="DE133" s="245"/>
      <c r="DF133" s="245"/>
      <c r="DG133" s="245"/>
      <c r="DH133" s="245"/>
      <c r="DI133" s="245"/>
      <c r="DJ133" s="245"/>
      <c r="DK133" s="245"/>
      <c r="DL133" s="245"/>
      <c r="DM133" s="245"/>
      <c r="DN133" s="245"/>
      <c r="DO133" s="245"/>
      <c r="DP133" s="245"/>
      <c r="DQ133" s="245"/>
      <c r="DR133" s="245"/>
      <c r="DS133" s="245"/>
      <c r="DT133" s="245"/>
      <c r="DU133" s="245"/>
      <c r="DV133" s="245"/>
      <c r="DW133" s="245"/>
      <c r="DX133" s="245"/>
      <c r="DY133" s="245"/>
      <c r="DZ133" s="245"/>
      <c r="EA133" s="245"/>
      <c r="EB133" s="245"/>
      <c r="EC133" s="245"/>
      <c r="ED133" s="245"/>
      <c r="EE133" s="245"/>
      <c r="EF133" s="245"/>
      <c r="EG133" s="245"/>
      <c r="EH133" s="245"/>
      <c r="EI133" s="245"/>
      <c r="EJ133" s="245"/>
      <c r="EK133" s="245"/>
      <c r="EL133" s="245"/>
      <c r="EM133" s="245"/>
      <c r="EN133" s="245"/>
      <c r="EO133" s="245"/>
      <c r="EP133" s="245"/>
      <c r="EQ133" s="245"/>
      <c r="ER133" s="245"/>
      <c r="ES133" s="245"/>
      <c r="ET133" s="245"/>
      <c r="EU133" s="245"/>
      <c r="EV133" s="245"/>
      <c r="EW133" s="245"/>
      <c r="EX133" s="245"/>
      <c r="EY133" s="245"/>
      <c r="EZ133" s="245"/>
      <c r="FA133" s="245"/>
      <c r="FB133" s="245"/>
      <c r="FC133" s="245"/>
      <c r="FD133" s="245"/>
      <c r="FE133" s="245"/>
      <c r="FF133" s="245"/>
      <c r="FG133" s="245"/>
      <c r="FH133" s="245"/>
      <c r="FI133" s="245"/>
    </row>
    <row r="134" spans="1:165" ht="22.8">
      <c r="A134" s="54"/>
      <c r="B134" s="55"/>
      <c r="C134" s="269" t="s">
        <v>47</v>
      </c>
      <c r="D134" s="269" t="s">
        <v>196</v>
      </c>
      <c r="E134" s="270" t="s">
        <v>830</v>
      </c>
      <c r="F134" s="271" t="s">
        <v>831</v>
      </c>
      <c r="G134" s="272" t="s">
        <v>808</v>
      </c>
      <c r="H134" s="273">
        <v>165.6</v>
      </c>
      <c r="I134" s="274"/>
      <c r="J134" s="275"/>
      <c r="K134" s="276">
        <f>ROUND(P134*H134,2)</f>
        <v>0</v>
      </c>
      <c r="L134" s="271" t="s">
        <v>787</v>
      </c>
      <c r="M134" s="277"/>
      <c r="N134" s="278" t="s">
        <v>56</v>
      </c>
      <c r="O134" s="222" t="s">
        <v>694</v>
      </c>
      <c r="P134" s="223">
        <f>I134+J134</f>
        <v>0</v>
      </c>
      <c r="Q134" s="223">
        <f>ROUND(I134*H134,2)</f>
        <v>0</v>
      </c>
      <c r="R134" s="223">
        <f>ROUND(J134*H134,2)</f>
        <v>0</v>
      </c>
      <c r="S134" s="87"/>
      <c r="T134" s="224">
        <f>S134*H134</f>
        <v>0</v>
      </c>
      <c r="U134" s="224">
        <v>0.00017</v>
      </c>
      <c r="V134" s="224">
        <f>U134*H134</f>
        <v>0.028152</v>
      </c>
      <c r="W134" s="224">
        <v>0</v>
      </c>
      <c r="X134" s="225">
        <f>W134*H134</f>
        <v>0</v>
      </c>
      <c r="Y134" s="54"/>
      <c r="Z134" s="54"/>
      <c r="AA134" s="54"/>
      <c r="AB134" s="54"/>
      <c r="AC134" s="54"/>
      <c r="AD134" s="54"/>
      <c r="AE134" s="54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226" t="s">
        <v>814</v>
      </c>
      <c r="AS134" s="60"/>
      <c r="AT134" s="226" t="s">
        <v>196</v>
      </c>
      <c r="AU134" s="226" t="s">
        <v>29</v>
      </c>
      <c r="AV134" s="60"/>
      <c r="AW134" s="60"/>
      <c r="AX134" s="60"/>
      <c r="AY134" s="38" t="s">
        <v>781</v>
      </c>
      <c r="AZ134" s="60"/>
      <c r="BA134" s="60"/>
      <c r="BB134" s="60"/>
      <c r="BC134" s="60"/>
      <c r="BD134" s="60"/>
      <c r="BE134" s="227">
        <f>IF(O134="základní",K134,0)</f>
        <v>0</v>
      </c>
      <c r="BF134" s="227">
        <f>IF(O134="snížená",K134,0)</f>
        <v>0</v>
      </c>
      <c r="BG134" s="227">
        <f>IF(O134="zákl. přenesená",K134,0)</f>
        <v>0</v>
      </c>
      <c r="BH134" s="227">
        <f>IF(O134="sníž. přenesená",K134,0)</f>
        <v>0</v>
      </c>
      <c r="BI134" s="227">
        <f>IF(O134="nulová",K134,0)</f>
        <v>0</v>
      </c>
      <c r="BJ134" s="38" t="s">
        <v>34</v>
      </c>
      <c r="BK134" s="227">
        <f>ROUND(P134*H134,2)</f>
        <v>0</v>
      </c>
      <c r="BL134" s="38" t="s">
        <v>117</v>
      </c>
      <c r="BM134" s="226" t="s">
        <v>832</v>
      </c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</row>
    <row r="135" spans="1:165" ht="12.75">
      <c r="A135" s="245"/>
      <c r="B135" s="246"/>
      <c r="C135" s="247"/>
      <c r="D135" s="236" t="s">
        <v>62</v>
      </c>
      <c r="E135" s="247"/>
      <c r="F135" s="249" t="s">
        <v>1409</v>
      </c>
      <c r="G135" s="247"/>
      <c r="H135" s="250">
        <v>165.6</v>
      </c>
      <c r="I135" s="251"/>
      <c r="J135" s="251"/>
      <c r="K135" s="247"/>
      <c r="L135" s="247"/>
      <c r="M135" s="252"/>
      <c r="N135" s="253"/>
      <c r="O135" s="254"/>
      <c r="P135" s="254"/>
      <c r="Q135" s="254"/>
      <c r="R135" s="254"/>
      <c r="S135" s="254"/>
      <c r="T135" s="254"/>
      <c r="U135" s="254"/>
      <c r="V135" s="254"/>
      <c r="W135" s="254"/>
      <c r="X135" s="25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245"/>
      <c r="AK135" s="245"/>
      <c r="AL135" s="245"/>
      <c r="AM135" s="245"/>
      <c r="AN135" s="245"/>
      <c r="AO135" s="245"/>
      <c r="AP135" s="245"/>
      <c r="AQ135" s="245"/>
      <c r="AR135" s="245"/>
      <c r="AS135" s="245"/>
      <c r="AT135" s="256" t="s">
        <v>62</v>
      </c>
      <c r="AU135" s="256" t="s">
        <v>29</v>
      </c>
      <c r="AV135" s="245" t="s">
        <v>29</v>
      </c>
      <c r="AW135" s="245" t="s">
        <v>658</v>
      </c>
      <c r="AX135" s="245" t="s">
        <v>34</v>
      </c>
      <c r="AY135" s="256" t="s">
        <v>781</v>
      </c>
      <c r="AZ135" s="245"/>
      <c r="BA135" s="245"/>
      <c r="BB135" s="245"/>
      <c r="BC135" s="245"/>
      <c r="BD135" s="245"/>
      <c r="BE135" s="245"/>
      <c r="BF135" s="245"/>
      <c r="BG135" s="245"/>
      <c r="BH135" s="245"/>
      <c r="BI135" s="245"/>
      <c r="BJ135" s="245"/>
      <c r="BK135" s="245"/>
      <c r="BL135" s="245"/>
      <c r="BM135" s="245"/>
      <c r="BN135" s="245"/>
      <c r="BO135" s="245"/>
      <c r="BP135" s="245"/>
      <c r="BQ135" s="245"/>
      <c r="BR135" s="245"/>
      <c r="BS135" s="245"/>
      <c r="BT135" s="245"/>
      <c r="BU135" s="245"/>
      <c r="BV135" s="245"/>
      <c r="BW135" s="245"/>
      <c r="BX135" s="245"/>
      <c r="BY135" s="245"/>
      <c r="BZ135" s="245"/>
      <c r="CA135" s="245"/>
      <c r="CB135" s="245"/>
      <c r="CC135" s="245"/>
      <c r="CD135" s="245"/>
      <c r="CE135" s="245"/>
      <c r="CF135" s="245"/>
      <c r="CG135" s="245"/>
      <c r="CH135" s="245"/>
      <c r="CI135" s="245"/>
      <c r="CJ135" s="245"/>
      <c r="CK135" s="245"/>
      <c r="CL135" s="245"/>
      <c r="CM135" s="245"/>
      <c r="CN135" s="245"/>
      <c r="CO135" s="245"/>
      <c r="CP135" s="245"/>
      <c r="CQ135" s="245"/>
      <c r="CR135" s="245"/>
      <c r="CS135" s="245"/>
      <c r="CT135" s="245"/>
      <c r="CU135" s="245"/>
      <c r="CV135" s="245"/>
      <c r="CW135" s="245"/>
      <c r="CX135" s="245"/>
      <c r="CY135" s="245"/>
      <c r="CZ135" s="245"/>
      <c r="DA135" s="245"/>
      <c r="DB135" s="245"/>
      <c r="DC135" s="245"/>
      <c r="DD135" s="245"/>
      <c r="DE135" s="245"/>
      <c r="DF135" s="245"/>
      <c r="DG135" s="245"/>
      <c r="DH135" s="245"/>
      <c r="DI135" s="245"/>
      <c r="DJ135" s="245"/>
      <c r="DK135" s="245"/>
      <c r="DL135" s="245"/>
      <c r="DM135" s="245"/>
      <c r="DN135" s="245"/>
      <c r="DO135" s="245"/>
      <c r="DP135" s="245"/>
      <c r="DQ135" s="245"/>
      <c r="DR135" s="245"/>
      <c r="DS135" s="245"/>
      <c r="DT135" s="245"/>
      <c r="DU135" s="245"/>
      <c r="DV135" s="245"/>
      <c r="DW135" s="245"/>
      <c r="DX135" s="245"/>
      <c r="DY135" s="245"/>
      <c r="DZ135" s="245"/>
      <c r="EA135" s="245"/>
      <c r="EB135" s="245"/>
      <c r="EC135" s="245"/>
      <c r="ED135" s="245"/>
      <c r="EE135" s="245"/>
      <c r="EF135" s="245"/>
      <c r="EG135" s="245"/>
      <c r="EH135" s="245"/>
      <c r="EI135" s="245"/>
      <c r="EJ135" s="245"/>
      <c r="EK135" s="245"/>
      <c r="EL135" s="245"/>
      <c r="EM135" s="245"/>
      <c r="EN135" s="245"/>
      <c r="EO135" s="245"/>
      <c r="EP135" s="245"/>
      <c r="EQ135" s="245"/>
      <c r="ER135" s="245"/>
      <c r="ES135" s="245"/>
      <c r="ET135" s="245"/>
      <c r="EU135" s="245"/>
      <c r="EV135" s="245"/>
      <c r="EW135" s="245"/>
      <c r="EX135" s="245"/>
      <c r="EY135" s="245"/>
      <c r="EZ135" s="245"/>
      <c r="FA135" s="245"/>
      <c r="FB135" s="245"/>
      <c r="FC135" s="245"/>
      <c r="FD135" s="245"/>
      <c r="FE135" s="245"/>
      <c r="FF135" s="245"/>
      <c r="FG135" s="245"/>
      <c r="FH135" s="245"/>
      <c r="FI135" s="245"/>
    </row>
    <row r="136" spans="1:165" ht="22.8">
      <c r="A136" s="54"/>
      <c r="B136" s="55"/>
      <c r="C136" s="214" t="s">
        <v>49</v>
      </c>
      <c r="D136" s="214" t="s">
        <v>783</v>
      </c>
      <c r="E136" s="215" t="s">
        <v>834</v>
      </c>
      <c r="F136" s="216" t="s">
        <v>835</v>
      </c>
      <c r="G136" s="217" t="s">
        <v>808</v>
      </c>
      <c r="H136" s="218">
        <v>1002</v>
      </c>
      <c r="I136" s="219"/>
      <c r="J136" s="219"/>
      <c r="K136" s="220">
        <f>ROUND(P136*H136,2)</f>
        <v>0</v>
      </c>
      <c r="L136" s="216" t="s">
        <v>787</v>
      </c>
      <c r="M136" s="59"/>
      <c r="N136" s="221" t="s">
        <v>56</v>
      </c>
      <c r="O136" s="222" t="s">
        <v>694</v>
      </c>
      <c r="P136" s="223">
        <f>I136+J136</f>
        <v>0</v>
      </c>
      <c r="Q136" s="223">
        <f>ROUND(I136*H136,2)</f>
        <v>0</v>
      </c>
      <c r="R136" s="223">
        <f>ROUND(J136*H136,2)</f>
        <v>0</v>
      </c>
      <c r="S136" s="87"/>
      <c r="T136" s="224">
        <f>S136*H136</f>
        <v>0</v>
      </c>
      <c r="U136" s="224">
        <v>0</v>
      </c>
      <c r="V136" s="224">
        <f>U136*H136</f>
        <v>0</v>
      </c>
      <c r="W136" s="224">
        <v>0</v>
      </c>
      <c r="X136" s="225">
        <f>W136*H136</f>
        <v>0</v>
      </c>
      <c r="Y136" s="54"/>
      <c r="Z136" s="54"/>
      <c r="AA136" s="54"/>
      <c r="AB136" s="54"/>
      <c r="AC136" s="54"/>
      <c r="AD136" s="54"/>
      <c r="AE136" s="54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226" t="s">
        <v>117</v>
      </c>
      <c r="AS136" s="60"/>
      <c r="AT136" s="226" t="s">
        <v>783</v>
      </c>
      <c r="AU136" s="226" t="s">
        <v>29</v>
      </c>
      <c r="AV136" s="60"/>
      <c r="AW136" s="60"/>
      <c r="AX136" s="60"/>
      <c r="AY136" s="38" t="s">
        <v>781</v>
      </c>
      <c r="AZ136" s="60"/>
      <c r="BA136" s="60"/>
      <c r="BB136" s="60"/>
      <c r="BC136" s="60"/>
      <c r="BD136" s="60"/>
      <c r="BE136" s="227">
        <f>IF(O136="základní",K136,0)</f>
        <v>0</v>
      </c>
      <c r="BF136" s="227">
        <f>IF(O136="snížená",K136,0)</f>
        <v>0</v>
      </c>
      <c r="BG136" s="227">
        <f>IF(O136="zákl. přenesená",K136,0)</f>
        <v>0</v>
      </c>
      <c r="BH136" s="227">
        <f>IF(O136="sníž. přenesená",K136,0)</f>
        <v>0</v>
      </c>
      <c r="BI136" s="227">
        <f>IF(O136="nulová",K136,0)</f>
        <v>0</v>
      </c>
      <c r="BJ136" s="38" t="s">
        <v>34</v>
      </c>
      <c r="BK136" s="227">
        <f>ROUND(P136*H136,2)</f>
        <v>0</v>
      </c>
      <c r="BL136" s="38" t="s">
        <v>117</v>
      </c>
      <c r="BM136" s="226" t="s">
        <v>836</v>
      </c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</row>
    <row r="137" spans="1:165" ht="12.75">
      <c r="A137" s="54"/>
      <c r="B137" s="55"/>
      <c r="C137" s="56"/>
      <c r="D137" s="228" t="s">
        <v>789</v>
      </c>
      <c r="E137" s="56"/>
      <c r="F137" s="229" t="s">
        <v>837</v>
      </c>
      <c r="G137" s="56"/>
      <c r="H137" s="56"/>
      <c r="I137" s="230"/>
      <c r="J137" s="230"/>
      <c r="K137" s="56"/>
      <c r="L137" s="56"/>
      <c r="M137" s="59"/>
      <c r="N137" s="231"/>
      <c r="O137" s="232"/>
      <c r="P137" s="87"/>
      <c r="Q137" s="87"/>
      <c r="R137" s="87"/>
      <c r="S137" s="87"/>
      <c r="T137" s="87"/>
      <c r="U137" s="87"/>
      <c r="V137" s="87"/>
      <c r="W137" s="87"/>
      <c r="X137" s="88"/>
      <c r="Y137" s="54"/>
      <c r="Z137" s="54"/>
      <c r="AA137" s="54"/>
      <c r="AB137" s="54"/>
      <c r="AC137" s="54"/>
      <c r="AD137" s="54"/>
      <c r="AE137" s="54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38" t="s">
        <v>789</v>
      </c>
      <c r="AU137" s="38" t="s">
        <v>29</v>
      </c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</row>
    <row r="138" spans="1:165" ht="12.75">
      <c r="A138" s="245"/>
      <c r="B138" s="246"/>
      <c r="C138" s="247"/>
      <c r="D138" s="236" t="s">
        <v>62</v>
      </c>
      <c r="E138" s="248" t="s">
        <v>56</v>
      </c>
      <c r="F138" s="249" t="s">
        <v>1410</v>
      </c>
      <c r="G138" s="247"/>
      <c r="H138" s="250">
        <v>1002</v>
      </c>
      <c r="I138" s="251"/>
      <c r="J138" s="251"/>
      <c r="K138" s="247"/>
      <c r="L138" s="247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245"/>
      <c r="Z138" s="245"/>
      <c r="AA138" s="245"/>
      <c r="AB138" s="245"/>
      <c r="AC138" s="245"/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56" t="s">
        <v>62</v>
      </c>
      <c r="AU138" s="256" t="s">
        <v>29</v>
      </c>
      <c r="AV138" s="245" t="s">
        <v>29</v>
      </c>
      <c r="AW138" s="245" t="s">
        <v>659</v>
      </c>
      <c r="AX138" s="245" t="s">
        <v>34</v>
      </c>
      <c r="AY138" s="256" t="s">
        <v>781</v>
      </c>
      <c r="AZ138" s="245"/>
      <c r="BA138" s="245"/>
      <c r="BB138" s="245"/>
      <c r="BC138" s="245"/>
      <c r="BD138" s="245"/>
      <c r="BE138" s="245"/>
      <c r="BF138" s="245"/>
      <c r="BG138" s="245"/>
      <c r="BH138" s="245"/>
      <c r="BI138" s="245"/>
      <c r="BJ138" s="245"/>
      <c r="BK138" s="245"/>
      <c r="BL138" s="245"/>
      <c r="BM138" s="245"/>
      <c r="BN138" s="245"/>
      <c r="BO138" s="245"/>
      <c r="BP138" s="245"/>
      <c r="BQ138" s="245"/>
      <c r="BR138" s="245"/>
      <c r="BS138" s="245"/>
      <c r="BT138" s="245"/>
      <c r="BU138" s="245"/>
      <c r="BV138" s="245"/>
      <c r="BW138" s="245"/>
      <c r="BX138" s="245"/>
      <c r="BY138" s="245"/>
      <c r="BZ138" s="245"/>
      <c r="CA138" s="245"/>
      <c r="CB138" s="245"/>
      <c r="CC138" s="245"/>
      <c r="CD138" s="245"/>
      <c r="CE138" s="245"/>
      <c r="CF138" s="245"/>
      <c r="CG138" s="245"/>
      <c r="CH138" s="245"/>
      <c r="CI138" s="245"/>
      <c r="CJ138" s="245"/>
      <c r="CK138" s="245"/>
      <c r="CL138" s="245"/>
      <c r="CM138" s="245"/>
      <c r="CN138" s="245"/>
      <c r="CO138" s="245"/>
      <c r="CP138" s="245"/>
      <c r="CQ138" s="245"/>
      <c r="CR138" s="245"/>
      <c r="CS138" s="245"/>
      <c r="CT138" s="245"/>
      <c r="CU138" s="245"/>
      <c r="CV138" s="245"/>
      <c r="CW138" s="245"/>
      <c r="CX138" s="245"/>
      <c r="CY138" s="245"/>
      <c r="CZ138" s="245"/>
      <c r="DA138" s="245"/>
      <c r="DB138" s="245"/>
      <c r="DC138" s="245"/>
      <c r="DD138" s="245"/>
      <c r="DE138" s="245"/>
      <c r="DF138" s="245"/>
      <c r="DG138" s="245"/>
      <c r="DH138" s="245"/>
      <c r="DI138" s="245"/>
      <c r="DJ138" s="245"/>
      <c r="DK138" s="245"/>
      <c r="DL138" s="245"/>
      <c r="DM138" s="245"/>
      <c r="DN138" s="245"/>
      <c r="DO138" s="245"/>
      <c r="DP138" s="245"/>
      <c r="DQ138" s="245"/>
      <c r="DR138" s="245"/>
      <c r="DS138" s="245"/>
      <c r="DT138" s="245"/>
      <c r="DU138" s="245"/>
      <c r="DV138" s="245"/>
      <c r="DW138" s="245"/>
      <c r="DX138" s="245"/>
      <c r="DY138" s="245"/>
      <c r="DZ138" s="245"/>
      <c r="EA138" s="245"/>
      <c r="EB138" s="245"/>
      <c r="EC138" s="245"/>
      <c r="ED138" s="245"/>
      <c r="EE138" s="245"/>
      <c r="EF138" s="245"/>
      <c r="EG138" s="245"/>
      <c r="EH138" s="245"/>
      <c r="EI138" s="245"/>
      <c r="EJ138" s="245"/>
      <c r="EK138" s="245"/>
      <c r="EL138" s="245"/>
      <c r="EM138" s="245"/>
      <c r="EN138" s="245"/>
      <c r="EO138" s="245"/>
      <c r="EP138" s="245"/>
      <c r="EQ138" s="245"/>
      <c r="ER138" s="245"/>
      <c r="ES138" s="245"/>
      <c r="ET138" s="245"/>
      <c r="EU138" s="245"/>
      <c r="EV138" s="245"/>
      <c r="EW138" s="245"/>
      <c r="EX138" s="245"/>
      <c r="EY138" s="245"/>
      <c r="EZ138" s="245"/>
      <c r="FA138" s="245"/>
      <c r="FB138" s="245"/>
      <c r="FC138" s="245"/>
      <c r="FD138" s="245"/>
      <c r="FE138" s="245"/>
      <c r="FF138" s="245"/>
      <c r="FG138" s="245"/>
      <c r="FH138" s="245"/>
      <c r="FI138" s="245"/>
    </row>
    <row r="139" spans="1:165" ht="22.8">
      <c r="A139" s="54"/>
      <c r="B139" s="55"/>
      <c r="C139" s="269" t="s">
        <v>99</v>
      </c>
      <c r="D139" s="269" t="s">
        <v>196</v>
      </c>
      <c r="E139" s="270" t="s">
        <v>839</v>
      </c>
      <c r="F139" s="271" t="s">
        <v>840</v>
      </c>
      <c r="G139" s="272" t="s">
        <v>808</v>
      </c>
      <c r="H139" s="273">
        <v>1152.3</v>
      </c>
      <c r="I139" s="274"/>
      <c r="J139" s="275"/>
      <c r="K139" s="276">
        <f>ROUND(P139*H139,2)</f>
        <v>0</v>
      </c>
      <c r="L139" s="271" t="s">
        <v>787</v>
      </c>
      <c r="M139" s="277"/>
      <c r="N139" s="278" t="s">
        <v>56</v>
      </c>
      <c r="O139" s="222" t="s">
        <v>694</v>
      </c>
      <c r="P139" s="223">
        <f>I139+J139</f>
        <v>0</v>
      </c>
      <c r="Q139" s="223">
        <f>ROUND(I139*H139,2)</f>
        <v>0</v>
      </c>
      <c r="R139" s="223">
        <f>ROUND(J139*H139,2)</f>
        <v>0</v>
      </c>
      <c r="S139" s="87"/>
      <c r="T139" s="224">
        <f>S139*H139</f>
        <v>0</v>
      </c>
      <c r="U139" s="224">
        <v>0.0009</v>
      </c>
      <c r="V139" s="224">
        <f>U139*H139</f>
        <v>1.03707</v>
      </c>
      <c r="W139" s="224">
        <v>0</v>
      </c>
      <c r="X139" s="225">
        <f>W139*H139</f>
        <v>0</v>
      </c>
      <c r="Y139" s="54"/>
      <c r="Z139" s="54"/>
      <c r="AA139" s="54"/>
      <c r="AB139" s="54"/>
      <c r="AC139" s="54"/>
      <c r="AD139" s="54"/>
      <c r="AE139" s="54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226" t="s">
        <v>814</v>
      </c>
      <c r="AS139" s="60"/>
      <c r="AT139" s="226" t="s">
        <v>196</v>
      </c>
      <c r="AU139" s="226" t="s">
        <v>29</v>
      </c>
      <c r="AV139" s="60"/>
      <c r="AW139" s="60"/>
      <c r="AX139" s="60"/>
      <c r="AY139" s="38" t="s">
        <v>781</v>
      </c>
      <c r="AZ139" s="60"/>
      <c r="BA139" s="60"/>
      <c r="BB139" s="60"/>
      <c r="BC139" s="60"/>
      <c r="BD139" s="60"/>
      <c r="BE139" s="227">
        <f>IF(O139="základní",K139,0)</f>
        <v>0</v>
      </c>
      <c r="BF139" s="227">
        <f>IF(O139="snížená",K139,0)</f>
        <v>0</v>
      </c>
      <c r="BG139" s="227">
        <f>IF(O139="zákl. přenesená",K139,0)</f>
        <v>0</v>
      </c>
      <c r="BH139" s="227">
        <f>IF(O139="sníž. přenesená",K139,0)</f>
        <v>0</v>
      </c>
      <c r="BI139" s="227">
        <f>IF(O139="nulová",K139,0)</f>
        <v>0</v>
      </c>
      <c r="BJ139" s="38" t="s">
        <v>34</v>
      </c>
      <c r="BK139" s="227">
        <f>ROUND(P139*H139,2)</f>
        <v>0</v>
      </c>
      <c r="BL139" s="38" t="s">
        <v>117</v>
      </c>
      <c r="BM139" s="226" t="s">
        <v>841</v>
      </c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</row>
    <row r="140" spans="1:165" ht="12.75">
      <c r="A140" s="245"/>
      <c r="B140" s="246"/>
      <c r="C140" s="247"/>
      <c r="D140" s="236" t="s">
        <v>62</v>
      </c>
      <c r="E140" s="247"/>
      <c r="F140" s="249" t="s">
        <v>1411</v>
      </c>
      <c r="G140" s="247"/>
      <c r="H140" s="250">
        <v>1152.3</v>
      </c>
      <c r="I140" s="251"/>
      <c r="J140" s="251"/>
      <c r="K140" s="247"/>
      <c r="L140" s="247"/>
      <c r="M140" s="252"/>
      <c r="N140" s="253"/>
      <c r="O140" s="254"/>
      <c r="P140" s="254"/>
      <c r="Q140" s="254"/>
      <c r="R140" s="254"/>
      <c r="S140" s="254"/>
      <c r="T140" s="254"/>
      <c r="U140" s="254"/>
      <c r="V140" s="254"/>
      <c r="W140" s="254"/>
      <c r="X140" s="25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56" t="s">
        <v>62</v>
      </c>
      <c r="AU140" s="256" t="s">
        <v>29</v>
      </c>
      <c r="AV140" s="245" t="s">
        <v>29</v>
      </c>
      <c r="AW140" s="245" t="s">
        <v>658</v>
      </c>
      <c r="AX140" s="245" t="s">
        <v>34</v>
      </c>
      <c r="AY140" s="256" t="s">
        <v>781</v>
      </c>
      <c r="AZ140" s="245"/>
      <c r="BA140" s="245"/>
      <c r="BB140" s="245"/>
      <c r="BC140" s="245"/>
      <c r="BD140" s="245"/>
      <c r="BE140" s="245"/>
      <c r="BF140" s="245"/>
      <c r="BG140" s="245"/>
      <c r="BH140" s="245"/>
      <c r="BI140" s="245"/>
      <c r="BJ140" s="245"/>
      <c r="BK140" s="245"/>
      <c r="BL140" s="245"/>
      <c r="BM140" s="245"/>
      <c r="BN140" s="245"/>
      <c r="BO140" s="245"/>
      <c r="BP140" s="245"/>
      <c r="BQ140" s="245"/>
      <c r="BR140" s="245"/>
      <c r="BS140" s="245"/>
      <c r="BT140" s="245"/>
      <c r="BU140" s="245"/>
      <c r="BV140" s="245"/>
      <c r="BW140" s="245"/>
      <c r="BX140" s="245"/>
      <c r="BY140" s="245"/>
      <c r="BZ140" s="245"/>
      <c r="CA140" s="245"/>
      <c r="CB140" s="245"/>
      <c r="CC140" s="245"/>
      <c r="CD140" s="245"/>
      <c r="CE140" s="245"/>
      <c r="CF140" s="245"/>
      <c r="CG140" s="245"/>
      <c r="CH140" s="245"/>
      <c r="CI140" s="245"/>
      <c r="CJ140" s="245"/>
      <c r="CK140" s="245"/>
      <c r="CL140" s="245"/>
      <c r="CM140" s="245"/>
      <c r="CN140" s="245"/>
      <c r="CO140" s="245"/>
      <c r="CP140" s="245"/>
      <c r="CQ140" s="245"/>
      <c r="CR140" s="245"/>
      <c r="CS140" s="245"/>
      <c r="CT140" s="245"/>
      <c r="CU140" s="245"/>
      <c r="CV140" s="245"/>
      <c r="CW140" s="245"/>
      <c r="CX140" s="245"/>
      <c r="CY140" s="245"/>
      <c r="CZ140" s="245"/>
      <c r="DA140" s="245"/>
      <c r="DB140" s="245"/>
      <c r="DC140" s="245"/>
      <c r="DD140" s="245"/>
      <c r="DE140" s="245"/>
      <c r="DF140" s="245"/>
      <c r="DG140" s="245"/>
      <c r="DH140" s="245"/>
      <c r="DI140" s="245"/>
      <c r="DJ140" s="245"/>
      <c r="DK140" s="245"/>
      <c r="DL140" s="245"/>
      <c r="DM140" s="245"/>
      <c r="DN140" s="245"/>
      <c r="DO140" s="245"/>
      <c r="DP140" s="245"/>
      <c r="DQ140" s="245"/>
      <c r="DR140" s="245"/>
      <c r="DS140" s="245"/>
      <c r="DT140" s="245"/>
      <c r="DU140" s="245"/>
      <c r="DV140" s="245"/>
      <c r="DW140" s="245"/>
      <c r="DX140" s="245"/>
      <c r="DY140" s="245"/>
      <c r="DZ140" s="245"/>
      <c r="EA140" s="245"/>
      <c r="EB140" s="245"/>
      <c r="EC140" s="245"/>
      <c r="ED140" s="245"/>
      <c r="EE140" s="245"/>
      <c r="EF140" s="245"/>
      <c r="EG140" s="245"/>
      <c r="EH140" s="245"/>
      <c r="EI140" s="245"/>
      <c r="EJ140" s="245"/>
      <c r="EK140" s="245"/>
      <c r="EL140" s="245"/>
      <c r="EM140" s="245"/>
      <c r="EN140" s="245"/>
      <c r="EO140" s="245"/>
      <c r="EP140" s="245"/>
      <c r="EQ140" s="245"/>
      <c r="ER140" s="245"/>
      <c r="ES140" s="245"/>
      <c r="ET140" s="245"/>
      <c r="EU140" s="245"/>
      <c r="EV140" s="245"/>
      <c r="EW140" s="245"/>
      <c r="EX140" s="245"/>
      <c r="EY140" s="245"/>
      <c r="EZ140" s="245"/>
      <c r="FA140" s="245"/>
      <c r="FB140" s="245"/>
      <c r="FC140" s="245"/>
      <c r="FD140" s="245"/>
      <c r="FE140" s="245"/>
      <c r="FF140" s="245"/>
      <c r="FG140" s="245"/>
      <c r="FH140" s="245"/>
      <c r="FI140" s="245"/>
    </row>
    <row r="141" spans="1:165" ht="12.75">
      <c r="A141" s="54"/>
      <c r="B141" s="55"/>
      <c r="C141" s="214" t="s">
        <v>104</v>
      </c>
      <c r="D141" s="214" t="s">
        <v>783</v>
      </c>
      <c r="E141" s="215" t="s">
        <v>1342</v>
      </c>
      <c r="F141" s="216" t="s">
        <v>1343</v>
      </c>
      <c r="G141" s="217" t="s">
        <v>801</v>
      </c>
      <c r="H141" s="218">
        <v>2</v>
      </c>
      <c r="I141" s="219"/>
      <c r="J141" s="219"/>
      <c r="K141" s="220">
        <f>ROUND(P141*H141,2)</f>
        <v>0</v>
      </c>
      <c r="L141" s="216" t="s">
        <v>787</v>
      </c>
      <c r="M141" s="59"/>
      <c r="N141" s="221" t="s">
        <v>56</v>
      </c>
      <c r="O141" s="222" t="s">
        <v>694</v>
      </c>
      <c r="P141" s="223">
        <f>I141+J141</f>
        <v>0</v>
      </c>
      <c r="Q141" s="223">
        <f>ROUND(I141*H141,2)</f>
        <v>0</v>
      </c>
      <c r="R141" s="223">
        <f>ROUND(J141*H141,2)</f>
        <v>0</v>
      </c>
      <c r="S141" s="87"/>
      <c r="T141" s="224">
        <f>S141*H141</f>
        <v>0</v>
      </c>
      <c r="U141" s="224">
        <v>0</v>
      </c>
      <c r="V141" s="224">
        <f>U141*H141</f>
        <v>0</v>
      </c>
      <c r="W141" s="224">
        <v>0</v>
      </c>
      <c r="X141" s="225">
        <f>W141*H141</f>
        <v>0</v>
      </c>
      <c r="Y141" s="54"/>
      <c r="Z141" s="54"/>
      <c r="AA141" s="54"/>
      <c r="AB141" s="54"/>
      <c r="AC141" s="54"/>
      <c r="AD141" s="54"/>
      <c r="AE141" s="54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226" t="s">
        <v>117</v>
      </c>
      <c r="AS141" s="60"/>
      <c r="AT141" s="226" t="s">
        <v>783</v>
      </c>
      <c r="AU141" s="226" t="s">
        <v>29</v>
      </c>
      <c r="AV141" s="60"/>
      <c r="AW141" s="60"/>
      <c r="AX141" s="60"/>
      <c r="AY141" s="38" t="s">
        <v>781</v>
      </c>
      <c r="AZ141" s="60"/>
      <c r="BA141" s="60"/>
      <c r="BB141" s="60"/>
      <c r="BC141" s="60"/>
      <c r="BD141" s="60"/>
      <c r="BE141" s="227">
        <f>IF(O141="základní",K141,0)</f>
        <v>0</v>
      </c>
      <c r="BF141" s="227">
        <f>IF(O141="snížená",K141,0)</f>
        <v>0</v>
      </c>
      <c r="BG141" s="227">
        <f>IF(O141="zákl. přenesená",K141,0)</f>
        <v>0</v>
      </c>
      <c r="BH141" s="227">
        <f>IF(O141="sníž. přenesená",K141,0)</f>
        <v>0</v>
      </c>
      <c r="BI141" s="227">
        <f>IF(O141="nulová",K141,0)</f>
        <v>0</v>
      </c>
      <c r="BJ141" s="38" t="s">
        <v>34</v>
      </c>
      <c r="BK141" s="227">
        <f>ROUND(P141*H141,2)</f>
        <v>0</v>
      </c>
      <c r="BL141" s="38" t="s">
        <v>117</v>
      </c>
      <c r="BM141" s="226" t="s">
        <v>1344</v>
      </c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</row>
    <row r="142" spans="1:165" ht="12.75">
      <c r="A142" s="54"/>
      <c r="B142" s="55"/>
      <c r="C142" s="56"/>
      <c r="D142" s="228" t="s">
        <v>789</v>
      </c>
      <c r="E142" s="56"/>
      <c r="F142" s="229" t="s">
        <v>1345</v>
      </c>
      <c r="G142" s="56"/>
      <c r="H142" s="56"/>
      <c r="I142" s="230"/>
      <c r="J142" s="230"/>
      <c r="K142" s="56"/>
      <c r="L142" s="56"/>
      <c r="M142" s="59"/>
      <c r="N142" s="231"/>
      <c r="O142" s="232"/>
      <c r="P142" s="87"/>
      <c r="Q142" s="87"/>
      <c r="R142" s="87"/>
      <c r="S142" s="87"/>
      <c r="T142" s="87"/>
      <c r="U142" s="87"/>
      <c r="V142" s="87"/>
      <c r="W142" s="87"/>
      <c r="X142" s="88"/>
      <c r="Y142" s="54"/>
      <c r="Z142" s="54"/>
      <c r="AA142" s="54"/>
      <c r="AB142" s="54"/>
      <c r="AC142" s="54"/>
      <c r="AD142" s="54"/>
      <c r="AE142" s="54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38" t="s">
        <v>789</v>
      </c>
      <c r="AU142" s="38" t="s">
        <v>29</v>
      </c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</row>
    <row r="143" spans="1:165" ht="12.75">
      <c r="A143" s="54"/>
      <c r="B143" s="55"/>
      <c r="C143" s="214" t="s">
        <v>109</v>
      </c>
      <c r="D143" s="214" t="s">
        <v>783</v>
      </c>
      <c r="E143" s="215" t="s">
        <v>843</v>
      </c>
      <c r="F143" s="216" t="s">
        <v>844</v>
      </c>
      <c r="G143" s="217" t="s">
        <v>801</v>
      </c>
      <c r="H143" s="218">
        <v>36</v>
      </c>
      <c r="I143" s="219"/>
      <c r="J143" s="219"/>
      <c r="K143" s="220">
        <f>ROUND(P143*H143,2)</f>
        <v>0</v>
      </c>
      <c r="L143" s="216" t="s">
        <v>787</v>
      </c>
      <c r="M143" s="59"/>
      <c r="N143" s="221" t="s">
        <v>56</v>
      </c>
      <c r="O143" s="222" t="s">
        <v>694</v>
      </c>
      <c r="P143" s="223">
        <f>I143+J143</f>
        <v>0</v>
      </c>
      <c r="Q143" s="223">
        <f>ROUND(I143*H143,2)</f>
        <v>0</v>
      </c>
      <c r="R143" s="223">
        <f>ROUND(J143*H143,2)</f>
        <v>0</v>
      </c>
      <c r="S143" s="87"/>
      <c r="T143" s="224">
        <f>S143*H143</f>
        <v>0</v>
      </c>
      <c r="U143" s="224">
        <v>0</v>
      </c>
      <c r="V143" s="224">
        <f>U143*H143</f>
        <v>0</v>
      </c>
      <c r="W143" s="224">
        <v>0</v>
      </c>
      <c r="X143" s="225">
        <f>W143*H143</f>
        <v>0</v>
      </c>
      <c r="Y143" s="54"/>
      <c r="Z143" s="54"/>
      <c r="AA143" s="54"/>
      <c r="AB143" s="54"/>
      <c r="AC143" s="54"/>
      <c r="AD143" s="54"/>
      <c r="AE143" s="54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226" t="s">
        <v>117</v>
      </c>
      <c r="AS143" s="60"/>
      <c r="AT143" s="226" t="s">
        <v>783</v>
      </c>
      <c r="AU143" s="226" t="s">
        <v>29</v>
      </c>
      <c r="AV143" s="60"/>
      <c r="AW143" s="60"/>
      <c r="AX143" s="60"/>
      <c r="AY143" s="38" t="s">
        <v>781</v>
      </c>
      <c r="AZ143" s="60"/>
      <c r="BA143" s="60"/>
      <c r="BB143" s="60"/>
      <c r="BC143" s="60"/>
      <c r="BD143" s="60"/>
      <c r="BE143" s="227">
        <f>IF(O143="základní",K143,0)</f>
        <v>0</v>
      </c>
      <c r="BF143" s="227">
        <f>IF(O143="snížená",K143,0)</f>
        <v>0</v>
      </c>
      <c r="BG143" s="227">
        <f>IF(O143="zákl. přenesená",K143,0)</f>
        <v>0</v>
      </c>
      <c r="BH143" s="227">
        <f>IF(O143="sníž. přenesená",K143,0)</f>
        <v>0</v>
      </c>
      <c r="BI143" s="227">
        <f>IF(O143="nulová",K143,0)</f>
        <v>0</v>
      </c>
      <c r="BJ143" s="38" t="s">
        <v>34</v>
      </c>
      <c r="BK143" s="227">
        <f>ROUND(P143*H143,2)</f>
        <v>0</v>
      </c>
      <c r="BL143" s="38" t="s">
        <v>117</v>
      </c>
      <c r="BM143" s="226" t="s">
        <v>845</v>
      </c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  <c r="EU143" s="60"/>
      <c r="EV143" s="60"/>
      <c r="EW143" s="60"/>
      <c r="EX143" s="60"/>
      <c r="EY143" s="60"/>
      <c r="EZ143" s="60"/>
      <c r="FA143" s="60"/>
      <c r="FB143" s="60"/>
      <c r="FC143" s="60"/>
      <c r="FD143" s="60"/>
      <c r="FE143" s="60"/>
      <c r="FF143" s="60"/>
      <c r="FG143" s="60"/>
      <c r="FH143" s="60"/>
      <c r="FI143" s="60"/>
    </row>
    <row r="144" spans="1:165" ht="12.75">
      <c r="A144" s="54"/>
      <c r="B144" s="55"/>
      <c r="C144" s="56"/>
      <c r="D144" s="228" t="s">
        <v>789</v>
      </c>
      <c r="E144" s="56"/>
      <c r="F144" s="229" t="s">
        <v>846</v>
      </c>
      <c r="G144" s="56"/>
      <c r="H144" s="56"/>
      <c r="I144" s="230"/>
      <c r="J144" s="230"/>
      <c r="K144" s="56"/>
      <c r="L144" s="56"/>
      <c r="M144" s="59"/>
      <c r="N144" s="231"/>
      <c r="O144" s="232"/>
      <c r="P144" s="87"/>
      <c r="Q144" s="87"/>
      <c r="R144" s="87"/>
      <c r="S144" s="87"/>
      <c r="T144" s="87"/>
      <c r="U144" s="87"/>
      <c r="V144" s="87"/>
      <c r="W144" s="87"/>
      <c r="X144" s="88"/>
      <c r="Y144" s="54"/>
      <c r="Z144" s="54"/>
      <c r="AA144" s="54"/>
      <c r="AB144" s="54"/>
      <c r="AC144" s="54"/>
      <c r="AD144" s="54"/>
      <c r="AE144" s="54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38" t="s">
        <v>789</v>
      </c>
      <c r="AU144" s="38" t="s">
        <v>29</v>
      </c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</row>
    <row r="145" spans="1:165" ht="12.75">
      <c r="A145" s="245"/>
      <c r="B145" s="246"/>
      <c r="C145" s="247"/>
      <c r="D145" s="236" t="s">
        <v>62</v>
      </c>
      <c r="E145" s="248" t="s">
        <v>56</v>
      </c>
      <c r="F145" s="249" t="s">
        <v>1412</v>
      </c>
      <c r="G145" s="247"/>
      <c r="H145" s="250">
        <v>36</v>
      </c>
      <c r="I145" s="251"/>
      <c r="J145" s="251"/>
      <c r="K145" s="247"/>
      <c r="L145" s="247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245"/>
      <c r="AL145" s="245"/>
      <c r="AM145" s="245"/>
      <c r="AN145" s="245"/>
      <c r="AO145" s="245"/>
      <c r="AP145" s="245"/>
      <c r="AQ145" s="245"/>
      <c r="AR145" s="245"/>
      <c r="AS145" s="245"/>
      <c r="AT145" s="256" t="s">
        <v>62</v>
      </c>
      <c r="AU145" s="256" t="s">
        <v>29</v>
      </c>
      <c r="AV145" s="245" t="s">
        <v>29</v>
      </c>
      <c r="AW145" s="245" t="s">
        <v>659</v>
      </c>
      <c r="AX145" s="245" t="s">
        <v>34</v>
      </c>
      <c r="AY145" s="256" t="s">
        <v>781</v>
      </c>
      <c r="AZ145" s="245"/>
      <c r="BA145" s="245"/>
      <c r="BB145" s="245"/>
      <c r="BC145" s="245"/>
      <c r="BD145" s="245"/>
      <c r="BE145" s="245"/>
      <c r="BF145" s="245"/>
      <c r="BG145" s="245"/>
      <c r="BH145" s="245"/>
      <c r="BI145" s="245"/>
      <c r="BJ145" s="245"/>
      <c r="BK145" s="245"/>
      <c r="BL145" s="245"/>
      <c r="BM145" s="245"/>
      <c r="BN145" s="245"/>
      <c r="BO145" s="245"/>
      <c r="BP145" s="245"/>
      <c r="BQ145" s="245"/>
      <c r="BR145" s="245"/>
      <c r="BS145" s="245"/>
      <c r="BT145" s="245"/>
      <c r="BU145" s="245"/>
      <c r="BV145" s="245"/>
      <c r="BW145" s="245"/>
      <c r="BX145" s="245"/>
      <c r="BY145" s="245"/>
      <c r="BZ145" s="245"/>
      <c r="CA145" s="245"/>
      <c r="CB145" s="245"/>
      <c r="CC145" s="245"/>
      <c r="CD145" s="245"/>
      <c r="CE145" s="245"/>
      <c r="CF145" s="245"/>
      <c r="CG145" s="245"/>
      <c r="CH145" s="245"/>
      <c r="CI145" s="245"/>
      <c r="CJ145" s="245"/>
      <c r="CK145" s="245"/>
      <c r="CL145" s="245"/>
      <c r="CM145" s="245"/>
      <c r="CN145" s="245"/>
      <c r="CO145" s="245"/>
      <c r="CP145" s="245"/>
      <c r="CQ145" s="245"/>
      <c r="CR145" s="245"/>
      <c r="CS145" s="245"/>
      <c r="CT145" s="245"/>
      <c r="CU145" s="245"/>
      <c r="CV145" s="245"/>
      <c r="CW145" s="245"/>
      <c r="CX145" s="245"/>
      <c r="CY145" s="245"/>
      <c r="CZ145" s="245"/>
      <c r="DA145" s="245"/>
      <c r="DB145" s="245"/>
      <c r="DC145" s="245"/>
      <c r="DD145" s="245"/>
      <c r="DE145" s="245"/>
      <c r="DF145" s="245"/>
      <c r="DG145" s="245"/>
      <c r="DH145" s="245"/>
      <c r="DI145" s="245"/>
      <c r="DJ145" s="245"/>
      <c r="DK145" s="245"/>
      <c r="DL145" s="245"/>
      <c r="DM145" s="245"/>
      <c r="DN145" s="245"/>
      <c r="DO145" s="245"/>
      <c r="DP145" s="245"/>
      <c r="DQ145" s="245"/>
      <c r="DR145" s="245"/>
      <c r="DS145" s="245"/>
      <c r="DT145" s="245"/>
      <c r="DU145" s="245"/>
      <c r="DV145" s="245"/>
      <c r="DW145" s="245"/>
      <c r="DX145" s="245"/>
      <c r="DY145" s="245"/>
      <c r="DZ145" s="245"/>
      <c r="EA145" s="245"/>
      <c r="EB145" s="245"/>
      <c r="EC145" s="245"/>
      <c r="ED145" s="245"/>
      <c r="EE145" s="245"/>
      <c r="EF145" s="245"/>
      <c r="EG145" s="245"/>
      <c r="EH145" s="245"/>
      <c r="EI145" s="245"/>
      <c r="EJ145" s="245"/>
      <c r="EK145" s="245"/>
      <c r="EL145" s="245"/>
      <c r="EM145" s="245"/>
      <c r="EN145" s="245"/>
      <c r="EO145" s="245"/>
      <c r="EP145" s="245"/>
      <c r="EQ145" s="245"/>
      <c r="ER145" s="245"/>
      <c r="ES145" s="245"/>
      <c r="ET145" s="245"/>
      <c r="EU145" s="245"/>
      <c r="EV145" s="245"/>
      <c r="EW145" s="245"/>
      <c r="EX145" s="245"/>
      <c r="EY145" s="245"/>
      <c r="EZ145" s="245"/>
      <c r="FA145" s="245"/>
      <c r="FB145" s="245"/>
      <c r="FC145" s="245"/>
      <c r="FD145" s="245"/>
      <c r="FE145" s="245"/>
      <c r="FF145" s="245"/>
      <c r="FG145" s="245"/>
      <c r="FH145" s="245"/>
      <c r="FI145" s="245"/>
    </row>
    <row r="146" spans="1:165" ht="12.75">
      <c r="A146" s="54"/>
      <c r="B146" s="55"/>
      <c r="C146" s="214" t="s">
        <v>114</v>
      </c>
      <c r="D146" s="214" t="s">
        <v>783</v>
      </c>
      <c r="E146" s="215" t="s">
        <v>848</v>
      </c>
      <c r="F146" s="216" t="s">
        <v>849</v>
      </c>
      <c r="G146" s="217" t="s">
        <v>801</v>
      </c>
      <c r="H146" s="218">
        <v>38</v>
      </c>
      <c r="I146" s="219"/>
      <c r="J146" s="219"/>
      <c r="K146" s="220">
        <f>ROUND(P146*H146,2)</f>
        <v>0</v>
      </c>
      <c r="L146" s="216" t="s">
        <v>787</v>
      </c>
      <c r="M146" s="59"/>
      <c r="N146" s="221" t="s">
        <v>56</v>
      </c>
      <c r="O146" s="222" t="s">
        <v>694</v>
      </c>
      <c r="P146" s="223">
        <f>I146+J146</f>
        <v>0</v>
      </c>
      <c r="Q146" s="223">
        <f>ROUND(I146*H146,2)</f>
        <v>0</v>
      </c>
      <c r="R146" s="223">
        <f>ROUND(J146*H146,2)</f>
        <v>0</v>
      </c>
      <c r="S146" s="87"/>
      <c r="T146" s="224">
        <f>S146*H146</f>
        <v>0</v>
      </c>
      <c r="U146" s="224">
        <v>0</v>
      </c>
      <c r="V146" s="224">
        <f>U146*H146</f>
        <v>0</v>
      </c>
      <c r="W146" s="224">
        <v>0</v>
      </c>
      <c r="X146" s="225">
        <f>W146*H146</f>
        <v>0</v>
      </c>
      <c r="Y146" s="54"/>
      <c r="Z146" s="54"/>
      <c r="AA146" s="54"/>
      <c r="AB146" s="54"/>
      <c r="AC146" s="54"/>
      <c r="AD146" s="54"/>
      <c r="AE146" s="54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226" t="s">
        <v>117</v>
      </c>
      <c r="AS146" s="60"/>
      <c r="AT146" s="226" t="s">
        <v>783</v>
      </c>
      <c r="AU146" s="226" t="s">
        <v>29</v>
      </c>
      <c r="AV146" s="60"/>
      <c r="AW146" s="60"/>
      <c r="AX146" s="60"/>
      <c r="AY146" s="38" t="s">
        <v>781</v>
      </c>
      <c r="AZ146" s="60"/>
      <c r="BA146" s="60"/>
      <c r="BB146" s="60"/>
      <c r="BC146" s="60"/>
      <c r="BD146" s="60"/>
      <c r="BE146" s="227">
        <f>IF(O146="základní",K146,0)</f>
        <v>0</v>
      </c>
      <c r="BF146" s="227">
        <f>IF(O146="snížená",K146,0)</f>
        <v>0</v>
      </c>
      <c r="BG146" s="227">
        <f>IF(O146="zákl. přenesená",K146,0)</f>
        <v>0</v>
      </c>
      <c r="BH146" s="227">
        <f>IF(O146="sníž. přenesená",K146,0)</f>
        <v>0</v>
      </c>
      <c r="BI146" s="227">
        <f>IF(O146="nulová",K146,0)</f>
        <v>0</v>
      </c>
      <c r="BJ146" s="38" t="s">
        <v>34</v>
      </c>
      <c r="BK146" s="227">
        <f>ROUND(P146*H146,2)</f>
        <v>0</v>
      </c>
      <c r="BL146" s="38" t="s">
        <v>117</v>
      </c>
      <c r="BM146" s="226" t="s">
        <v>850</v>
      </c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  <c r="EU146" s="60"/>
      <c r="EV146" s="60"/>
      <c r="EW146" s="60"/>
      <c r="EX146" s="60"/>
      <c r="EY146" s="60"/>
      <c r="EZ146" s="60"/>
      <c r="FA146" s="60"/>
      <c r="FB146" s="60"/>
      <c r="FC146" s="60"/>
      <c r="FD146" s="60"/>
      <c r="FE146" s="60"/>
      <c r="FF146" s="60"/>
      <c r="FG146" s="60"/>
      <c r="FH146" s="60"/>
      <c r="FI146" s="60"/>
    </row>
    <row r="147" spans="1:165" ht="12.75">
      <c r="A147" s="54"/>
      <c r="B147" s="55"/>
      <c r="C147" s="56"/>
      <c r="D147" s="228" t="s">
        <v>789</v>
      </c>
      <c r="E147" s="56"/>
      <c r="F147" s="229" t="s">
        <v>851</v>
      </c>
      <c r="G147" s="56"/>
      <c r="H147" s="56"/>
      <c r="I147" s="230"/>
      <c r="J147" s="230"/>
      <c r="K147" s="56"/>
      <c r="L147" s="56"/>
      <c r="M147" s="59"/>
      <c r="N147" s="231"/>
      <c r="O147" s="232"/>
      <c r="P147" s="87"/>
      <c r="Q147" s="87"/>
      <c r="R147" s="87"/>
      <c r="S147" s="87"/>
      <c r="T147" s="87"/>
      <c r="U147" s="87"/>
      <c r="V147" s="87"/>
      <c r="W147" s="87"/>
      <c r="X147" s="88"/>
      <c r="Y147" s="54"/>
      <c r="Z147" s="54"/>
      <c r="AA147" s="54"/>
      <c r="AB147" s="54"/>
      <c r="AC147" s="54"/>
      <c r="AD147" s="54"/>
      <c r="AE147" s="54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38" t="s">
        <v>789</v>
      </c>
      <c r="AU147" s="38" t="s">
        <v>29</v>
      </c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  <c r="EU147" s="60"/>
      <c r="EV147" s="60"/>
      <c r="EW147" s="60"/>
      <c r="EX147" s="60"/>
      <c r="EY147" s="60"/>
      <c r="EZ147" s="60"/>
      <c r="FA147" s="60"/>
      <c r="FB147" s="60"/>
      <c r="FC147" s="60"/>
      <c r="FD147" s="60"/>
      <c r="FE147" s="60"/>
      <c r="FF147" s="60"/>
      <c r="FG147" s="60"/>
      <c r="FH147" s="60"/>
      <c r="FI147" s="60"/>
    </row>
    <row r="148" spans="1:165" ht="12.75">
      <c r="A148" s="54"/>
      <c r="B148" s="55"/>
      <c r="C148" s="214" t="s">
        <v>117</v>
      </c>
      <c r="D148" s="214" t="s">
        <v>783</v>
      </c>
      <c r="E148" s="215" t="s">
        <v>853</v>
      </c>
      <c r="F148" s="216" t="s">
        <v>854</v>
      </c>
      <c r="G148" s="217" t="s">
        <v>801</v>
      </c>
      <c r="H148" s="218">
        <v>1</v>
      </c>
      <c r="I148" s="219"/>
      <c r="J148" s="219"/>
      <c r="K148" s="220">
        <f>ROUND(P148*H148,2)</f>
        <v>0</v>
      </c>
      <c r="L148" s="216" t="s">
        <v>787</v>
      </c>
      <c r="M148" s="59"/>
      <c r="N148" s="221" t="s">
        <v>56</v>
      </c>
      <c r="O148" s="222" t="s">
        <v>694</v>
      </c>
      <c r="P148" s="223">
        <f>I148+J148</f>
        <v>0</v>
      </c>
      <c r="Q148" s="223">
        <f>ROUND(I148*H148,2)</f>
        <v>0</v>
      </c>
      <c r="R148" s="223">
        <f>ROUND(J148*H148,2)</f>
        <v>0</v>
      </c>
      <c r="S148" s="87"/>
      <c r="T148" s="224">
        <f>S148*H148</f>
        <v>0</v>
      </c>
      <c r="U148" s="224">
        <v>0</v>
      </c>
      <c r="V148" s="224">
        <f>U148*H148</f>
        <v>0</v>
      </c>
      <c r="W148" s="224">
        <v>0</v>
      </c>
      <c r="X148" s="225">
        <f>W148*H148</f>
        <v>0</v>
      </c>
      <c r="Y148" s="54"/>
      <c r="Z148" s="54"/>
      <c r="AA148" s="54"/>
      <c r="AB148" s="54"/>
      <c r="AC148" s="54"/>
      <c r="AD148" s="54"/>
      <c r="AE148" s="54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226" t="s">
        <v>117</v>
      </c>
      <c r="AS148" s="60"/>
      <c r="AT148" s="226" t="s">
        <v>783</v>
      </c>
      <c r="AU148" s="226" t="s">
        <v>29</v>
      </c>
      <c r="AV148" s="60"/>
      <c r="AW148" s="60"/>
      <c r="AX148" s="60"/>
      <c r="AY148" s="38" t="s">
        <v>781</v>
      </c>
      <c r="AZ148" s="60"/>
      <c r="BA148" s="60"/>
      <c r="BB148" s="60"/>
      <c r="BC148" s="60"/>
      <c r="BD148" s="60"/>
      <c r="BE148" s="227">
        <f>IF(O148="základní",K148,0)</f>
        <v>0</v>
      </c>
      <c r="BF148" s="227">
        <f>IF(O148="snížená",K148,0)</f>
        <v>0</v>
      </c>
      <c r="BG148" s="227">
        <f>IF(O148="zákl. přenesená",K148,0)</f>
        <v>0</v>
      </c>
      <c r="BH148" s="227">
        <f>IF(O148="sníž. přenesená",K148,0)</f>
        <v>0</v>
      </c>
      <c r="BI148" s="227">
        <f>IF(O148="nulová",K148,0)</f>
        <v>0</v>
      </c>
      <c r="BJ148" s="38" t="s">
        <v>34</v>
      </c>
      <c r="BK148" s="227">
        <f>ROUND(P148*H148,2)</f>
        <v>0</v>
      </c>
      <c r="BL148" s="38" t="s">
        <v>117</v>
      </c>
      <c r="BM148" s="226" t="s">
        <v>855</v>
      </c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0"/>
      <c r="EO148" s="60"/>
      <c r="EP148" s="60"/>
      <c r="EQ148" s="60"/>
      <c r="ER148" s="60"/>
      <c r="ES148" s="60"/>
      <c r="ET148" s="60"/>
      <c r="EU148" s="60"/>
      <c r="EV148" s="60"/>
      <c r="EW148" s="60"/>
      <c r="EX148" s="60"/>
      <c r="EY148" s="60"/>
      <c r="EZ148" s="60"/>
      <c r="FA148" s="60"/>
      <c r="FB148" s="60"/>
      <c r="FC148" s="60"/>
      <c r="FD148" s="60"/>
      <c r="FE148" s="60"/>
      <c r="FF148" s="60"/>
      <c r="FG148" s="60"/>
      <c r="FH148" s="60"/>
      <c r="FI148" s="60"/>
    </row>
    <row r="149" spans="1:165" ht="12.75">
      <c r="A149" s="54"/>
      <c r="B149" s="55"/>
      <c r="C149" s="56"/>
      <c r="D149" s="228" t="s">
        <v>789</v>
      </c>
      <c r="E149" s="56"/>
      <c r="F149" s="229" t="s">
        <v>856</v>
      </c>
      <c r="G149" s="56"/>
      <c r="H149" s="56"/>
      <c r="I149" s="230"/>
      <c r="J149" s="230"/>
      <c r="K149" s="56"/>
      <c r="L149" s="56"/>
      <c r="M149" s="59"/>
      <c r="N149" s="231"/>
      <c r="O149" s="232"/>
      <c r="P149" s="87"/>
      <c r="Q149" s="87"/>
      <c r="R149" s="87"/>
      <c r="S149" s="87"/>
      <c r="T149" s="87"/>
      <c r="U149" s="87"/>
      <c r="V149" s="87"/>
      <c r="W149" s="87"/>
      <c r="X149" s="88"/>
      <c r="Y149" s="54"/>
      <c r="Z149" s="54"/>
      <c r="AA149" s="54"/>
      <c r="AB149" s="54"/>
      <c r="AC149" s="54"/>
      <c r="AD149" s="54"/>
      <c r="AE149" s="54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38" t="s">
        <v>789</v>
      </c>
      <c r="AU149" s="38" t="s">
        <v>29</v>
      </c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</row>
    <row r="150" spans="1:165" ht="22.8">
      <c r="A150" s="54"/>
      <c r="B150" s="55"/>
      <c r="C150" s="269" t="s">
        <v>120</v>
      </c>
      <c r="D150" s="269" t="s">
        <v>196</v>
      </c>
      <c r="E150" s="270" t="s">
        <v>857</v>
      </c>
      <c r="F150" s="367" t="s">
        <v>1605</v>
      </c>
      <c r="G150" s="272" t="s">
        <v>801</v>
      </c>
      <c r="H150" s="273">
        <v>1</v>
      </c>
      <c r="I150" s="274"/>
      <c r="J150" s="275"/>
      <c r="K150" s="276">
        <f>ROUND(P150*H150,2)</f>
        <v>0</v>
      </c>
      <c r="L150" s="271" t="s">
        <v>787</v>
      </c>
      <c r="M150" s="277"/>
      <c r="N150" s="278" t="s">
        <v>56</v>
      </c>
      <c r="O150" s="222" t="s">
        <v>694</v>
      </c>
      <c r="P150" s="223">
        <f>I150+J150</f>
        <v>0</v>
      </c>
      <c r="Q150" s="223">
        <f>ROUND(I150*H150,2)</f>
        <v>0</v>
      </c>
      <c r="R150" s="223">
        <f>ROUND(J150*H150,2)</f>
        <v>0</v>
      </c>
      <c r="S150" s="87"/>
      <c r="T150" s="224">
        <f>S150*H150</f>
        <v>0</v>
      </c>
      <c r="U150" s="224">
        <v>0.0025</v>
      </c>
      <c r="V150" s="224">
        <f>U150*H150</f>
        <v>0.0025</v>
      </c>
      <c r="W150" s="224">
        <v>0</v>
      </c>
      <c r="X150" s="225">
        <f>W150*H150</f>
        <v>0</v>
      </c>
      <c r="Y150" s="54"/>
      <c r="Z150" s="54"/>
      <c r="AA150" s="54"/>
      <c r="AB150" s="54"/>
      <c r="AC150" s="54"/>
      <c r="AD150" s="54"/>
      <c r="AE150" s="54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226" t="s">
        <v>814</v>
      </c>
      <c r="AS150" s="60"/>
      <c r="AT150" s="226" t="s">
        <v>196</v>
      </c>
      <c r="AU150" s="226" t="s">
        <v>29</v>
      </c>
      <c r="AV150" s="60"/>
      <c r="AW150" s="60"/>
      <c r="AX150" s="60"/>
      <c r="AY150" s="38" t="s">
        <v>781</v>
      </c>
      <c r="AZ150" s="60"/>
      <c r="BA150" s="60"/>
      <c r="BB150" s="60"/>
      <c r="BC150" s="60"/>
      <c r="BD150" s="60"/>
      <c r="BE150" s="227">
        <f>IF(O150="základní",K150,0)</f>
        <v>0</v>
      </c>
      <c r="BF150" s="227">
        <f>IF(O150="snížená",K150,0)</f>
        <v>0</v>
      </c>
      <c r="BG150" s="227">
        <f>IF(O150="zákl. přenesená",K150,0)</f>
        <v>0</v>
      </c>
      <c r="BH150" s="227">
        <f>IF(O150="sníž. přenesená",K150,0)</f>
        <v>0</v>
      </c>
      <c r="BI150" s="227">
        <f>IF(O150="nulová",K150,0)</f>
        <v>0</v>
      </c>
      <c r="BJ150" s="38" t="s">
        <v>34</v>
      </c>
      <c r="BK150" s="227">
        <f>ROUND(P150*H150,2)</f>
        <v>0</v>
      </c>
      <c r="BL150" s="38" t="s">
        <v>117</v>
      </c>
      <c r="BM150" s="226" t="s">
        <v>858</v>
      </c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</row>
    <row r="151" spans="1:165" ht="12.75">
      <c r="A151" s="54"/>
      <c r="B151" s="55"/>
      <c r="C151" s="214" t="s">
        <v>419</v>
      </c>
      <c r="D151" s="214" t="s">
        <v>783</v>
      </c>
      <c r="E151" s="215" t="s">
        <v>859</v>
      </c>
      <c r="F151" s="216" t="s">
        <v>860</v>
      </c>
      <c r="G151" s="217" t="s">
        <v>801</v>
      </c>
      <c r="H151" s="218">
        <v>3</v>
      </c>
      <c r="I151" s="219"/>
      <c r="J151" s="219"/>
      <c r="K151" s="220">
        <f>ROUND(P151*H151,2)</f>
        <v>0</v>
      </c>
      <c r="L151" s="216" t="s">
        <v>787</v>
      </c>
      <c r="M151" s="59"/>
      <c r="N151" s="221" t="s">
        <v>56</v>
      </c>
      <c r="O151" s="222" t="s">
        <v>694</v>
      </c>
      <c r="P151" s="223">
        <f>I151+J151</f>
        <v>0</v>
      </c>
      <c r="Q151" s="223">
        <f>ROUND(I151*H151,2)</f>
        <v>0</v>
      </c>
      <c r="R151" s="223">
        <f>ROUND(J151*H151,2)</f>
        <v>0</v>
      </c>
      <c r="S151" s="87"/>
      <c r="T151" s="224">
        <f>S151*H151</f>
        <v>0</v>
      </c>
      <c r="U151" s="224">
        <v>0</v>
      </c>
      <c r="V151" s="224">
        <f>U151*H151</f>
        <v>0</v>
      </c>
      <c r="W151" s="224">
        <v>0</v>
      </c>
      <c r="X151" s="225">
        <f>W151*H151</f>
        <v>0</v>
      </c>
      <c r="Y151" s="54"/>
      <c r="Z151" s="54"/>
      <c r="AA151" s="54"/>
      <c r="AB151" s="54"/>
      <c r="AC151" s="54"/>
      <c r="AD151" s="54"/>
      <c r="AE151" s="54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226" t="s">
        <v>117</v>
      </c>
      <c r="AS151" s="60"/>
      <c r="AT151" s="226" t="s">
        <v>783</v>
      </c>
      <c r="AU151" s="226" t="s">
        <v>29</v>
      </c>
      <c r="AV151" s="60"/>
      <c r="AW151" s="60"/>
      <c r="AX151" s="60"/>
      <c r="AY151" s="38" t="s">
        <v>781</v>
      </c>
      <c r="AZ151" s="60"/>
      <c r="BA151" s="60"/>
      <c r="BB151" s="60"/>
      <c r="BC151" s="60"/>
      <c r="BD151" s="60"/>
      <c r="BE151" s="227">
        <f>IF(O151="základní",K151,0)</f>
        <v>0</v>
      </c>
      <c r="BF151" s="227">
        <f>IF(O151="snížená",K151,0)</f>
        <v>0</v>
      </c>
      <c r="BG151" s="227">
        <f>IF(O151="zákl. přenesená",K151,0)</f>
        <v>0</v>
      </c>
      <c r="BH151" s="227">
        <f>IF(O151="sníž. přenesená",K151,0)</f>
        <v>0</v>
      </c>
      <c r="BI151" s="227">
        <f>IF(O151="nulová",K151,0)</f>
        <v>0</v>
      </c>
      <c r="BJ151" s="38" t="s">
        <v>34</v>
      </c>
      <c r="BK151" s="227">
        <f>ROUND(P151*H151,2)</f>
        <v>0</v>
      </c>
      <c r="BL151" s="38" t="s">
        <v>117</v>
      </c>
      <c r="BM151" s="226" t="s">
        <v>861</v>
      </c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</row>
    <row r="152" spans="1:165" ht="12.75">
      <c r="A152" s="54"/>
      <c r="B152" s="55"/>
      <c r="C152" s="56"/>
      <c r="D152" s="228" t="s">
        <v>789</v>
      </c>
      <c r="E152" s="56"/>
      <c r="F152" s="229" t="s">
        <v>862</v>
      </c>
      <c r="G152" s="56"/>
      <c r="H152" s="56"/>
      <c r="I152" s="230"/>
      <c r="J152" s="230"/>
      <c r="K152" s="56"/>
      <c r="L152" s="56"/>
      <c r="M152" s="59"/>
      <c r="N152" s="231"/>
      <c r="O152" s="232"/>
      <c r="P152" s="87"/>
      <c r="Q152" s="87"/>
      <c r="R152" s="87"/>
      <c r="S152" s="87"/>
      <c r="T152" s="87"/>
      <c r="U152" s="87"/>
      <c r="V152" s="87"/>
      <c r="W152" s="87"/>
      <c r="X152" s="88"/>
      <c r="Y152" s="54"/>
      <c r="Z152" s="54"/>
      <c r="AA152" s="54"/>
      <c r="AB152" s="54"/>
      <c r="AC152" s="54"/>
      <c r="AD152" s="54"/>
      <c r="AE152" s="54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38" t="s">
        <v>789</v>
      </c>
      <c r="AU152" s="38" t="s">
        <v>29</v>
      </c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</row>
    <row r="153" spans="1:165" ht="12.75">
      <c r="A153" s="54"/>
      <c r="B153" s="55"/>
      <c r="C153" s="269" t="s">
        <v>421</v>
      </c>
      <c r="D153" s="269" t="s">
        <v>196</v>
      </c>
      <c r="E153" s="270" t="s">
        <v>863</v>
      </c>
      <c r="F153" s="367" t="s">
        <v>1606</v>
      </c>
      <c r="G153" s="272" t="s">
        <v>801</v>
      </c>
      <c r="H153" s="273">
        <v>3</v>
      </c>
      <c r="I153" s="274"/>
      <c r="J153" s="275"/>
      <c r="K153" s="276">
        <f>ROUND(P153*H153,2)</f>
        <v>0</v>
      </c>
      <c r="L153" s="271" t="s">
        <v>56</v>
      </c>
      <c r="M153" s="277"/>
      <c r="N153" s="278" t="s">
        <v>56</v>
      </c>
      <c r="O153" s="222" t="s">
        <v>694</v>
      </c>
      <c r="P153" s="223">
        <f>I153+J153</f>
        <v>0</v>
      </c>
      <c r="Q153" s="223">
        <f>ROUND(I153*H153,2)</f>
        <v>0</v>
      </c>
      <c r="R153" s="223">
        <f>ROUND(J153*H153,2)</f>
        <v>0</v>
      </c>
      <c r="S153" s="87"/>
      <c r="T153" s="224">
        <f>S153*H153</f>
        <v>0</v>
      </c>
      <c r="U153" s="224">
        <v>3E-05</v>
      </c>
      <c r="V153" s="224">
        <f>U153*H153</f>
        <v>9E-05</v>
      </c>
      <c r="W153" s="224">
        <v>0</v>
      </c>
      <c r="X153" s="225">
        <f>W153*H153</f>
        <v>0</v>
      </c>
      <c r="Y153" s="54"/>
      <c r="Z153" s="54"/>
      <c r="AA153" s="54"/>
      <c r="AB153" s="54"/>
      <c r="AC153" s="54"/>
      <c r="AD153" s="54"/>
      <c r="AE153" s="54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226" t="s">
        <v>814</v>
      </c>
      <c r="AS153" s="60"/>
      <c r="AT153" s="226" t="s">
        <v>196</v>
      </c>
      <c r="AU153" s="226" t="s">
        <v>29</v>
      </c>
      <c r="AV153" s="60"/>
      <c r="AW153" s="60"/>
      <c r="AX153" s="60"/>
      <c r="AY153" s="38" t="s">
        <v>781</v>
      </c>
      <c r="AZ153" s="60"/>
      <c r="BA153" s="60"/>
      <c r="BB153" s="60"/>
      <c r="BC153" s="60"/>
      <c r="BD153" s="60"/>
      <c r="BE153" s="227">
        <f>IF(O153="základní",K153,0)</f>
        <v>0</v>
      </c>
      <c r="BF153" s="227">
        <f>IF(O153="snížená",K153,0)</f>
        <v>0</v>
      </c>
      <c r="BG153" s="227">
        <f>IF(O153="zákl. přenesená",K153,0)</f>
        <v>0</v>
      </c>
      <c r="BH153" s="227">
        <f>IF(O153="sníž. přenesená",K153,0)</f>
        <v>0</v>
      </c>
      <c r="BI153" s="227">
        <f>IF(O153="nulová",K153,0)</f>
        <v>0</v>
      </c>
      <c r="BJ153" s="38" t="s">
        <v>34</v>
      </c>
      <c r="BK153" s="227">
        <f>ROUND(P153*H153,2)</f>
        <v>0</v>
      </c>
      <c r="BL153" s="38" t="s">
        <v>117</v>
      </c>
      <c r="BM153" s="226" t="s">
        <v>864</v>
      </c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</row>
    <row r="154" spans="1:165" ht="12.75">
      <c r="A154" s="54"/>
      <c r="B154" s="55"/>
      <c r="C154" s="269" t="s">
        <v>423</v>
      </c>
      <c r="D154" s="269" t="s">
        <v>196</v>
      </c>
      <c r="E154" s="270" t="s">
        <v>865</v>
      </c>
      <c r="F154" s="367" t="s">
        <v>1609</v>
      </c>
      <c r="G154" s="272" t="s">
        <v>801</v>
      </c>
      <c r="H154" s="273">
        <v>1</v>
      </c>
      <c r="I154" s="274"/>
      <c r="J154" s="275"/>
      <c r="K154" s="276">
        <f>ROUND(P154*H154,2)</f>
        <v>0</v>
      </c>
      <c r="L154" s="271" t="s">
        <v>56</v>
      </c>
      <c r="M154" s="277"/>
      <c r="N154" s="278" t="s">
        <v>56</v>
      </c>
      <c r="O154" s="222" t="s">
        <v>694</v>
      </c>
      <c r="P154" s="223">
        <f>I154+J154</f>
        <v>0</v>
      </c>
      <c r="Q154" s="223">
        <f>ROUND(I154*H154,2)</f>
        <v>0</v>
      </c>
      <c r="R154" s="223">
        <f>ROUND(J154*H154,2)</f>
        <v>0</v>
      </c>
      <c r="S154" s="87"/>
      <c r="T154" s="224">
        <f>S154*H154</f>
        <v>0</v>
      </c>
      <c r="U154" s="224">
        <v>0</v>
      </c>
      <c r="V154" s="224">
        <f>U154*H154</f>
        <v>0</v>
      </c>
      <c r="W154" s="224">
        <v>0</v>
      </c>
      <c r="X154" s="225">
        <f>W154*H154</f>
        <v>0</v>
      </c>
      <c r="Y154" s="54"/>
      <c r="Z154" s="54"/>
      <c r="AA154" s="54"/>
      <c r="AB154" s="54"/>
      <c r="AC154" s="54"/>
      <c r="AD154" s="54"/>
      <c r="AE154" s="54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226" t="s">
        <v>814</v>
      </c>
      <c r="AS154" s="60"/>
      <c r="AT154" s="226" t="s">
        <v>196</v>
      </c>
      <c r="AU154" s="226" t="s">
        <v>29</v>
      </c>
      <c r="AV154" s="60"/>
      <c r="AW154" s="60"/>
      <c r="AX154" s="60"/>
      <c r="AY154" s="38" t="s">
        <v>781</v>
      </c>
      <c r="AZ154" s="60"/>
      <c r="BA154" s="60"/>
      <c r="BB154" s="60"/>
      <c r="BC154" s="60"/>
      <c r="BD154" s="60"/>
      <c r="BE154" s="227">
        <f>IF(O154="základní",K154,0)</f>
        <v>0</v>
      </c>
      <c r="BF154" s="227">
        <f>IF(O154="snížená",K154,0)</f>
        <v>0</v>
      </c>
      <c r="BG154" s="227">
        <f>IF(O154="zákl. přenesená",K154,0)</f>
        <v>0</v>
      </c>
      <c r="BH154" s="227">
        <f>IF(O154="sníž. přenesená",K154,0)</f>
        <v>0</v>
      </c>
      <c r="BI154" s="227">
        <f>IF(O154="nulová",K154,0)</f>
        <v>0</v>
      </c>
      <c r="BJ154" s="38" t="s">
        <v>34</v>
      </c>
      <c r="BK154" s="227">
        <f>ROUND(P154*H154,2)</f>
        <v>0</v>
      </c>
      <c r="BL154" s="38" t="s">
        <v>117</v>
      </c>
      <c r="BM154" s="226" t="s">
        <v>866</v>
      </c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</row>
    <row r="155" spans="1:165" ht="22.8">
      <c r="A155" s="54"/>
      <c r="B155" s="55"/>
      <c r="C155" s="214" t="s">
        <v>427</v>
      </c>
      <c r="D155" s="214" t="s">
        <v>783</v>
      </c>
      <c r="E155" s="215" t="s">
        <v>867</v>
      </c>
      <c r="F155" s="216" t="s">
        <v>868</v>
      </c>
      <c r="G155" s="217" t="s">
        <v>808</v>
      </c>
      <c r="H155" s="218">
        <v>799</v>
      </c>
      <c r="I155" s="219"/>
      <c r="J155" s="219"/>
      <c r="K155" s="220">
        <f>ROUND(P155*H155,2)</f>
        <v>0</v>
      </c>
      <c r="L155" s="216" t="s">
        <v>787</v>
      </c>
      <c r="M155" s="59"/>
      <c r="N155" s="221" t="s">
        <v>56</v>
      </c>
      <c r="O155" s="222" t="s">
        <v>694</v>
      </c>
      <c r="P155" s="223">
        <f>I155+J155</f>
        <v>0</v>
      </c>
      <c r="Q155" s="223">
        <f>ROUND(I155*H155,2)</f>
        <v>0</v>
      </c>
      <c r="R155" s="223">
        <f>ROUND(J155*H155,2)</f>
        <v>0</v>
      </c>
      <c r="S155" s="87"/>
      <c r="T155" s="224">
        <f>S155*H155</f>
        <v>0</v>
      </c>
      <c r="U155" s="224">
        <v>0</v>
      </c>
      <c r="V155" s="224">
        <f>U155*H155</f>
        <v>0</v>
      </c>
      <c r="W155" s="224">
        <v>0</v>
      </c>
      <c r="X155" s="225">
        <f>W155*H155</f>
        <v>0</v>
      </c>
      <c r="Y155" s="54"/>
      <c r="Z155" s="54"/>
      <c r="AA155" s="54"/>
      <c r="AB155" s="54"/>
      <c r="AC155" s="54"/>
      <c r="AD155" s="54"/>
      <c r="AE155" s="54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226" t="s">
        <v>117</v>
      </c>
      <c r="AS155" s="60"/>
      <c r="AT155" s="226" t="s">
        <v>783</v>
      </c>
      <c r="AU155" s="226" t="s">
        <v>29</v>
      </c>
      <c r="AV155" s="60"/>
      <c r="AW155" s="60"/>
      <c r="AX155" s="60"/>
      <c r="AY155" s="38" t="s">
        <v>781</v>
      </c>
      <c r="AZ155" s="60"/>
      <c r="BA155" s="60"/>
      <c r="BB155" s="60"/>
      <c r="BC155" s="60"/>
      <c r="BD155" s="60"/>
      <c r="BE155" s="227">
        <f>IF(O155="základní",K155,0)</f>
        <v>0</v>
      </c>
      <c r="BF155" s="227">
        <f>IF(O155="snížená",K155,0)</f>
        <v>0</v>
      </c>
      <c r="BG155" s="227">
        <f>IF(O155="zákl. přenesená",K155,0)</f>
        <v>0</v>
      </c>
      <c r="BH155" s="227">
        <f>IF(O155="sníž. přenesená",K155,0)</f>
        <v>0</v>
      </c>
      <c r="BI155" s="227">
        <f>IF(O155="nulová",K155,0)</f>
        <v>0</v>
      </c>
      <c r="BJ155" s="38" t="s">
        <v>34</v>
      </c>
      <c r="BK155" s="227">
        <f>ROUND(P155*H155,2)</f>
        <v>0</v>
      </c>
      <c r="BL155" s="38" t="s">
        <v>117</v>
      </c>
      <c r="BM155" s="226" t="s">
        <v>869</v>
      </c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</row>
    <row r="156" spans="1:165" ht="12.75">
      <c r="A156" s="54"/>
      <c r="B156" s="55"/>
      <c r="C156" s="56"/>
      <c r="D156" s="228" t="s">
        <v>789</v>
      </c>
      <c r="E156" s="56"/>
      <c r="F156" s="229" t="s">
        <v>870</v>
      </c>
      <c r="G156" s="56"/>
      <c r="H156" s="56"/>
      <c r="I156" s="230"/>
      <c r="J156" s="230"/>
      <c r="K156" s="56"/>
      <c r="L156" s="56"/>
      <c r="M156" s="59"/>
      <c r="N156" s="231"/>
      <c r="O156" s="232"/>
      <c r="P156" s="87"/>
      <c r="Q156" s="87"/>
      <c r="R156" s="87"/>
      <c r="S156" s="87"/>
      <c r="T156" s="87"/>
      <c r="U156" s="87"/>
      <c r="V156" s="87"/>
      <c r="W156" s="87"/>
      <c r="X156" s="88"/>
      <c r="Y156" s="54"/>
      <c r="Z156" s="54"/>
      <c r="AA156" s="54"/>
      <c r="AB156" s="54"/>
      <c r="AC156" s="54"/>
      <c r="AD156" s="54"/>
      <c r="AE156" s="54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38" t="s">
        <v>789</v>
      </c>
      <c r="AU156" s="38" t="s">
        <v>29</v>
      </c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</row>
    <row r="157" spans="1:165" ht="12.75">
      <c r="A157" s="245"/>
      <c r="B157" s="246"/>
      <c r="C157" s="247"/>
      <c r="D157" s="236" t="s">
        <v>62</v>
      </c>
      <c r="E157" s="248" t="s">
        <v>56</v>
      </c>
      <c r="F157" s="249" t="s">
        <v>1413</v>
      </c>
      <c r="G157" s="247"/>
      <c r="H157" s="250">
        <v>799</v>
      </c>
      <c r="I157" s="251"/>
      <c r="J157" s="251"/>
      <c r="K157" s="247"/>
      <c r="L157" s="247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  <c r="AL157" s="245"/>
      <c r="AM157" s="245"/>
      <c r="AN157" s="245"/>
      <c r="AO157" s="245"/>
      <c r="AP157" s="245"/>
      <c r="AQ157" s="245"/>
      <c r="AR157" s="245"/>
      <c r="AS157" s="245"/>
      <c r="AT157" s="256" t="s">
        <v>62</v>
      </c>
      <c r="AU157" s="256" t="s">
        <v>29</v>
      </c>
      <c r="AV157" s="245" t="s">
        <v>29</v>
      </c>
      <c r="AW157" s="245" t="s">
        <v>659</v>
      </c>
      <c r="AX157" s="245" t="s">
        <v>34</v>
      </c>
      <c r="AY157" s="256" t="s">
        <v>781</v>
      </c>
      <c r="AZ157" s="245"/>
      <c r="BA157" s="245"/>
      <c r="BB157" s="245"/>
      <c r="BC157" s="245"/>
      <c r="BD157" s="245"/>
      <c r="BE157" s="245"/>
      <c r="BF157" s="245"/>
      <c r="BG157" s="245"/>
      <c r="BH157" s="245"/>
      <c r="BI157" s="245"/>
      <c r="BJ157" s="245"/>
      <c r="BK157" s="245"/>
      <c r="BL157" s="245"/>
      <c r="BM157" s="245"/>
      <c r="BN157" s="245"/>
      <c r="BO157" s="245"/>
      <c r="BP157" s="245"/>
      <c r="BQ157" s="245"/>
      <c r="BR157" s="245"/>
      <c r="BS157" s="245"/>
      <c r="BT157" s="245"/>
      <c r="BU157" s="245"/>
      <c r="BV157" s="245"/>
      <c r="BW157" s="245"/>
      <c r="BX157" s="245"/>
      <c r="BY157" s="245"/>
      <c r="BZ157" s="245"/>
      <c r="CA157" s="245"/>
      <c r="CB157" s="245"/>
      <c r="CC157" s="245"/>
      <c r="CD157" s="245"/>
      <c r="CE157" s="245"/>
      <c r="CF157" s="245"/>
      <c r="CG157" s="245"/>
      <c r="CH157" s="245"/>
      <c r="CI157" s="245"/>
      <c r="CJ157" s="245"/>
      <c r="CK157" s="245"/>
      <c r="CL157" s="245"/>
      <c r="CM157" s="245"/>
      <c r="CN157" s="245"/>
      <c r="CO157" s="245"/>
      <c r="CP157" s="245"/>
      <c r="CQ157" s="245"/>
      <c r="CR157" s="245"/>
      <c r="CS157" s="245"/>
      <c r="CT157" s="245"/>
      <c r="CU157" s="245"/>
      <c r="CV157" s="245"/>
      <c r="CW157" s="245"/>
      <c r="CX157" s="245"/>
      <c r="CY157" s="245"/>
      <c r="CZ157" s="245"/>
      <c r="DA157" s="245"/>
      <c r="DB157" s="245"/>
      <c r="DC157" s="245"/>
      <c r="DD157" s="245"/>
      <c r="DE157" s="245"/>
      <c r="DF157" s="245"/>
      <c r="DG157" s="245"/>
      <c r="DH157" s="245"/>
      <c r="DI157" s="245"/>
      <c r="DJ157" s="245"/>
      <c r="DK157" s="245"/>
      <c r="DL157" s="245"/>
      <c r="DM157" s="245"/>
      <c r="DN157" s="245"/>
      <c r="DO157" s="245"/>
      <c r="DP157" s="245"/>
      <c r="DQ157" s="245"/>
      <c r="DR157" s="245"/>
      <c r="DS157" s="245"/>
      <c r="DT157" s="245"/>
      <c r="DU157" s="245"/>
      <c r="DV157" s="245"/>
      <c r="DW157" s="245"/>
      <c r="DX157" s="245"/>
      <c r="DY157" s="245"/>
      <c r="DZ157" s="245"/>
      <c r="EA157" s="245"/>
      <c r="EB157" s="245"/>
      <c r="EC157" s="245"/>
      <c r="ED157" s="245"/>
      <c r="EE157" s="245"/>
      <c r="EF157" s="245"/>
      <c r="EG157" s="245"/>
      <c r="EH157" s="245"/>
      <c r="EI157" s="245"/>
      <c r="EJ157" s="245"/>
      <c r="EK157" s="245"/>
      <c r="EL157" s="245"/>
      <c r="EM157" s="245"/>
      <c r="EN157" s="245"/>
      <c r="EO157" s="245"/>
      <c r="EP157" s="245"/>
      <c r="EQ157" s="245"/>
      <c r="ER157" s="245"/>
      <c r="ES157" s="245"/>
      <c r="ET157" s="245"/>
      <c r="EU157" s="245"/>
      <c r="EV157" s="245"/>
      <c r="EW157" s="245"/>
      <c r="EX157" s="245"/>
      <c r="EY157" s="245"/>
      <c r="EZ157" s="245"/>
      <c r="FA157" s="245"/>
      <c r="FB157" s="245"/>
      <c r="FC157" s="245"/>
      <c r="FD157" s="245"/>
      <c r="FE157" s="245"/>
      <c r="FF157" s="245"/>
      <c r="FG157" s="245"/>
      <c r="FH157" s="245"/>
      <c r="FI157" s="245"/>
    </row>
    <row r="158" spans="1:165" ht="22.8">
      <c r="A158" s="54"/>
      <c r="B158" s="55"/>
      <c r="C158" s="269" t="s">
        <v>432</v>
      </c>
      <c r="D158" s="269" t="s">
        <v>196</v>
      </c>
      <c r="E158" s="270" t="s">
        <v>872</v>
      </c>
      <c r="F158" s="271" t="s">
        <v>873</v>
      </c>
      <c r="G158" s="272" t="s">
        <v>874</v>
      </c>
      <c r="H158" s="273">
        <v>740.05</v>
      </c>
      <c r="I158" s="274"/>
      <c r="J158" s="275"/>
      <c r="K158" s="276">
        <f>ROUND(P158*H158,2)</f>
        <v>0</v>
      </c>
      <c r="L158" s="271" t="s">
        <v>787</v>
      </c>
      <c r="M158" s="277"/>
      <c r="N158" s="278" t="s">
        <v>56</v>
      </c>
      <c r="O158" s="222" t="s">
        <v>694</v>
      </c>
      <c r="P158" s="223">
        <f>I158+J158</f>
        <v>0</v>
      </c>
      <c r="Q158" s="223">
        <f>ROUND(I158*H158,2)</f>
        <v>0</v>
      </c>
      <c r="R158" s="223">
        <f>ROUND(J158*H158,2)</f>
        <v>0</v>
      </c>
      <c r="S158" s="87"/>
      <c r="T158" s="224">
        <f>S158*H158</f>
        <v>0</v>
      </c>
      <c r="U158" s="224">
        <v>0.001</v>
      </c>
      <c r="V158" s="224">
        <f>U158*H158</f>
        <v>0.74005</v>
      </c>
      <c r="W158" s="224">
        <v>0</v>
      </c>
      <c r="X158" s="225">
        <f>W158*H158</f>
        <v>0</v>
      </c>
      <c r="Y158" s="54"/>
      <c r="Z158" s="54"/>
      <c r="AA158" s="54"/>
      <c r="AB158" s="54"/>
      <c r="AC158" s="54"/>
      <c r="AD158" s="54"/>
      <c r="AE158" s="54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226" t="s">
        <v>814</v>
      </c>
      <c r="AS158" s="60"/>
      <c r="AT158" s="226" t="s">
        <v>196</v>
      </c>
      <c r="AU158" s="226" t="s">
        <v>29</v>
      </c>
      <c r="AV158" s="60"/>
      <c r="AW158" s="60"/>
      <c r="AX158" s="60"/>
      <c r="AY158" s="38" t="s">
        <v>781</v>
      </c>
      <c r="AZ158" s="60"/>
      <c r="BA158" s="60"/>
      <c r="BB158" s="60"/>
      <c r="BC158" s="60"/>
      <c r="BD158" s="60"/>
      <c r="BE158" s="227">
        <f>IF(O158="základní",K158,0)</f>
        <v>0</v>
      </c>
      <c r="BF158" s="227">
        <f>IF(O158="snížená",K158,0)</f>
        <v>0</v>
      </c>
      <c r="BG158" s="227">
        <f>IF(O158="zákl. přenesená",K158,0)</f>
        <v>0</v>
      </c>
      <c r="BH158" s="227">
        <f>IF(O158="sníž. přenesená",K158,0)</f>
        <v>0</v>
      </c>
      <c r="BI158" s="227">
        <f>IF(O158="nulová",K158,0)</f>
        <v>0</v>
      </c>
      <c r="BJ158" s="38" t="s">
        <v>34</v>
      </c>
      <c r="BK158" s="227">
        <f>ROUND(P158*H158,2)</f>
        <v>0</v>
      </c>
      <c r="BL158" s="38" t="s">
        <v>117</v>
      </c>
      <c r="BM158" s="226" t="s">
        <v>875</v>
      </c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</row>
    <row r="159" spans="1:165" ht="12.75">
      <c r="A159" s="245"/>
      <c r="B159" s="246"/>
      <c r="C159" s="247"/>
      <c r="D159" s="236" t="s">
        <v>62</v>
      </c>
      <c r="E159" s="248" t="s">
        <v>56</v>
      </c>
      <c r="F159" s="249" t="s">
        <v>1414</v>
      </c>
      <c r="G159" s="247"/>
      <c r="H159" s="250">
        <v>740.05</v>
      </c>
      <c r="I159" s="251"/>
      <c r="J159" s="251"/>
      <c r="K159" s="247"/>
      <c r="L159" s="247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56" t="s">
        <v>62</v>
      </c>
      <c r="AU159" s="256" t="s">
        <v>29</v>
      </c>
      <c r="AV159" s="245" t="s">
        <v>29</v>
      </c>
      <c r="AW159" s="245" t="s">
        <v>659</v>
      </c>
      <c r="AX159" s="245" t="s">
        <v>34</v>
      </c>
      <c r="AY159" s="256" t="s">
        <v>781</v>
      </c>
      <c r="AZ159" s="245"/>
      <c r="BA159" s="245"/>
      <c r="BB159" s="245"/>
      <c r="BC159" s="245"/>
      <c r="BD159" s="245"/>
      <c r="BE159" s="245"/>
      <c r="BF159" s="245"/>
      <c r="BG159" s="245"/>
      <c r="BH159" s="245"/>
      <c r="BI159" s="245"/>
      <c r="BJ159" s="245"/>
      <c r="BK159" s="245"/>
      <c r="BL159" s="245"/>
      <c r="BM159" s="245"/>
      <c r="BN159" s="245"/>
      <c r="BO159" s="245"/>
      <c r="BP159" s="245"/>
      <c r="BQ159" s="245"/>
      <c r="BR159" s="245"/>
      <c r="BS159" s="245"/>
      <c r="BT159" s="245"/>
      <c r="BU159" s="245"/>
      <c r="BV159" s="245"/>
      <c r="BW159" s="245"/>
      <c r="BX159" s="245"/>
      <c r="BY159" s="245"/>
      <c r="BZ159" s="245"/>
      <c r="CA159" s="245"/>
      <c r="CB159" s="245"/>
      <c r="CC159" s="245"/>
      <c r="CD159" s="245"/>
      <c r="CE159" s="245"/>
      <c r="CF159" s="245"/>
      <c r="CG159" s="245"/>
      <c r="CH159" s="245"/>
      <c r="CI159" s="245"/>
      <c r="CJ159" s="245"/>
      <c r="CK159" s="245"/>
      <c r="CL159" s="245"/>
      <c r="CM159" s="245"/>
      <c r="CN159" s="245"/>
      <c r="CO159" s="245"/>
      <c r="CP159" s="245"/>
      <c r="CQ159" s="245"/>
      <c r="CR159" s="245"/>
      <c r="CS159" s="245"/>
      <c r="CT159" s="245"/>
      <c r="CU159" s="245"/>
      <c r="CV159" s="245"/>
      <c r="CW159" s="245"/>
      <c r="CX159" s="245"/>
      <c r="CY159" s="245"/>
      <c r="CZ159" s="245"/>
      <c r="DA159" s="245"/>
      <c r="DB159" s="245"/>
      <c r="DC159" s="245"/>
      <c r="DD159" s="245"/>
      <c r="DE159" s="245"/>
      <c r="DF159" s="245"/>
      <c r="DG159" s="245"/>
      <c r="DH159" s="245"/>
      <c r="DI159" s="245"/>
      <c r="DJ159" s="245"/>
      <c r="DK159" s="245"/>
      <c r="DL159" s="245"/>
      <c r="DM159" s="245"/>
      <c r="DN159" s="245"/>
      <c r="DO159" s="245"/>
      <c r="DP159" s="245"/>
      <c r="DQ159" s="245"/>
      <c r="DR159" s="245"/>
      <c r="DS159" s="245"/>
      <c r="DT159" s="245"/>
      <c r="DU159" s="245"/>
      <c r="DV159" s="245"/>
      <c r="DW159" s="245"/>
      <c r="DX159" s="245"/>
      <c r="DY159" s="245"/>
      <c r="DZ159" s="245"/>
      <c r="EA159" s="245"/>
      <c r="EB159" s="245"/>
      <c r="EC159" s="245"/>
      <c r="ED159" s="245"/>
      <c r="EE159" s="245"/>
      <c r="EF159" s="245"/>
      <c r="EG159" s="245"/>
      <c r="EH159" s="245"/>
      <c r="EI159" s="245"/>
      <c r="EJ159" s="245"/>
      <c r="EK159" s="245"/>
      <c r="EL159" s="245"/>
      <c r="EM159" s="245"/>
      <c r="EN159" s="245"/>
      <c r="EO159" s="245"/>
      <c r="EP159" s="245"/>
      <c r="EQ159" s="245"/>
      <c r="ER159" s="245"/>
      <c r="ES159" s="245"/>
      <c r="ET159" s="245"/>
      <c r="EU159" s="245"/>
      <c r="EV159" s="245"/>
      <c r="EW159" s="245"/>
      <c r="EX159" s="245"/>
      <c r="EY159" s="245"/>
      <c r="EZ159" s="245"/>
      <c r="FA159" s="245"/>
      <c r="FB159" s="245"/>
      <c r="FC159" s="245"/>
      <c r="FD159" s="245"/>
      <c r="FE159" s="245"/>
      <c r="FF159" s="245"/>
      <c r="FG159" s="245"/>
      <c r="FH159" s="245"/>
      <c r="FI159" s="245"/>
    </row>
    <row r="160" spans="1:165" ht="22.8">
      <c r="A160" s="54"/>
      <c r="B160" s="55"/>
      <c r="C160" s="214" t="s">
        <v>438</v>
      </c>
      <c r="D160" s="214" t="s">
        <v>783</v>
      </c>
      <c r="E160" s="215" t="s">
        <v>877</v>
      </c>
      <c r="F160" s="216" t="s">
        <v>878</v>
      </c>
      <c r="G160" s="217" t="s">
        <v>808</v>
      </c>
      <c r="H160" s="218">
        <v>100</v>
      </c>
      <c r="I160" s="219"/>
      <c r="J160" s="219"/>
      <c r="K160" s="220">
        <f>ROUND(P160*H160,2)</f>
        <v>0</v>
      </c>
      <c r="L160" s="216" t="s">
        <v>787</v>
      </c>
      <c r="M160" s="59"/>
      <c r="N160" s="221" t="s">
        <v>56</v>
      </c>
      <c r="O160" s="222" t="s">
        <v>694</v>
      </c>
      <c r="P160" s="223">
        <f>I160+J160</f>
        <v>0</v>
      </c>
      <c r="Q160" s="223">
        <f>ROUND(I160*H160,2)</f>
        <v>0</v>
      </c>
      <c r="R160" s="223">
        <f>ROUND(J160*H160,2)</f>
        <v>0</v>
      </c>
      <c r="S160" s="87"/>
      <c r="T160" s="224">
        <f>S160*H160</f>
        <v>0</v>
      </c>
      <c r="U160" s="224">
        <v>0</v>
      </c>
      <c r="V160" s="224">
        <f>U160*H160</f>
        <v>0</v>
      </c>
      <c r="W160" s="224">
        <v>0</v>
      </c>
      <c r="X160" s="225">
        <f>W160*H160</f>
        <v>0</v>
      </c>
      <c r="Y160" s="54"/>
      <c r="Z160" s="54"/>
      <c r="AA160" s="54"/>
      <c r="AB160" s="54"/>
      <c r="AC160" s="54"/>
      <c r="AD160" s="54"/>
      <c r="AE160" s="54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226" t="s">
        <v>117</v>
      </c>
      <c r="AS160" s="60"/>
      <c r="AT160" s="226" t="s">
        <v>783</v>
      </c>
      <c r="AU160" s="226" t="s">
        <v>29</v>
      </c>
      <c r="AV160" s="60"/>
      <c r="AW160" s="60"/>
      <c r="AX160" s="60"/>
      <c r="AY160" s="38" t="s">
        <v>781</v>
      </c>
      <c r="AZ160" s="60"/>
      <c r="BA160" s="60"/>
      <c r="BB160" s="60"/>
      <c r="BC160" s="60"/>
      <c r="BD160" s="60"/>
      <c r="BE160" s="227">
        <f>IF(O160="základní",K160,0)</f>
        <v>0</v>
      </c>
      <c r="BF160" s="227">
        <f>IF(O160="snížená",K160,0)</f>
        <v>0</v>
      </c>
      <c r="BG160" s="227">
        <f>IF(O160="zákl. přenesená",K160,0)</f>
        <v>0</v>
      </c>
      <c r="BH160" s="227">
        <f>IF(O160="sníž. přenesená",K160,0)</f>
        <v>0</v>
      </c>
      <c r="BI160" s="227">
        <f>IF(O160="nulová",K160,0)</f>
        <v>0</v>
      </c>
      <c r="BJ160" s="38" t="s">
        <v>34</v>
      </c>
      <c r="BK160" s="227">
        <f>ROUND(P160*H160,2)</f>
        <v>0</v>
      </c>
      <c r="BL160" s="38" t="s">
        <v>117</v>
      </c>
      <c r="BM160" s="226" t="s">
        <v>879</v>
      </c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</row>
    <row r="161" spans="1:165" ht="12.75">
      <c r="A161" s="54"/>
      <c r="B161" s="55"/>
      <c r="C161" s="56"/>
      <c r="D161" s="228" t="s">
        <v>789</v>
      </c>
      <c r="E161" s="56"/>
      <c r="F161" s="229" t="s">
        <v>880</v>
      </c>
      <c r="G161" s="56"/>
      <c r="H161" s="56"/>
      <c r="I161" s="230"/>
      <c r="J161" s="230"/>
      <c r="K161" s="56"/>
      <c r="L161" s="56"/>
      <c r="M161" s="59"/>
      <c r="N161" s="231"/>
      <c r="O161" s="232"/>
      <c r="P161" s="87"/>
      <c r="Q161" s="87"/>
      <c r="R161" s="87"/>
      <c r="S161" s="87"/>
      <c r="T161" s="87"/>
      <c r="U161" s="87"/>
      <c r="V161" s="87"/>
      <c r="W161" s="87"/>
      <c r="X161" s="88"/>
      <c r="Y161" s="54"/>
      <c r="Z161" s="54"/>
      <c r="AA161" s="54"/>
      <c r="AB161" s="54"/>
      <c r="AC161" s="54"/>
      <c r="AD161" s="54"/>
      <c r="AE161" s="54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38" t="s">
        <v>789</v>
      </c>
      <c r="AU161" s="38" t="s">
        <v>29</v>
      </c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</row>
    <row r="162" spans="1:165" ht="12.75">
      <c r="A162" s="245"/>
      <c r="B162" s="246"/>
      <c r="C162" s="247"/>
      <c r="D162" s="236" t="s">
        <v>62</v>
      </c>
      <c r="E162" s="248" t="s">
        <v>56</v>
      </c>
      <c r="F162" s="249" t="s">
        <v>1415</v>
      </c>
      <c r="G162" s="247"/>
      <c r="H162" s="250">
        <v>100</v>
      </c>
      <c r="I162" s="251"/>
      <c r="J162" s="251"/>
      <c r="K162" s="247"/>
      <c r="L162" s="247"/>
      <c r="M162" s="252"/>
      <c r="N162" s="253"/>
      <c r="O162" s="254"/>
      <c r="P162" s="254"/>
      <c r="Q162" s="254"/>
      <c r="R162" s="254"/>
      <c r="S162" s="254"/>
      <c r="T162" s="254"/>
      <c r="U162" s="254"/>
      <c r="V162" s="254"/>
      <c r="W162" s="254"/>
      <c r="X162" s="25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56" t="s">
        <v>62</v>
      </c>
      <c r="AU162" s="256" t="s">
        <v>29</v>
      </c>
      <c r="AV162" s="245" t="s">
        <v>29</v>
      </c>
      <c r="AW162" s="245" t="s">
        <v>659</v>
      </c>
      <c r="AX162" s="245" t="s">
        <v>34</v>
      </c>
      <c r="AY162" s="256" t="s">
        <v>781</v>
      </c>
      <c r="AZ162" s="245"/>
      <c r="BA162" s="245"/>
      <c r="BB162" s="245"/>
      <c r="BC162" s="245"/>
      <c r="BD162" s="245"/>
      <c r="BE162" s="245"/>
      <c r="BF162" s="245"/>
      <c r="BG162" s="245"/>
      <c r="BH162" s="245"/>
      <c r="BI162" s="245"/>
      <c r="BJ162" s="245"/>
      <c r="BK162" s="245"/>
      <c r="BL162" s="245"/>
      <c r="BM162" s="245"/>
      <c r="BN162" s="245"/>
      <c r="BO162" s="245"/>
      <c r="BP162" s="245"/>
      <c r="BQ162" s="245"/>
      <c r="BR162" s="245"/>
      <c r="BS162" s="245"/>
      <c r="BT162" s="245"/>
      <c r="BU162" s="245"/>
      <c r="BV162" s="245"/>
      <c r="BW162" s="245"/>
      <c r="BX162" s="245"/>
      <c r="BY162" s="245"/>
      <c r="BZ162" s="245"/>
      <c r="CA162" s="245"/>
      <c r="CB162" s="245"/>
      <c r="CC162" s="245"/>
      <c r="CD162" s="245"/>
      <c r="CE162" s="245"/>
      <c r="CF162" s="245"/>
      <c r="CG162" s="245"/>
      <c r="CH162" s="245"/>
      <c r="CI162" s="245"/>
      <c r="CJ162" s="245"/>
      <c r="CK162" s="245"/>
      <c r="CL162" s="245"/>
      <c r="CM162" s="245"/>
      <c r="CN162" s="245"/>
      <c r="CO162" s="245"/>
      <c r="CP162" s="245"/>
      <c r="CQ162" s="245"/>
      <c r="CR162" s="245"/>
      <c r="CS162" s="245"/>
      <c r="CT162" s="245"/>
      <c r="CU162" s="245"/>
      <c r="CV162" s="245"/>
      <c r="CW162" s="245"/>
      <c r="CX162" s="245"/>
      <c r="CY162" s="245"/>
      <c r="CZ162" s="245"/>
      <c r="DA162" s="245"/>
      <c r="DB162" s="245"/>
      <c r="DC162" s="245"/>
      <c r="DD162" s="245"/>
      <c r="DE162" s="245"/>
      <c r="DF162" s="245"/>
      <c r="DG162" s="245"/>
      <c r="DH162" s="245"/>
      <c r="DI162" s="245"/>
      <c r="DJ162" s="245"/>
      <c r="DK162" s="245"/>
      <c r="DL162" s="245"/>
      <c r="DM162" s="245"/>
      <c r="DN162" s="245"/>
      <c r="DO162" s="245"/>
      <c r="DP162" s="245"/>
      <c r="DQ162" s="245"/>
      <c r="DR162" s="245"/>
      <c r="DS162" s="245"/>
      <c r="DT162" s="245"/>
      <c r="DU162" s="245"/>
      <c r="DV162" s="245"/>
      <c r="DW162" s="245"/>
      <c r="DX162" s="245"/>
      <c r="DY162" s="245"/>
      <c r="DZ162" s="245"/>
      <c r="EA162" s="245"/>
      <c r="EB162" s="245"/>
      <c r="EC162" s="245"/>
      <c r="ED162" s="245"/>
      <c r="EE162" s="245"/>
      <c r="EF162" s="245"/>
      <c r="EG162" s="245"/>
      <c r="EH162" s="245"/>
      <c r="EI162" s="245"/>
      <c r="EJ162" s="245"/>
      <c r="EK162" s="245"/>
      <c r="EL162" s="245"/>
      <c r="EM162" s="245"/>
      <c r="EN162" s="245"/>
      <c r="EO162" s="245"/>
      <c r="EP162" s="245"/>
      <c r="EQ162" s="245"/>
      <c r="ER162" s="245"/>
      <c r="ES162" s="245"/>
      <c r="ET162" s="245"/>
      <c r="EU162" s="245"/>
      <c r="EV162" s="245"/>
      <c r="EW162" s="245"/>
      <c r="EX162" s="245"/>
      <c r="EY162" s="245"/>
      <c r="EZ162" s="245"/>
      <c r="FA162" s="245"/>
      <c r="FB162" s="245"/>
      <c r="FC162" s="245"/>
      <c r="FD162" s="245"/>
      <c r="FE162" s="245"/>
      <c r="FF162" s="245"/>
      <c r="FG162" s="245"/>
      <c r="FH162" s="245"/>
      <c r="FI162" s="245"/>
    </row>
    <row r="163" spans="1:165" ht="22.8">
      <c r="A163" s="54"/>
      <c r="B163" s="55"/>
      <c r="C163" s="269" t="s">
        <v>582</v>
      </c>
      <c r="D163" s="269" t="s">
        <v>196</v>
      </c>
      <c r="E163" s="270" t="s">
        <v>882</v>
      </c>
      <c r="F163" s="271" t="s">
        <v>883</v>
      </c>
      <c r="G163" s="272" t="s">
        <v>874</v>
      </c>
      <c r="H163" s="273">
        <v>62</v>
      </c>
      <c r="I163" s="274"/>
      <c r="J163" s="275"/>
      <c r="K163" s="276">
        <f>ROUND(P163*H163,2)</f>
        <v>0</v>
      </c>
      <c r="L163" s="271" t="s">
        <v>787</v>
      </c>
      <c r="M163" s="277"/>
      <c r="N163" s="278" t="s">
        <v>56</v>
      </c>
      <c r="O163" s="222" t="s">
        <v>694</v>
      </c>
      <c r="P163" s="223">
        <f>I163+J163</f>
        <v>0</v>
      </c>
      <c r="Q163" s="223">
        <f>ROUND(I163*H163,2)</f>
        <v>0</v>
      </c>
      <c r="R163" s="223">
        <f>ROUND(J163*H163,2)</f>
        <v>0</v>
      </c>
      <c r="S163" s="87"/>
      <c r="T163" s="224">
        <f>S163*H163</f>
        <v>0</v>
      </c>
      <c r="U163" s="224">
        <v>0.001</v>
      </c>
      <c r="V163" s="224">
        <f>U163*H163</f>
        <v>0.062</v>
      </c>
      <c r="W163" s="224">
        <v>0</v>
      </c>
      <c r="X163" s="225">
        <f>W163*H163</f>
        <v>0</v>
      </c>
      <c r="Y163" s="54"/>
      <c r="Z163" s="54"/>
      <c r="AA163" s="54"/>
      <c r="AB163" s="54"/>
      <c r="AC163" s="54"/>
      <c r="AD163" s="54"/>
      <c r="AE163" s="54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226" t="s">
        <v>814</v>
      </c>
      <c r="AS163" s="60"/>
      <c r="AT163" s="226" t="s">
        <v>196</v>
      </c>
      <c r="AU163" s="226" t="s">
        <v>29</v>
      </c>
      <c r="AV163" s="60"/>
      <c r="AW163" s="60"/>
      <c r="AX163" s="60"/>
      <c r="AY163" s="38" t="s">
        <v>781</v>
      </c>
      <c r="AZ163" s="60"/>
      <c r="BA163" s="60"/>
      <c r="BB163" s="60"/>
      <c r="BC163" s="60"/>
      <c r="BD163" s="60"/>
      <c r="BE163" s="227">
        <f>IF(O163="základní",K163,0)</f>
        <v>0</v>
      </c>
      <c r="BF163" s="227">
        <f>IF(O163="snížená",K163,0)</f>
        <v>0</v>
      </c>
      <c r="BG163" s="227">
        <f>IF(O163="zákl. přenesená",K163,0)</f>
        <v>0</v>
      </c>
      <c r="BH163" s="227">
        <f>IF(O163="sníž. přenesená",K163,0)</f>
        <v>0</v>
      </c>
      <c r="BI163" s="227">
        <f>IF(O163="nulová",K163,0)</f>
        <v>0</v>
      </c>
      <c r="BJ163" s="38" t="s">
        <v>34</v>
      </c>
      <c r="BK163" s="227">
        <f>ROUND(P163*H163,2)</f>
        <v>0</v>
      </c>
      <c r="BL163" s="38" t="s">
        <v>117</v>
      </c>
      <c r="BM163" s="226" t="s">
        <v>884</v>
      </c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</row>
    <row r="164" spans="1:165" ht="12.75">
      <c r="A164" s="245"/>
      <c r="B164" s="246"/>
      <c r="C164" s="247"/>
      <c r="D164" s="236" t="s">
        <v>62</v>
      </c>
      <c r="E164" s="248" t="s">
        <v>56</v>
      </c>
      <c r="F164" s="249" t="s">
        <v>1416</v>
      </c>
      <c r="G164" s="247"/>
      <c r="H164" s="250">
        <v>62</v>
      </c>
      <c r="I164" s="251"/>
      <c r="J164" s="251"/>
      <c r="K164" s="247"/>
      <c r="L164" s="247"/>
      <c r="M164" s="252"/>
      <c r="N164" s="253"/>
      <c r="O164" s="254"/>
      <c r="P164" s="254"/>
      <c r="Q164" s="254"/>
      <c r="R164" s="254"/>
      <c r="S164" s="254"/>
      <c r="T164" s="254"/>
      <c r="U164" s="254"/>
      <c r="V164" s="254"/>
      <c r="W164" s="254"/>
      <c r="X164" s="25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  <c r="AK164" s="245"/>
      <c r="AL164" s="245"/>
      <c r="AM164" s="245"/>
      <c r="AN164" s="245"/>
      <c r="AO164" s="245"/>
      <c r="AP164" s="245"/>
      <c r="AQ164" s="245"/>
      <c r="AR164" s="245"/>
      <c r="AS164" s="245"/>
      <c r="AT164" s="256" t="s">
        <v>62</v>
      </c>
      <c r="AU164" s="256" t="s">
        <v>29</v>
      </c>
      <c r="AV164" s="245" t="s">
        <v>29</v>
      </c>
      <c r="AW164" s="245" t="s">
        <v>659</v>
      </c>
      <c r="AX164" s="245" t="s">
        <v>34</v>
      </c>
      <c r="AY164" s="256" t="s">
        <v>781</v>
      </c>
      <c r="AZ164" s="245"/>
      <c r="BA164" s="245"/>
      <c r="BB164" s="245"/>
      <c r="BC164" s="245"/>
      <c r="BD164" s="245"/>
      <c r="BE164" s="245"/>
      <c r="BF164" s="245"/>
      <c r="BG164" s="245"/>
      <c r="BH164" s="245"/>
      <c r="BI164" s="245"/>
      <c r="BJ164" s="245"/>
      <c r="BK164" s="245"/>
      <c r="BL164" s="245"/>
      <c r="BM164" s="245"/>
      <c r="BN164" s="245"/>
      <c r="BO164" s="245"/>
      <c r="BP164" s="245"/>
      <c r="BQ164" s="245"/>
      <c r="BR164" s="245"/>
      <c r="BS164" s="245"/>
      <c r="BT164" s="245"/>
      <c r="BU164" s="245"/>
      <c r="BV164" s="245"/>
      <c r="BW164" s="245"/>
      <c r="BX164" s="245"/>
      <c r="BY164" s="245"/>
      <c r="BZ164" s="245"/>
      <c r="CA164" s="245"/>
      <c r="CB164" s="245"/>
      <c r="CC164" s="245"/>
      <c r="CD164" s="245"/>
      <c r="CE164" s="245"/>
      <c r="CF164" s="245"/>
      <c r="CG164" s="245"/>
      <c r="CH164" s="245"/>
      <c r="CI164" s="245"/>
      <c r="CJ164" s="245"/>
      <c r="CK164" s="245"/>
      <c r="CL164" s="245"/>
      <c r="CM164" s="245"/>
      <c r="CN164" s="245"/>
      <c r="CO164" s="245"/>
      <c r="CP164" s="245"/>
      <c r="CQ164" s="245"/>
      <c r="CR164" s="245"/>
      <c r="CS164" s="245"/>
      <c r="CT164" s="245"/>
      <c r="CU164" s="245"/>
      <c r="CV164" s="245"/>
      <c r="CW164" s="245"/>
      <c r="CX164" s="245"/>
      <c r="CY164" s="245"/>
      <c r="CZ164" s="245"/>
      <c r="DA164" s="245"/>
      <c r="DB164" s="245"/>
      <c r="DC164" s="245"/>
      <c r="DD164" s="245"/>
      <c r="DE164" s="245"/>
      <c r="DF164" s="245"/>
      <c r="DG164" s="245"/>
      <c r="DH164" s="245"/>
      <c r="DI164" s="245"/>
      <c r="DJ164" s="245"/>
      <c r="DK164" s="245"/>
      <c r="DL164" s="245"/>
      <c r="DM164" s="245"/>
      <c r="DN164" s="245"/>
      <c r="DO164" s="245"/>
      <c r="DP164" s="245"/>
      <c r="DQ164" s="245"/>
      <c r="DR164" s="245"/>
      <c r="DS164" s="245"/>
      <c r="DT164" s="245"/>
      <c r="DU164" s="245"/>
      <c r="DV164" s="245"/>
      <c r="DW164" s="245"/>
      <c r="DX164" s="245"/>
      <c r="DY164" s="245"/>
      <c r="DZ164" s="245"/>
      <c r="EA164" s="245"/>
      <c r="EB164" s="245"/>
      <c r="EC164" s="245"/>
      <c r="ED164" s="245"/>
      <c r="EE164" s="245"/>
      <c r="EF164" s="245"/>
      <c r="EG164" s="245"/>
      <c r="EH164" s="245"/>
      <c r="EI164" s="245"/>
      <c r="EJ164" s="245"/>
      <c r="EK164" s="245"/>
      <c r="EL164" s="245"/>
      <c r="EM164" s="245"/>
      <c r="EN164" s="245"/>
      <c r="EO164" s="245"/>
      <c r="EP164" s="245"/>
      <c r="EQ164" s="245"/>
      <c r="ER164" s="245"/>
      <c r="ES164" s="245"/>
      <c r="ET164" s="245"/>
      <c r="EU164" s="245"/>
      <c r="EV164" s="245"/>
      <c r="EW164" s="245"/>
      <c r="EX164" s="245"/>
      <c r="EY164" s="245"/>
      <c r="EZ164" s="245"/>
      <c r="FA164" s="245"/>
      <c r="FB164" s="245"/>
      <c r="FC164" s="245"/>
      <c r="FD164" s="245"/>
      <c r="FE164" s="245"/>
      <c r="FF164" s="245"/>
      <c r="FG164" s="245"/>
      <c r="FH164" s="245"/>
      <c r="FI164" s="245"/>
    </row>
    <row r="165" spans="1:165" ht="12.75">
      <c r="A165" s="54"/>
      <c r="B165" s="55"/>
      <c r="C165" s="214" t="s">
        <v>587</v>
      </c>
      <c r="D165" s="214" t="s">
        <v>783</v>
      </c>
      <c r="E165" s="215" t="s">
        <v>886</v>
      </c>
      <c r="F165" s="216" t="s">
        <v>887</v>
      </c>
      <c r="G165" s="217" t="s">
        <v>801</v>
      </c>
      <c r="H165" s="218">
        <v>63</v>
      </c>
      <c r="I165" s="219"/>
      <c r="J165" s="219"/>
      <c r="K165" s="220">
        <f>ROUND(P165*H165,2)</f>
        <v>0</v>
      </c>
      <c r="L165" s="216" t="s">
        <v>787</v>
      </c>
      <c r="M165" s="59"/>
      <c r="N165" s="221" t="s">
        <v>56</v>
      </c>
      <c r="O165" s="222" t="s">
        <v>694</v>
      </c>
      <c r="P165" s="223">
        <f>I165+J165</f>
        <v>0</v>
      </c>
      <c r="Q165" s="223">
        <f>ROUND(I165*H165,2)</f>
        <v>0</v>
      </c>
      <c r="R165" s="223">
        <f>ROUND(J165*H165,2)</f>
        <v>0</v>
      </c>
      <c r="S165" s="87"/>
      <c r="T165" s="224">
        <f>S165*H165</f>
        <v>0</v>
      </c>
      <c r="U165" s="224">
        <v>0</v>
      </c>
      <c r="V165" s="224">
        <f>U165*H165</f>
        <v>0</v>
      </c>
      <c r="W165" s="224">
        <v>0</v>
      </c>
      <c r="X165" s="225">
        <f>W165*H165</f>
        <v>0</v>
      </c>
      <c r="Y165" s="54"/>
      <c r="Z165" s="54"/>
      <c r="AA165" s="54"/>
      <c r="AB165" s="54"/>
      <c r="AC165" s="54"/>
      <c r="AD165" s="54"/>
      <c r="AE165" s="54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226" t="s">
        <v>117</v>
      </c>
      <c r="AS165" s="60"/>
      <c r="AT165" s="226" t="s">
        <v>783</v>
      </c>
      <c r="AU165" s="226" t="s">
        <v>29</v>
      </c>
      <c r="AV165" s="60"/>
      <c r="AW165" s="60"/>
      <c r="AX165" s="60"/>
      <c r="AY165" s="38" t="s">
        <v>781</v>
      </c>
      <c r="AZ165" s="60"/>
      <c r="BA165" s="60"/>
      <c r="BB165" s="60"/>
      <c r="BC165" s="60"/>
      <c r="BD165" s="60"/>
      <c r="BE165" s="227">
        <f>IF(O165="základní",K165,0)</f>
        <v>0</v>
      </c>
      <c r="BF165" s="227">
        <f>IF(O165="snížená",K165,0)</f>
        <v>0</v>
      </c>
      <c r="BG165" s="227">
        <f>IF(O165="zákl. přenesená",K165,0)</f>
        <v>0</v>
      </c>
      <c r="BH165" s="227">
        <f>IF(O165="sníž. přenesená",K165,0)</f>
        <v>0</v>
      </c>
      <c r="BI165" s="227">
        <f>IF(O165="nulová",K165,0)</f>
        <v>0</v>
      </c>
      <c r="BJ165" s="38" t="s">
        <v>34</v>
      </c>
      <c r="BK165" s="227">
        <f>ROUND(P165*H165,2)</f>
        <v>0</v>
      </c>
      <c r="BL165" s="38" t="s">
        <v>117</v>
      </c>
      <c r="BM165" s="226" t="s">
        <v>888</v>
      </c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</row>
    <row r="166" spans="1:165" ht="12.75">
      <c r="A166" s="54"/>
      <c r="B166" s="55"/>
      <c r="C166" s="56"/>
      <c r="D166" s="228" t="s">
        <v>789</v>
      </c>
      <c r="E166" s="56"/>
      <c r="F166" s="229" t="s">
        <v>889</v>
      </c>
      <c r="G166" s="56"/>
      <c r="H166" s="56"/>
      <c r="I166" s="230"/>
      <c r="J166" s="230"/>
      <c r="K166" s="56"/>
      <c r="L166" s="56"/>
      <c r="M166" s="59"/>
      <c r="N166" s="231"/>
      <c r="O166" s="232"/>
      <c r="P166" s="87"/>
      <c r="Q166" s="87"/>
      <c r="R166" s="87"/>
      <c r="S166" s="87"/>
      <c r="T166" s="87"/>
      <c r="U166" s="87"/>
      <c r="V166" s="87"/>
      <c r="W166" s="87"/>
      <c r="X166" s="88"/>
      <c r="Y166" s="54"/>
      <c r="Z166" s="54"/>
      <c r="AA166" s="54"/>
      <c r="AB166" s="54"/>
      <c r="AC166" s="54"/>
      <c r="AD166" s="54"/>
      <c r="AE166" s="54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38" t="s">
        <v>789</v>
      </c>
      <c r="AU166" s="38" t="s">
        <v>29</v>
      </c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</row>
    <row r="167" spans="1:165" ht="22.8">
      <c r="A167" s="54"/>
      <c r="B167" s="55"/>
      <c r="C167" s="269" t="s">
        <v>593</v>
      </c>
      <c r="D167" s="269" t="s">
        <v>196</v>
      </c>
      <c r="E167" s="270" t="s">
        <v>891</v>
      </c>
      <c r="F167" s="271" t="s">
        <v>892</v>
      </c>
      <c r="G167" s="272" t="s">
        <v>801</v>
      </c>
      <c r="H167" s="273">
        <v>18</v>
      </c>
      <c r="I167" s="274"/>
      <c r="J167" s="275"/>
      <c r="K167" s="276">
        <f>ROUND(P167*H167,2)</f>
        <v>0</v>
      </c>
      <c r="L167" s="271" t="s">
        <v>787</v>
      </c>
      <c r="M167" s="277"/>
      <c r="N167" s="278" t="s">
        <v>56</v>
      </c>
      <c r="O167" s="222" t="s">
        <v>694</v>
      </c>
      <c r="P167" s="223">
        <f>I167+J167</f>
        <v>0</v>
      </c>
      <c r="Q167" s="223">
        <f>ROUND(I167*H167,2)</f>
        <v>0</v>
      </c>
      <c r="R167" s="223">
        <f>ROUND(J167*H167,2)</f>
        <v>0</v>
      </c>
      <c r="S167" s="87"/>
      <c r="T167" s="224">
        <f>S167*H167</f>
        <v>0</v>
      </c>
      <c r="U167" s="224">
        <v>0.00024</v>
      </c>
      <c r="V167" s="224">
        <f>U167*H167</f>
        <v>0.00432</v>
      </c>
      <c r="W167" s="224">
        <v>0</v>
      </c>
      <c r="X167" s="225">
        <f>W167*H167</f>
        <v>0</v>
      </c>
      <c r="Y167" s="54"/>
      <c r="Z167" s="54"/>
      <c r="AA167" s="54"/>
      <c r="AB167" s="54"/>
      <c r="AC167" s="54"/>
      <c r="AD167" s="54"/>
      <c r="AE167" s="54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226" t="s">
        <v>814</v>
      </c>
      <c r="AS167" s="60"/>
      <c r="AT167" s="226" t="s">
        <v>196</v>
      </c>
      <c r="AU167" s="226" t="s">
        <v>29</v>
      </c>
      <c r="AV167" s="60"/>
      <c r="AW167" s="60"/>
      <c r="AX167" s="60"/>
      <c r="AY167" s="38" t="s">
        <v>781</v>
      </c>
      <c r="AZ167" s="60"/>
      <c r="BA167" s="60"/>
      <c r="BB167" s="60"/>
      <c r="BC167" s="60"/>
      <c r="BD167" s="60"/>
      <c r="BE167" s="227">
        <f>IF(O167="základní",K167,0)</f>
        <v>0</v>
      </c>
      <c r="BF167" s="227">
        <f>IF(O167="snížená",K167,0)</f>
        <v>0</v>
      </c>
      <c r="BG167" s="227">
        <f>IF(O167="zákl. přenesená",K167,0)</f>
        <v>0</v>
      </c>
      <c r="BH167" s="227">
        <f>IF(O167="sníž. přenesená",K167,0)</f>
        <v>0</v>
      </c>
      <c r="BI167" s="227">
        <f>IF(O167="nulová",K167,0)</f>
        <v>0</v>
      </c>
      <c r="BJ167" s="38" t="s">
        <v>34</v>
      </c>
      <c r="BK167" s="227">
        <f>ROUND(P167*H167,2)</f>
        <v>0</v>
      </c>
      <c r="BL167" s="38" t="s">
        <v>117</v>
      </c>
      <c r="BM167" s="226" t="s">
        <v>893</v>
      </c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</row>
    <row r="168" spans="1:165" ht="22.8">
      <c r="A168" s="54"/>
      <c r="B168" s="55"/>
      <c r="C168" s="269" t="s">
        <v>599</v>
      </c>
      <c r="D168" s="269" t="s">
        <v>196</v>
      </c>
      <c r="E168" s="270" t="s">
        <v>894</v>
      </c>
      <c r="F168" s="271" t="s">
        <v>895</v>
      </c>
      <c r="G168" s="272" t="s">
        <v>801</v>
      </c>
      <c r="H168" s="273">
        <v>27</v>
      </c>
      <c r="I168" s="274"/>
      <c r="J168" s="275"/>
      <c r="K168" s="276">
        <f>ROUND(P168*H168,2)</f>
        <v>0</v>
      </c>
      <c r="L168" s="271" t="s">
        <v>787</v>
      </c>
      <c r="M168" s="277"/>
      <c r="N168" s="278" t="s">
        <v>56</v>
      </c>
      <c r="O168" s="222" t="s">
        <v>694</v>
      </c>
      <c r="P168" s="223">
        <f>I168+J168</f>
        <v>0</v>
      </c>
      <c r="Q168" s="223">
        <f>ROUND(I168*H168,2)</f>
        <v>0</v>
      </c>
      <c r="R168" s="223">
        <f>ROUND(J168*H168,2)</f>
        <v>0</v>
      </c>
      <c r="S168" s="87"/>
      <c r="T168" s="224">
        <f>S168*H168</f>
        <v>0</v>
      </c>
      <c r="U168" s="224">
        <v>0.00022</v>
      </c>
      <c r="V168" s="224">
        <f>U168*H168</f>
        <v>0.00594</v>
      </c>
      <c r="W168" s="224">
        <v>0</v>
      </c>
      <c r="X168" s="225">
        <f>W168*H168</f>
        <v>0</v>
      </c>
      <c r="Y168" s="54"/>
      <c r="Z168" s="54"/>
      <c r="AA168" s="54"/>
      <c r="AB168" s="54"/>
      <c r="AC168" s="54"/>
      <c r="AD168" s="54"/>
      <c r="AE168" s="54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226" t="s">
        <v>814</v>
      </c>
      <c r="AS168" s="60"/>
      <c r="AT168" s="226" t="s">
        <v>196</v>
      </c>
      <c r="AU168" s="226" t="s">
        <v>29</v>
      </c>
      <c r="AV168" s="60"/>
      <c r="AW168" s="60"/>
      <c r="AX168" s="60"/>
      <c r="AY168" s="38" t="s">
        <v>781</v>
      </c>
      <c r="AZ168" s="60"/>
      <c r="BA168" s="60"/>
      <c r="BB168" s="60"/>
      <c r="BC168" s="60"/>
      <c r="BD168" s="60"/>
      <c r="BE168" s="227">
        <f>IF(O168="základní",K168,0)</f>
        <v>0</v>
      </c>
      <c r="BF168" s="227">
        <f>IF(O168="snížená",K168,0)</f>
        <v>0</v>
      </c>
      <c r="BG168" s="227">
        <f>IF(O168="zákl. přenesená",K168,0)</f>
        <v>0</v>
      </c>
      <c r="BH168" s="227">
        <f>IF(O168="sníž. přenesená",K168,0)</f>
        <v>0</v>
      </c>
      <c r="BI168" s="227">
        <f>IF(O168="nulová",K168,0)</f>
        <v>0</v>
      </c>
      <c r="BJ168" s="38" t="s">
        <v>34</v>
      </c>
      <c r="BK168" s="227">
        <f>ROUND(P168*H168,2)</f>
        <v>0</v>
      </c>
      <c r="BL168" s="38" t="s">
        <v>117</v>
      </c>
      <c r="BM168" s="226" t="s">
        <v>896</v>
      </c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</row>
    <row r="169" spans="1:165" ht="22.8">
      <c r="A169" s="54"/>
      <c r="B169" s="55"/>
      <c r="C169" s="269" t="s">
        <v>605</v>
      </c>
      <c r="D169" s="269" t="s">
        <v>196</v>
      </c>
      <c r="E169" s="270" t="s">
        <v>897</v>
      </c>
      <c r="F169" s="271" t="s">
        <v>898</v>
      </c>
      <c r="G169" s="272" t="s">
        <v>801</v>
      </c>
      <c r="H169" s="273">
        <v>18</v>
      </c>
      <c r="I169" s="274"/>
      <c r="J169" s="275"/>
      <c r="K169" s="276">
        <f>ROUND(P169*H169,2)</f>
        <v>0</v>
      </c>
      <c r="L169" s="271" t="s">
        <v>787</v>
      </c>
      <c r="M169" s="277"/>
      <c r="N169" s="278" t="s">
        <v>56</v>
      </c>
      <c r="O169" s="222" t="s">
        <v>694</v>
      </c>
      <c r="P169" s="223">
        <f>I169+J169</f>
        <v>0</v>
      </c>
      <c r="Q169" s="223">
        <f>ROUND(I169*H169,2)</f>
        <v>0</v>
      </c>
      <c r="R169" s="223">
        <f>ROUND(J169*H169,2)</f>
        <v>0</v>
      </c>
      <c r="S169" s="87"/>
      <c r="T169" s="224">
        <f>S169*H169</f>
        <v>0</v>
      </c>
      <c r="U169" s="224">
        <v>0.00022</v>
      </c>
      <c r="V169" s="224">
        <f>U169*H169</f>
        <v>0.00396</v>
      </c>
      <c r="W169" s="224">
        <v>0</v>
      </c>
      <c r="X169" s="225">
        <f>W169*H169</f>
        <v>0</v>
      </c>
      <c r="Y169" s="54"/>
      <c r="Z169" s="54"/>
      <c r="AA169" s="54"/>
      <c r="AB169" s="54"/>
      <c r="AC169" s="54"/>
      <c r="AD169" s="54"/>
      <c r="AE169" s="54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226" t="s">
        <v>814</v>
      </c>
      <c r="AS169" s="60"/>
      <c r="AT169" s="226" t="s">
        <v>196</v>
      </c>
      <c r="AU169" s="226" t="s">
        <v>29</v>
      </c>
      <c r="AV169" s="60"/>
      <c r="AW169" s="60"/>
      <c r="AX169" s="60"/>
      <c r="AY169" s="38" t="s">
        <v>781</v>
      </c>
      <c r="AZ169" s="60"/>
      <c r="BA169" s="60"/>
      <c r="BB169" s="60"/>
      <c r="BC169" s="60"/>
      <c r="BD169" s="60"/>
      <c r="BE169" s="227">
        <f>IF(O169="základní",K169,0)</f>
        <v>0</v>
      </c>
      <c r="BF169" s="227">
        <f>IF(O169="snížená",K169,0)</f>
        <v>0</v>
      </c>
      <c r="BG169" s="227">
        <f>IF(O169="zákl. přenesená",K169,0)</f>
        <v>0</v>
      </c>
      <c r="BH169" s="227">
        <f>IF(O169="sníž. přenesená",K169,0)</f>
        <v>0</v>
      </c>
      <c r="BI169" s="227">
        <f>IF(O169="nulová",K169,0)</f>
        <v>0</v>
      </c>
      <c r="BJ169" s="38" t="s">
        <v>34</v>
      </c>
      <c r="BK169" s="227">
        <f>ROUND(P169*H169,2)</f>
        <v>0</v>
      </c>
      <c r="BL169" s="38" t="s">
        <v>117</v>
      </c>
      <c r="BM169" s="226" t="s">
        <v>899</v>
      </c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</row>
    <row r="170" spans="1:165" ht="12.75">
      <c r="A170" s="54"/>
      <c r="B170" s="55"/>
      <c r="C170" s="214" t="s">
        <v>912</v>
      </c>
      <c r="D170" s="214" t="s">
        <v>783</v>
      </c>
      <c r="E170" s="215" t="s">
        <v>900</v>
      </c>
      <c r="F170" s="216" t="s">
        <v>901</v>
      </c>
      <c r="G170" s="217" t="s">
        <v>801</v>
      </c>
      <c r="H170" s="218">
        <v>36</v>
      </c>
      <c r="I170" s="219"/>
      <c r="J170" s="219"/>
      <c r="K170" s="220">
        <f>ROUND(P170*H170,2)</f>
        <v>0</v>
      </c>
      <c r="L170" s="216" t="s">
        <v>787</v>
      </c>
      <c r="M170" s="59"/>
      <c r="N170" s="221" t="s">
        <v>56</v>
      </c>
      <c r="O170" s="222" t="s">
        <v>694</v>
      </c>
      <c r="P170" s="223">
        <f>I170+J170</f>
        <v>0</v>
      </c>
      <c r="Q170" s="223">
        <f>ROUND(I170*H170,2)</f>
        <v>0</v>
      </c>
      <c r="R170" s="223">
        <f>ROUND(J170*H170,2)</f>
        <v>0</v>
      </c>
      <c r="S170" s="87"/>
      <c r="T170" s="224">
        <f>S170*H170</f>
        <v>0</v>
      </c>
      <c r="U170" s="224">
        <v>0</v>
      </c>
      <c r="V170" s="224">
        <f>U170*H170</f>
        <v>0</v>
      </c>
      <c r="W170" s="224">
        <v>0</v>
      </c>
      <c r="X170" s="225">
        <f>W170*H170</f>
        <v>0</v>
      </c>
      <c r="Y170" s="54"/>
      <c r="Z170" s="54"/>
      <c r="AA170" s="54"/>
      <c r="AB170" s="54"/>
      <c r="AC170" s="54"/>
      <c r="AD170" s="54"/>
      <c r="AE170" s="54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226" t="s">
        <v>117</v>
      </c>
      <c r="AS170" s="60"/>
      <c r="AT170" s="226" t="s">
        <v>783</v>
      </c>
      <c r="AU170" s="226" t="s">
        <v>29</v>
      </c>
      <c r="AV170" s="60"/>
      <c r="AW170" s="60"/>
      <c r="AX170" s="60"/>
      <c r="AY170" s="38" t="s">
        <v>781</v>
      </c>
      <c r="AZ170" s="60"/>
      <c r="BA170" s="60"/>
      <c r="BB170" s="60"/>
      <c r="BC170" s="60"/>
      <c r="BD170" s="60"/>
      <c r="BE170" s="227">
        <f>IF(O170="základní",K170,0)</f>
        <v>0</v>
      </c>
      <c r="BF170" s="227">
        <f>IF(O170="snížená",K170,0)</f>
        <v>0</v>
      </c>
      <c r="BG170" s="227">
        <f>IF(O170="zákl. přenesená",K170,0)</f>
        <v>0</v>
      </c>
      <c r="BH170" s="227">
        <f>IF(O170="sníž. přenesená",K170,0)</f>
        <v>0</v>
      </c>
      <c r="BI170" s="227">
        <f>IF(O170="nulová",K170,0)</f>
        <v>0</v>
      </c>
      <c r="BJ170" s="38" t="s">
        <v>34</v>
      </c>
      <c r="BK170" s="227">
        <f>ROUND(P170*H170,2)</f>
        <v>0</v>
      </c>
      <c r="BL170" s="38" t="s">
        <v>117</v>
      </c>
      <c r="BM170" s="226" t="s">
        <v>902</v>
      </c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</row>
    <row r="171" spans="1:165" ht="12.75">
      <c r="A171" s="54"/>
      <c r="B171" s="55"/>
      <c r="C171" s="56"/>
      <c r="D171" s="228" t="s">
        <v>789</v>
      </c>
      <c r="E171" s="56"/>
      <c r="F171" s="229" t="s">
        <v>903</v>
      </c>
      <c r="G171" s="56"/>
      <c r="H171" s="56"/>
      <c r="I171" s="230"/>
      <c r="J171" s="230"/>
      <c r="K171" s="56"/>
      <c r="L171" s="56"/>
      <c r="M171" s="59"/>
      <c r="N171" s="231"/>
      <c r="O171" s="232"/>
      <c r="P171" s="87"/>
      <c r="Q171" s="87"/>
      <c r="R171" s="87"/>
      <c r="S171" s="87"/>
      <c r="T171" s="87"/>
      <c r="U171" s="87"/>
      <c r="V171" s="87"/>
      <c r="W171" s="87"/>
      <c r="X171" s="88"/>
      <c r="Y171" s="54"/>
      <c r="Z171" s="54"/>
      <c r="AA171" s="54"/>
      <c r="AB171" s="54"/>
      <c r="AC171" s="54"/>
      <c r="AD171" s="54"/>
      <c r="AE171" s="54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38" t="s">
        <v>789</v>
      </c>
      <c r="AU171" s="38" t="s">
        <v>29</v>
      </c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</row>
    <row r="172" spans="1:165" ht="12.75">
      <c r="A172" s="245"/>
      <c r="B172" s="246"/>
      <c r="C172" s="247"/>
      <c r="D172" s="236" t="s">
        <v>62</v>
      </c>
      <c r="E172" s="248" t="s">
        <v>56</v>
      </c>
      <c r="F172" s="249" t="s">
        <v>1412</v>
      </c>
      <c r="G172" s="247"/>
      <c r="H172" s="250">
        <v>36</v>
      </c>
      <c r="I172" s="251"/>
      <c r="J172" s="251"/>
      <c r="K172" s="247"/>
      <c r="L172" s="247"/>
      <c r="M172" s="252"/>
      <c r="N172" s="253"/>
      <c r="O172" s="254"/>
      <c r="P172" s="254"/>
      <c r="Q172" s="254"/>
      <c r="R172" s="254"/>
      <c r="S172" s="254"/>
      <c r="T172" s="254"/>
      <c r="U172" s="254"/>
      <c r="V172" s="254"/>
      <c r="W172" s="254"/>
      <c r="X172" s="25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245"/>
      <c r="AR172" s="245"/>
      <c r="AS172" s="245"/>
      <c r="AT172" s="256" t="s">
        <v>62</v>
      </c>
      <c r="AU172" s="256" t="s">
        <v>29</v>
      </c>
      <c r="AV172" s="245" t="s">
        <v>29</v>
      </c>
      <c r="AW172" s="245" t="s">
        <v>659</v>
      </c>
      <c r="AX172" s="245" t="s">
        <v>34</v>
      </c>
      <c r="AY172" s="256" t="s">
        <v>781</v>
      </c>
      <c r="AZ172" s="245"/>
      <c r="BA172" s="245"/>
      <c r="BB172" s="245"/>
      <c r="BC172" s="245"/>
      <c r="BD172" s="245"/>
      <c r="BE172" s="245"/>
      <c r="BF172" s="245"/>
      <c r="BG172" s="245"/>
      <c r="BH172" s="245"/>
      <c r="BI172" s="245"/>
      <c r="BJ172" s="245"/>
      <c r="BK172" s="245"/>
      <c r="BL172" s="245"/>
      <c r="BM172" s="245"/>
      <c r="BN172" s="245"/>
      <c r="BO172" s="245"/>
      <c r="BP172" s="245"/>
      <c r="BQ172" s="245"/>
      <c r="BR172" s="245"/>
      <c r="BS172" s="245"/>
      <c r="BT172" s="245"/>
      <c r="BU172" s="245"/>
      <c r="BV172" s="245"/>
      <c r="BW172" s="245"/>
      <c r="BX172" s="245"/>
      <c r="BY172" s="245"/>
      <c r="BZ172" s="245"/>
      <c r="CA172" s="245"/>
      <c r="CB172" s="245"/>
      <c r="CC172" s="245"/>
      <c r="CD172" s="245"/>
      <c r="CE172" s="245"/>
      <c r="CF172" s="245"/>
      <c r="CG172" s="245"/>
      <c r="CH172" s="245"/>
      <c r="CI172" s="245"/>
      <c r="CJ172" s="245"/>
      <c r="CK172" s="245"/>
      <c r="CL172" s="245"/>
      <c r="CM172" s="245"/>
      <c r="CN172" s="245"/>
      <c r="CO172" s="245"/>
      <c r="CP172" s="245"/>
      <c r="CQ172" s="245"/>
      <c r="CR172" s="245"/>
      <c r="CS172" s="245"/>
      <c r="CT172" s="245"/>
      <c r="CU172" s="245"/>
      <c r="CV172" s="245"/>
      <c r="CW172" s="245"/>
      <c r="CX172" s="245"/>
      <c r="CY172" s="245"/>
      <c r="CZ172" s="245"/>
      <c r="DA172" s="245"/>
      <c r="DB172" s="245"/>
      <c r="DC172" s="245"/>
      <c r="DD172" s="245"/>
      <c r="DE172" s="245"/>
      <c r="DF172" s="245"/>
      <c r="DG172" s="245"/>
      <c r="DH172" s="245"/>
      <c r="DI172" s="245"/>
      <c r="DJ172" s="245"/>
      <c r="DK172" s="245"/>
      <c r="DL172" s="245"/>
      <c r="DM172" s="245"/>
      <c r="DN172" s="245"/>
      <c r="DO172" s="245"/>
      <c r="DP172" s="245"/>
      <c r="DQ172" s="245"/>
      <c r="DR172" s="245"/>
      <c r="DS172" s="245"/>
      <c r="DT172" s="245"/>
      <c r="DU172" s="245"/>
      <c r="DV172" s="245"/>
      <c r="DW172" s="245"/>
      <c r="DX172" s="245"/>
      <c r="DY172" s="245"/>
      <c r="DZ172" s="245"/>
      <c r="EA172" s="245"/>
      <c r="EB172" s="245"/>
      <c r="EC172" s="245"/>
      <c r="ED172" s="245"/>
      <c r="EE172" s="245"/>
      <c r="EF172" s="245"/>
      <c r="EG172" s="245"/>
      <c r="EH172" s="245"/>
      <c r="EI172" s="245"/>
      <c r="EJ172" s="245"/>
      <c r="EK172" s="245"/>
      <c r="EL172" s="245"/>
      <c r="EM172" s="245"/>
      <c r="EN172" s="245"/>
      <c r="EO172" s="245"/>
      <c r="EP172" s="245"/>
      <c r="EQ172" s="245"/>
      <c r="ER172" s="245"/>
      <c r="ES172" s="245"/>
      <c r="ET172" s="245"/>
      <c r="EU172" s="245"/>
      <c r="EV172" s="245"/>
      <c r="EW172" s="245"/>
      <c r="EX172" s="245"/>
      <c r="EY172" s="245"/>
      <c r="EZ172" s="245"/>
      <c r="FA172" s="245"/>
      <c r="FB172" s="245"/>
      <c r="FC172" s="245"/>
      <c r="FD172" s="245"/>
      <c r="FE172" s="245"/>
      <c r="FF172" s="245"/>
      <c r="FG172" s="245"/>
      <c r="FH172" s="245"/>
      <c r="FI172" s="245"/>
    </row>
    <row r="173" spans="1:165" ht="12.75">
      <c r="A173" s="54"/>
      <c r="B173" s="55"/>
      <c r="C173" s="214" t="s">
        <v>917</v>
      </c>
      <c r="D173" s="214" t="s">
        <v>783</v>
      </c>
      <c r="E173" s="215" t="s">
        <v>905</v>
      </c>
      <c r="F173" s="216" t="s">
        <v>906</v>
      </c>
      <c r="G173" s="217" t="s">
        <v>801</v>
      </c>
      <c r="H173" s="218">
        <v>18</v>
      </c>
      <c r="I173" s="219"/>
      <c r="J173" s="219"/>
      <c r="K173" s="220">
        <f>ROUND(P173*H173,2)</f>
        <v>0</v>
      </c>
      <c r="L173" s="216" t="s">
        <v>787</v>
      </c>
      <c r="M173" s="59"/>
      <c r="N173" s="221" t="s">
        <v>56</v>
      </c>
      <c r="O173" s="222" t="s">
        <v>694</v>
      </c>
      <c r="P173" s="223">
        <f>I173+J173</f>
        <v>0</v>
      </c>
      <c r="Q173" s="223">
        <f>ROUND(I173*H173,2)</f>
        <v>0</v>
      </c>
      <c r="R173" s="223">
        <f>ROUND(J173*H173,2)</f>
        <v>0</v>
      </c>
      <c r="S173" s="87"/>
      <c r="T173" s="224">
        <f>S173*H173</f>
        <v>0</v>
      </c>
      <c r="U173" s="224">
        <v>0</v>
      </c>
      <c r="V173" s="224">
        <f>U173*H173</f>
        <v>0</v>
      </c>
      <c r="W173" s="224">
        <v>0</v>
      </c>
      <c r="X173" s="225">
        <f>W173*H173</f>
        <v>0</v>
      </c>
      <c r="Y173" s="54"/>
      <c r="Z173" s="54"/>
      <c r="AA173" s="54"/>
      <c r="AB173" s="54"/>
      <c r="AC173" s="54"/>
      <c r="AD173" s="54"/>
      <c r="AE173" s="54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226" t="s">
        <v>117</v>
      </c>
      <c r="AS173" s="60"/>
      <c r="AT173" s="226" t="s">
        <v>783</v>
      </c>
      <c r="AU173" s="226" t="s">
        <v>29</v>
      </c>
      <c r="AV173" s="60"/>
      <c r="AW173" s="60"/>
      <c r="AX173" s="60"/>
      <c r="AY173" s="38" t="s">
        <v>781</v>
      </c>
      <c r="AZ173" s="60"/>
      <c r="BA173" s="60"/>
      <c r="BB173" s="60"/>
      <c r="BC173" s="60"/>
      <c r="BD173" s="60"/>
      <c r="BE173" s="227">
        <f>IF(O173="základní",K173,0)</f>
        <v>0</v>
      </c>
      <c r="BF173" s="227">
        <f>IF(O173="snížená",K173,0)</f>
        <v>0</v>
      </c>
      <c r="BG173" s="227">
        <f>IF(O173="zákl. přenesená",K173,0)</f>
        <v>0</v>
      </c>
      <c r="BH173" s="227">
        <f>IF(O173="sníž. přenesená",K173,0)</f>
        <v>0</v>
      </c>
      <c r="BI173" s="227">
        <f>IF(O173="nulová",K173,0)</f>
        <v>0</v>
      </c>
      <c r="BJ173" s="38" t="s">
        <v>34</v>
      </c>
      <c r="BK173" s="227">
        <f>ROUND(P173*H173,2)</f>
        <v>0</v>
      </c>
      <c r="BL173" s="38" t="s">
        <v>117</v>
      </c>
      <c r="BM173" s="226" t="s">
        <v>907</v>
      </c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</row>
    <row r="174" spans="1:165" ht="12.75">
      <c r="A174" s="54"/>
      <c r="B174" s="55"/>
      <c r="C174" s="56"/>
      <c r="D174" s="228" t="s">
        <v>789</v>
      </c>
      <c r="E174" s="56"/>
      <c r="F174" s="229" t="s">
        <v>908</v>
      </c>
      <c r="G174" s="56"/>
      <c r="H174" s="56"/>
      <c r="I174" s="230"/>
      <c r="J174" s="230"/>
      <c r="K174" s="56"/>
      <c r="L174" s="56"/>
      <c r="M174" s="59"/>
      <c r="N174" s="231"/>
      <c r="O174" s="232"/>
      <c r="P174" s="87"/>
      <c r="Q174" s="87"/>
      <c r="R174" s="87"/>
      <c r="S174" s="87"/>
      <c r="T174" s="87"/>
      <c r="U174" s="87"/>
      <c r="V174" s="87"/>
      <c r="W174" s="87"/>
      <c r="X174" s="88"/>
      <c r="Y174" s="54"/>
      <c r="Z174" s="54"/>
      <c r="AA174" s="54"/>
      <c r="AB174" s="54"/>
      <c r="AC174" s="54"/>
      <c r="AD174" s="54"/>
      <c r="AE174" s="54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38" t="s">
        <v>789</v>
      </c>
      <c r="AU174" s="38" t="s">
        <v>29</v>
      </c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</row>
    <row r="175" spans="1:165" ht="22.8">
      <c r="A175" s="54"/>
      <c r="B175" s="55"/>
      <c r="C175" s="269" t="s">
        <v>921</v>
      </c>
      <c r="D175" s="269" t="s">
        <v>196</v>
      </c>
      <c r="E175" s="270" t="s">
        <v>909</v>
      </c>
      <c r="F175" s="271" t="s">
        <v>910</v>
      </c>
      <c r="G175" s="272" t="s">
        <v>801</v>
      </c>
      <c r="H175" s="273">
        <v>18</v>
      </c>
      <c r="I175" s="274"/>
      <c r="J175" s="275"/>
      <c r="K175" s="276">
        <f>ROUND(P175*H175,2)</f>
        <v>0</v>
      </c>
      <c r="L175" s="271" t="s">
        <v>787</v>
      </c>
      <c r="M175" s="277"/>
      <c r="N175" s="278" t="s">
        <v>56</v>
      </c>
      <c r="O175" s="222" t="s">
        <v>694</v>
      </c>
      <c r="P175" s="223">
        <f>I175+J175</f>
        <v>0</v>
      </c>
      <c r="Q175" s="223">
        <f>ROUND(I175*H175,2)</f>
        <v>0</v>
      </c>
      <c r="R175" s="223">
        <f>ROUND(J175*H175,2)</f>
        <v>0</v>
      </c>
      <c r="S175" s="87"/>
      <c r="T175" s="224">
        <f>S175*H175</f>
        <v>0</v>
      </c>
      <c r="U175" s="224">
        <v>0</v>
      </c>
      <c r="V175" s="224">
        <f>U175*H175</f>
        <v>0</v>
      </c>
      <c r="W175" s="224">
        <v>0</v>
      </c>
      <c r="X175" s="225">
        <f>W175*H175</f>
        <v>0</v>
      </c>
      <c r="Y175" s="54"/>
      <c r="Z175" s="54"/>
      <c r="AA175" s="54"/>
      <c r="AB175" s="54"/>
      <c r="AC175" s="54"/>
      <c r="AD175" s="54"/>
      <c r="AE175" s="54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226" t="s">
        <v>814</v>
      </c>
      <c r="AS175" s="60"/>
      <c r="AT175" s="226" t="s">
        <v>196</v>
      </c>
      <c r="AU175" s="226" t="s">
        <v>29</v>
      </c>
      <c r="AV175" s="60"/>
      <c r="AW175" s="60"/>
      <c r="AX175" s="60"/>
      <c r="AY175" s="38" t="s">
        <v>781</v>
      </c>
      <c r="AZ175" s="60"/>
      <c r="BA175" s="60"/>
      <c r="BB175" s="60"/>
      <c r="BC175" s="60"/>
      <c r="BD175" s="60"/>
      <c r="BE175" s="227">
        <f>IF(O175="základní",K175,0)</f>
        <v>0</v>
      </c>
      <c r="BF175" s="227">
        <f>IF(O175="snížená",K175,0)</f>
        <v>0</v>
      </c>
      <c r="BG175" s="227">
        <f>IF(O175="zákl. přenesená",K175,0)</f>
        <v>0</v>
      </c>
      <c r="BH175" s="227">
        <f>IF(O175="sníž. přenesená",K175,0)</f>
        <v>0</v>
      </c>
      <c r="BI175" s="227">
        <f>IF(O175="nulová",K175,0)</f>
        <v>0</v>
      </c>
      <c r="BJ175" s="38" t="s">
        <v>34</v>
      </c>
      <c r="BK175" s="227">
        <f>ROUND(P175*H175,2)</f>
        <v>0</v>
      </c>
      <c r="BL175" s="38" t="s">
        <v>117</v>
      </c>
      <c r="BM175" s="226" t="s">
        <v>911</v>
      </c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</row>
    <row r="176" spans="1:165" ht="12.75">
      <c r="A176" s="54"/>
      <c r="B176" s="55"/>
      <c r="C176" s="214" t="s">
        <v>814</v>
      </c>
      <c r="D176" s="214" t="s">
        <v>783</v>
      </c>
      <c r="E176" s="215" t="s">
        <v>913</v>
      </c>
      <c r="F176" s="216" t="s">
        <v>914</v>
      </c>
      <c r="G176" s="217" t="s">
        <v>801</v>
      </c>
      <c r="H176" s="218">
        <v>45</v>
      </c>
      <c r="I176" s="219"/>
      <c r="J176" s="219"/>
      <c r="K176" s="220">
        <f>ROUND(P176*H176,2)</f>
        <v>0</v>
      </c>
      <c r="L176" s="216" t="s">
        <v>56</v>
      </c>
      <c r="M176" s="59"/>
      <c r="N176" s="221" t="s">
        <v>56</v>
      </c>
      <c r="O176" s="222" t="s">
        <v>694</v>
      </c>
      <c r="P176" s="223">
        <f>I176+J176</f>
        <v>0</v>
      </c>
      <c r="Q176" s="223">
        <f>ROUND(I176*H176,2)</f>
        <v>0</v>
      </c>
      <c r="R176" s="223">
        <f>ROUND(J176*H176,2)</f>
        <v>0</v>
      </c>
      <c r="S176" s="87"/>
      <c r="T176" s="224">
        <f>S176*H176</f>
        <v>0</v>
      </c>
      <c r="U176" s="224">
        <v>0</v>
      </c>
      <c r="V176" s="224">
        <f>U176*H176</f>
        <v>0</v>
      </c>
      <c r="W176" s="224">
        <v>0</v>
      </c>
      <c r="X176" s="225">
        <f>W176*H176</f>
        <v>0</v>
      </c>
      <c r="Y176" s="54"/>
      <c r="Z176" s="54"/>
      <c r="AA176" s="54"/>
      <c r="AB176" s="54"/>
      <c r="AC176" s="54"/>
      <c r="AD176" s="54"/>
      <c r="AE176" s="54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226" t="s">
        <v>117</v>
      </c>
      <c r="AS176" s="60"/>
      <c r="AT176" s="226" t="s">
        <v>783</v>
      </c>
      <c r="AU176" s="226" t="s">
        <v>29</v>
      </c>
      <c r="AV176" s="60"/>
      <c r="AW176" s="60"/>
      <c r="AX176" s="60"/>
      <c r="AY176" s="38" t="s">
        <v>781</v>
      </c>
      <c r="AZ176" s="60"/>
      <c r="BA176" s="60"/>
      <c r="BB176" s="60"/>
      <c r="BC176" s="60"/>
      <c r="BD176" s="60"/>
      <c r="BE176" s="227">
        <f>IF(O176="základní",K176,0)</f>
        <v>0</v>
      </c>
      <c r="BF176" s="227">
        <f>IF(O176="snížená",K176,0)</f>
        <v>0</v>
      </c>
      <c r="BG176" s="227">
        <f>IF(O176="zákl. přenesená",K176,0)</f>
        <v>0</v>
      </c>
      <c r="BH176" s="227">
        <f>IF(O176="sníž. přenesená",K176,0)</f>
        <v>0</v>
      </c>
      <c r="BI176" s="227">
        <f>IF(O176="nulová",K176,0)</f>
        <v>0</v>
      </c>
      <c r="BJ176" s="38" t="s">
        <v>34</v>
      </c>
      <c r="BK176" s="227">
        <f>ROUND(P176*H176,2)</f>
        <v>0</v>
      </c>
      <c r="BL176" s="38" t="s">
        <v>117</v>
      </c>
      <c r="BM176" s="226" t="s">
        <v>915</v>
      </c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</row>
    <row r="177" spans="1:165" ht="12.75">
      <c r="A177" s="245"/>
      <c r="B177" s="246"/>
      <c r="C177" s="247"/>
      <c r="D177" s="236" t="s">
        <v>62</v>
      </c>
      <c r="E177" s="248" t="s">
        <v>56</v>
      </c>
      <c r="F177" s="249" t="s">
        <v>1417</v>
      </c>
      <c r="G177" s="247"/>
      <c r="H177" s="250">
        <v>45</v>
      </c>
      <c r="I177" s="251"/>
      <c r="J177" s="251"/>
      <c r="K177" s="247"/>
      <c r="L177" s="247"/>
      <c r="M177" s="252"/>
      <c r="N177" s="253"/>
      <c r="O177" s="254"/>
      <c r="P177" s="254"/>
      <c r="Q177" s="254"/>
      <c r="R177" s="254"/>
      <c r="S177" s="254"/>
      <c r="T177" s="254"/>
      <c r="U177" s="254"/>
      <c r="V177" s="254"/>
      <c r="W177" s="254"/>
      <c r="X177" s="25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56" t="s">
        <v>62</v>
      </c>
      <c r="AU177" s="256" t="s">
        <v>29</v>
      </c>
      <c r="AV177" s="245" t="s">
        <v>29</v>
      </c>
      <c r="AW177" s="245" t="s">
        <v>659</v>
      </c>
      <c r="AX177" s="245" t="s">
        <v>34</v>
      </c>
      <c r="AY177" s="256" t="s">
        <v>781</v>
      </c>
      <c r="AZ177" s="245"/>
      <c r="BA177" s="245"/>
      <c r="BB177" s="245"/>
      <c r="BC177" s="245"/>
      <c r="BD177" s="245"/>
      <c r="BE177" s="245"/>
      <c r="BF177" s="245"/>
      <c r="BG177" s="245"/>
      <c r="BH177" s="245"/>
      <c r="BI177" s="245"/>
      <c r="BJ177" s="245"/>
      <c r="BK177" s="245"/>
      <c r="BL177" s="245"/>
      <c r="BM177" s="245"/>
      <c r="BN177" s="245"/>
      <c r="BO177" s="245"/>
      <c r="BP177" s="245"/>
      <c r="BQ177" s="245"/>
      <c r="BR177" s="245"/>
      <c r="BS177" s="245"/>
      <c r="BT177" s="245"/>
      <c r="BU177" s="245"/>
      <c r="BV177" s="245"/>
      <c r="BW177" s="245"/>
      <c r="BX177" s="245"/>
      <c r="BY177" s="245"/>
      <c r="BZ177" s="245"/>
      <c r="CA177" s="245"/>
      <c r="CB177" s="245"/>
      <c r="CC177" s="245"/>
      <c r="CD177" s="245"/>
      <c r="CE177" s="245"/>
      <c r="CF177" s="245"/>
      <c r="CG177" s="245"/>
      <c r="CH177" s="245"/>
      <c r="CI177" s="245"/>
      <c r="CJ177" s="245"/>
      <c r="CK177" s="245"/>
      <c r="CL177" s="245"/>
      <c r="CM177" s="245"/>
      <c r="CN177" s="245"/>
      <c r="CO177" s="245"/>
      <c r="CP177" s="245"/>
      <c r="CQ177" s="245"/>
      <c r="CR177" s="245"/>
      <c r="CS177" s="245"/>
      <c r="CT177" s="245"/>
      <c r="CU177" s="245"/>
      <c r="CV177" s="245"/>
      <c r="CW177" s="245"/>
      <c r="CX177" s="245"/>
      <c r="CY177" s="245"/>
      <c r="CZ177" s="245"/>
      <c r="DA177" s="245"/>
      <c r="DB177" s="245"/>
      <c r="DC177" s="245"/>
      <c r="DD177" s="245"/>
      <c r="DE177" s="245"/>
      <c r="DF177" s="245"/>
      <c r="DG177" s="245"/>
      <c r="DH177" s="245"/>
      <c r="DI177" s="245"/>
      <c r="DJ177" s="245"/>
      <c r="DK177" s="245"/>
      <c r="DL177" s="245"/>
      <c r="DM177" s="245"/>
      <c r="DN177" s="245"/>
      <c r="DO177" s="245"/>
      <c r="DP177" s="245"/>
      <c r="DQ177" s="245"/>
      <c r="DR177" s="245"/>
      <c r="DS177" s="245"/>
      <c r="DT177" s="245"/>
      <c r="DU177" s="245"/>
      <c r="DV177" s="245"/>
      <c r="DW177" s="245"/>
      <c r="DX177" s="245"/>
      <c r="DY177" s="245"/>
      <c r="DZ177" s="245"/>
      <c r="EA177" s="245"/>
      <c r="EB177" s="245"/>
      <c r="EC177" s="245"/>
      <c r="ED177" s="245"/>
      <c r="EE177" s="245"/>
      <c r="EF177" s="245"/>
      <c r="EG177" s="245"/>
      <c r="EH177" s="245"/>
      <c r="EI177" s="245"/>
      <c r="EJ177" s="245"/>
      <c r="EK177" s="245"/>
      <c r="EL177" s="245"/>
      <c r="EM177" s="245"/>
      <c r="EN177" s="245"/>
      <c r="EO177" s="245"/>
      <c r="EP177" s="245"/>
      <c r="EQ177" s="245"/>
      <c r="ER177" s="245"/>
      <c r="ES177" s="245"/>
      <c r="ET177" s="245"/>
      <c r="EU177" s="245"/>
      <c r="EV177" s="245"/>
      <c r="EW177" s="245"/>
      <c r="EX177" s="245"/>
      <c r="EY177" s="245"/>
      <c r="EZ177" s="245"/>
      <c r="FA177" s="245"/>
      <c r="FB177" s="245"/>
      <c r="FC177" s="245"/>
      <c r="FD177" s="245"/>
      <c r="FE177" s="245"/>
      <c r="FF177" s="245"/>
      <c r="FG177" s="245"/>
      <c r="FH177" s="245"/>
      <c r="FI177" s="245"/>
    </row>
    <row r="178" spans="1:165" ht="12.75">
      <c r="A178" s="54"/>
      <c r="B178" s="55"/>
      <c r="C178" s="269" t="s">
        <v>931</v>
      </c>
      <c r="D178" s="269" t="s">
        <v>196</v>
      </c>
      <c r="E178" s="270" t="s">
        <v>918</v>
      </c>
      <c r="F178" s="271" t="s">
        <v>919</v>
      </c>
      <c r="G178" s="272" t="s">
        <v>801</v>
      </c>
      <c r="H178" s="273">
        <v>4.5</v>
      </c>
      <c r="I178" s="274"/>
      <c r="J178" s="275"/>
      <c r="K178" s="276">
        <f>ROUND(P178*H178,2)</f>
        <v>0</v>
      </c>
      <c r="L178" s="271" t="s">
        <v>56</v>
      </c>
      <c r="M178" s="277"/>
      <c r="N178" s="278" t="s">
        <v>56</v>
      </c>
      <c r="O178" s="222" t="s">
        <v>694</v>
      </c>
      <c r="P178" s="223">
        <f>I178+J178</f>
        <v>0</v>
      </c>
      <c r="Q178" s="223">
        <f>ROUND(I178*H178,2)</f>
        <v>0</v>
      </c>
      <c r="R178" s="223">
        <f>ROUND(J178*H178,2)</f>
        <v>0</v>
      </c>
      <c r="S178" s="87"/>
      <c r="T178" s="224">
        <f>S178*H178</f>
        <v>0</v>
      </c>
      <c r="U178" s="224">
        <v>0</v>
      </c>
      <c r="V178" s="224">
        <f>U178*H178</f>
        <v>0</v>
      </c>
      <c r="W178" s="224">
        <v>0</v>
      </c>
      <c r="X178" s="225">
        <f>W178*H178</f>
        <v>0</v>
      </c>
      <c r="Y178" s="54"/>
      <c r="Z178" s="54"/>
      <c r="AA178" s="54"/>
      <c r="AB178" s="54"/>
      <c r="AC178" s="54"/>
      <c r="AD178" s="54"/>
      <c r="AE178" s="54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226" t="s">
        <v>814</v>
      </c>
      <c r="AS178" s="60"/>
      <c r="AT178" s="226" t="s">
        <v>196</v>
      </c>
      <c r="AU178" s="226" t="s">
        <v>29</v>
      </c>
      <c r="AV178" s="60"/>
      <c r="AW178" s="60"/>
      <c r="AX178" s="60"/>
      <c r="AY178" s="38" t="s">
        <v>781</v>
      </c>
      <c r="AZ178" s="60"/>
      <c r="BA178" s="60"/>
      <c r="BB178" s="60"/>
      <c r="BC178" s="60"/>
      <c r="BD178" s="60"/>
      <c r="BE178" s="227">
        <f>IF(O178="základní",K178,0)</f>
        <v>0</v>
      </c>
      <c r="BF178" s="227">
        <f>IF(O178="snížená",K178,0)</f>
        <v>0</v>
      </c>
      <c r="BG178" s="227">
        <f>IF(O178="zákl. přenesená",K178,0)</f>
        <v>0</v>
      </c>
      <c r="BH178" s="227">
        <f>IF(O178="sníž. přenesená",K178,0)</f>
        <v>0</v>
      </c>
      <c r="BI178" s="227">
        <f>IF(O178="nulová",K178,0)</f>
        <v>0</v>
      </c>
      <c r="BJ178" s="38" t="s">
        <v>34</v>
      </c>
      <c r="BK178" s="227">
        <f>ROUND(P178*H178,2)</f>
        <v>0</v>
      </c>
      <c r="BL178" s="38" t="s">
        <v>117</v>
      </c>
      <c r="BM178" s="226" t="s">
        <v>920</v>
      </c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</row>
    <row r="179" spans="1:165" ht="22.8">
      <c r="A179" s="54"/>
      <c r="B179" s="55"/>
      <c r="C179" s="214" t="s">
        <v>938</v>
      </c>
      <c r="D179" s="214" t="s">
        <v>783</v>
      </c>
      <c r="E179" s="215" t="s">
        <v>922</v>
      </c>
      <c r="F179" s="216" t="s">
        <v>923</v>
      </c>
      <c r="G179" s="217" t="s">
        <v>924</v>
      </c>
      <c r="H179" s="279"/>
      <c r="I179" s="219"/>
      <c r="J179" s="219"/>
      <c r="K179" s="220">
        <f>ROUND(P179*H179,2)</f>
        <v>0</v>
      </c>
      <c r="L179" s="216" t="s">
        <v>787</v>
      </c>
      <c r="M179" s="59"/>
      <c r="N179" s="221" t="s">
        <v>56</v>
      </c>
      <c r="O179" s="222" t="s">
        <v>694</v>
      </c>
      <c r="P179" s="223">
        <f>I179+J179</f>
        <v>0</v>
      </c>
      <c r="Q179" s="223">
        <f>ROUND(I179*H179,2)</f>
        <v>0</v>
      </c>
      <c r="R179" s="223">
        <f>ROUND(J179*H179,2)</f>
        <v>0</v>
      </c>
      <c r="S179" s="87"/>
      <c r="T179" s="224">
        <f>S179*H179</f>
        <v>0</v>
      </c>
      <c r="U179" s="224">
        <v>0</v>
      </c>
      <c r="V179" s="224">
        <f>U179*H179</f>
        <v>0</v>
      </c>
      <c r="W179" s="224">
        <v>0</v>
      </c>
      <c r="X179" s="225">
        <f>W179*H179</f>
        <v>0</v>
      </c>
      <c r="Y179" s="54"/>
      <c r="Z179" s="54"/>
      <c r="AA179" s="54"/>
      <c r="AB179" s="54"/>
      <c r="AC179" s="54"/>
      <c r="AD179" s="54"/>
      <c r="AE179" s="54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226" t="s">
        <v>117</v>
      </c>
      <c r="AS179" s="60"/>
      <c r="AT179" s="226" t="s">
        <v>783</v>
      </c>
      <c r="AU179" s="226" t="s">
        <v>29</v>
      </c>
      <c r="AV179" s="60"/>
      <c r="AW179" s="60"/>
      <c r="AX179" s="60"/>
      <c r="AY179" s="38" t="s">
        <v>781</v>
      </c>
      <c r="AZ179" s="60"/>
      <c r="BA179" s="60"/>
      <c r="BB179" s="60"/>
      <c r="BC179" s="60"/>
      <c r="BD179" s="60"/>
      <c r="BE179" s="227">
        <f>IF(O179="základní",K179,0)</f>
        <v>0</v>
      </c>
      <c r="BF179" s="227">
        <f>IF(O179="snížená",K179,0)</f>
        <v>0</v>
      </c>
      <c r="BG179" s="227">
        <f>IF(O179="zákl. přenesená",K179,0)</f>
        <v>0</v>
      </c>
      <c r="BH179" s="227">
        <f>IF(O179="sníž. přenesená",K179,0)</f>
        <v>0</v>
      </c>
      <c r="BI179" s="227">
        <f>IF(O179="nulová",K179,0)</f>
        <v>0</v>
      </c>
      <c r="BJ179" s="38" t="s">
        <v>34</v>
      </c>
      <c r="BK179" s="227">
        <f>ROUND(P179*H179,2)</f>
        <v>0</v>
      </c>
      <c r="BL179" s="38" t="s">
        <v>117</v>
      </c>
      <c r="BM179" s="226" t="s">
        <v>925</v>
      </c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</row>
    <row r="180" spans="1:165" ht="12.75">
      <c r="A180" s="54"/>
      <c r="B180" s="55"/>
      <c r="C180" s="56"/>
      <c r="D180" s="228" t="s">
        <v>789</v>
      </c>
      <c r="E180" s="56"/>
      <c r="F180" s="229" t="s">
        <v>926</v>
      </c>
      <c r="G180" s="56"/>
      <c r="H180" s="56"/>
      <c r="I180" s="230"/>
      <c r="J180" s="230"/>
      <c r="K180" s="56"/>
      <c r="L180" s="56"/>
      <c r="M180" s="59"/>
      <c r="N180" s="231"/>
      <c r="O180" s="232"/>
      <c r="P180" s="87"/>
      <c r="Q180" s="87"/>
      <c r="R180" s="87"/>
      <c r="S180" s="87"/>
      <c r="T180" s="87"/>
      <c r="U180" s="87"/>
      <c r="V180" s="87"/>
      <c r="W180" s="87"/>
      <c r="X180" s="88"/>
      <c r="Y180" s="54"/>
      <c r="Z180" s="54"/>
      <c r="AA180" s="54"/>
      <c r="AB180" s="54"/>
      <c r="AC180" s="54"/>
      <c r="AD180" s="54"/>
      <c r="AE180" s="54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38" t="s">
        <v>789</v>
      </c>
      <c r="AU180" s="38" t="s">
        <v>29</v>
      </c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</row>
    <row r="181" spans="1:165" ht="22.8">
      <c r="A181" s="54"/>
      <c r="B181" s="55"/>
      <c r="C181" s="214" t="s">
        <v>944</v>
      </c>
      <c r="D181" s="214" t="s">
        <v>783</v>
      </c>
      <c r="E181" s="215" t="s">
        <v>927</v>
      </c>
      <c r="F181" s="216" t="s">
        <v>928</v>
      </c>
      <c r="G181" s="217" t="s">
        <v>924</v>
      </c>
      <c r="H181" s="279"/>
      <c r="I181" s="219"/>
      <c r="J181" s="219"/>
      <c r="K181" s="220">
        <f>ROUND(P181*H181,2)</f>
        <v>0</v>
      </c>
      <c r="L181" s="216" t="s">
        <v>787</v>
      </c>
      <c r="M181" s="59"/>
      <c r="N181" s="221" t="s">
        <v>56</v>
      </c>
      <c r="O181" s="222" t="s">
        <v>694</v>
      </c>
      <c r="P181" s="223">
        <f>I181+J181</f>
        <v>0</v>
      </c>
      <c r="Q181" s="223">
        <f>ROUND(I181*H181,2)</f>
        <v>0</v>
      </c>
      <c r="R181" s="223">
        <f>ROUND(J181*H181,2)</f>
        <v>0</v>
      </c>
      <c r="S181" s="87"/>
      <c r="T181" s="224">
        <f>S181*H181</f>
        <v>0</v>
      </c>
      <c r="U181" s="224">
        <v>0</v>
      </c>
      <c r="V181" s="224">
        <f>U181*H181</f>
        <v>0</v>
      </c>
      <c r="W181" s="224">
        <v>0</v>
      </c>
      <c r="X181" s="225">
        <f>W181*H181</f>
        <v>0</v>
      </c>
      <c r="Y181" s="54"/>
      <c r="Z181" s="54"/>
      <c r="AA181" s="54"/>
      <c r="AB181" s="54"/>
      <c r="AC181" s="54"/>
      <c r="AD181" s="54"/>
      <c r="AE181" s="54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226" t="s">
        <v>117</v>
      </c>
      <c r="AS181" s="60"/>
      <c r="AT181" s="226" t="s">
        <v>783</v>
      </c>
      <c r="AU181" s="226" t="s">
        <v>29</v>
      </c>
      <c r="AV181" s="60"/>
      <c r="AW181" s="60"/>
      <c r="AX181" s="60"/>
      <c r="AY181" s="38" t="s">
        <v>781</v>
      </c>
      <c r="AZ181" s="60"/>
      <c r="BA181" s="60"/>
      <c r="BB181" s="60"/>
      <c r="BC181" s="60"/>
      <c r="BD181" s="60"/>
      <c r="BE181" s="227">
        <f>IF(O181="základní",K181,0)</f>
        <v>0</v>
      </c>
      <c r="BF181" s="227">
        <f>IF(O181="snížená",K181,0)</f>
        <v>0</v>
      </c>
      <c r="BG181" s="227">
        <f>IF(O181="zákl. přenesená",K181,0)</f>
        <v>0</v>
      </c>
      <c r="BH181" s="227">
        <f>IF(O181="sníž. přenesená",K181,0)</f>
        <v>0</v>
      </c>
      <c r="BI181" s="227">
        <f>IF(O181="nulová",K181,0)</f>
        <v>0</v>
      </c>
      <c r="BJ181" s="38" t="s">
        <v>34</v>
      </c>
      <c r="BK181" s="227">
        <f>ROUND(P181*H181,2)</f>
        <v>0</v>
      </c>
      <c r="BL181" s="38" t="s">
        <v>117</v>
      </c>
      <c r="BM181" s="226" t="s">
        <v>929</v>
      </c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</row>
    <row r="182" spans="1:165" ht="12.75">
      <c r="A182" s="54"/>
      <c r="B182" s="55"/>
      <c r="C182" s="56"/>
      <c r="D182" s="228" t="s">
        <v>789</v>
      </c>
      <c r="E182" s="56"/>
      <c r="F182" s="229" t="s">
        <v>930</v>
      </c>
      <c r="G182" s="56"/>
      <c r="H182" s="56"/>
      <c r="I182" s="230"/>
      <c r="J182" s="230"/>
      <c r="K182" s="56"/>
      <c r="L182" s="56"/>
      <c r="M182" s="59"/>
      <c r="N182" s="231"/>
      <c r="O182" s="232"/>
      <c r="P182" s="87"/>
      <c r="Q182" s="87"/>
      <c r="R182" s="87"/>
      <c r="S182" s="87"/>
      <c r="T182" s="87"/>
      <c r="U182" s="87"/>
      <c r="V182" s="87"/>
      <c r="W182" s="87"/>
      <c r="X182" s="88"/>
      <c r="Y182" s="54"/>
      <c r="Z182" s="54"/>
      <c r="AA182" s="54"/>
      <c r="AB182" s="54"/>
      <c r="AC182" s="54"/>
      <c r="AD182" s="54"/>
      <c r="AE182" s="54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38" t="s">
        <v>789</v>
      </c>
      <c r="AU182" s="38" t="s">
        <v>29</v>
      </c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</row>
    <row r="183" spans="1:165" ht="12.75">
      <c r="A183" s="54"/>
      <c r="B183" s="55"/>
      <c r="C183" s="214" t="s">
        <v>949</v>
      </c>
      <c r="D183" s="214" t="s">
        <v>783</v>
      </c>
      <c r="E183" s="215" t="s">
        <v>932</v>
      </c>
      <c r="F183" s="216" t="s">
        <v>933</v>
      </c>
      <c r="G183" s="217" t="s">
        <v>924</v>
      </c>
      <c r="H183" s="279"/>
      <c r="I183" s="219"/>
      <c r="J183" s="219"/>
      <c r="K183" s="220">
        <f>ROUND(P183*H183,2)</f>
        <v>0</v>
      </c>
      <c r="L183" s="216" t="s">
        <v>56</v>
      </c>
      <c r="M183" s="59"/>
      <c r="N183" s="221" t="s">
        <v>56</v>
      </c>
      <c r="O183" s="222" t="s">
        <v>694</v>
      </c>
      <c r="P183" s="223">
        <f>I183+J183</f>
        <v>0</v>
      </c>
      <c r="Q183" s="223">
        <f>ROUND(I183*H183,2)</f>
        <v>0</v>
      </c>
      <c r="R183" s="223">
        <f>ROUND(J183*H183,2)</f>
        <v>0</v>
      </c>
      <c r="S183" s="87"/>
      <c r="T183" s="224">
        <f>S183*H183</f>
        <v>0</v>
      </c>
      <c r="U183" s="224">
        <v>0</v>
      </c>
      <c r="V183" s="224">
        <f>U183*H183</f>
        <v>0</v>
      </c>
      <c r="W183" s="224">
        <v>0</v>
      </c>
      <c r="X183" s="225">
        <f>W183*H183</f>
        <v>0</v>
      </c>
      <c r="Y183" s="54"/>
      <c r="Z183" s="54"/>
      <c r="AA183" s="54"/>
      <c r="AB183" s="54"/>
      <c r="AC183" s="54"/>
      <c r="AD183" s="54"/>
      <c r="AE183" s="54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226" t="s">
        <v>117</v>
      </c>
      <c r="AS183" s="60"/>
      <c r="AT183" s="226" t="s">
        <v>783</v>
      </c>
      <c r="AU183" s="226" t="s">
        <v>29</v>
      </c>
      <c r="AV183" s="60"/>
      <c r="AW183" s="60"/>
      <c r="AX183" s="60"/>
      <c r="AY183" s="38" t="s">
        <v>781</v>
      </c>
      <c r="AZ183" s="60"/>
      <c r="BA183" s="60"/>
      <c r="BB183" s="60"/>
      <c r="BC183" s="60"/>
      <c r="BD183" s="60"/>
      <c r="BE183" s="227">
        <f>IF(O183="základní",K183,0)</f>
        <v>0</v>
      </c>
      <c r="BF183" s="227">
        <f>IF(O183="snížená",K183,0)</f>
        <v>0</v>
      </c>
      <c r="BG183" s="227">
        <f>IF(O183="zákl. přenesená",K183,0)</f>
        <v>0</v>
      </c>
      <c r="BH183" s="227">
        <f>IF(O183="sníž. přenesená",K183,0)</f>
        <v>0</v>
      </c>
      <c r="BI183" s="227">
        <f>IF(O183="nulová",K183,0)</f>
        <v>0</v>
      </c>
      <c r="BJ183" s="38" t="s">
        <v>34</v>
      </c>
      <c r="BK183" s="227">
        <f>ROUND(P183*H183,2)</f>
        <v>0</v>
      </c>
      <c r="BL183" s="38" t="s">
        <v>117</v>
      </c>
      <c r="BM183" s="226" t="s">
        <v>934</v>
      </c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</row>
    <row r="184" spans="1:165" ht="15">
      <c r="A184" s="196"/>
      <c r="B184" s="197"/>
      <c r="C184" s="198"/>
      <c r="D184" s="199" t="s">
        <v>721</v>
      </c>
      <c r="E184" s="200" t="s">
        <v>196</v>
      </c>
      <c r="F184" s="200" t="s">
        <v>935</v>
      </c>
      <c r="G184" s="198"/>
      <c r="H184" s="198"/>
      <c r="I184" s="201"/>
      <c r="J184" s="201"/>
      <c r="K184" s="202">
        <f>BK184</f>
        <v>0</v>
      </c>
      <c r="L184" s="198"/>
      <c r="M184" s="203"/>
      <c r="N184" s="204"/>
      <c r="O184" s="205"/>
      <c r="P184" s="205"/>
      <c r="Q184" s="206">
        <f>Q185+Q216</f>
        <v>0</v>
      </c>
      <c r="R184" s="206">
        <f>R185+R216</f>
        <v>0</v>
      </c>
      <c r="S184" s="205"/>
      <c r="T184" s="207">
        <f>T185+T216</f>
        <v>0</v>
      </c>
      <c r="U184" s="205"/>
      <c r="V184" s="207">
        <f>V185+V216</f>
        <v>1.0353109999999999</v>
      </c>
      <c r="W184" s="205"/>
      <c r="X184" s="208">
        <f>X185+X216</f>
        <v>0</v>
      </c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209" t="s">
        <v>28</v>
      </c>
      <c r="AS184" s="196"/>
      <c r="AT184" s="210" t="s">
        <v>721</v>
      </c>
      <c r="AU184" s="210" t="s">
        <v>32</v>
      </c>
      <c r="AV184" s="196"/>
      <c r="AW184" s="196"/>
      <c r="AX184" s="196"/>
      <c r="AY184" s="209" t="s">
        <v>781</v>
      </c>
      <c r="AZ184" s="196"/>
      <c r="BA184" s="196"/>
      <c r="BB184" s="196"/>
      <c r="BC184" s="196"/>
      <c r="BD184" s="196"/>
      <c r="BE184" s="196"/>
      <c r="BF184" s="196"/>
      <c r="BG184" s="196"/>
      <c r="BH184" s="196"/>
      <c r="BI184" s="196"/>
      <c r="BJ184" s="196"/>
      <c r="BK184" s="211">
        <f>BK185+BK216</f>
        <v>0</v>
      </c>
      <c r="BL184" s="196"/>
      <c r="BM184" s="196"/>
      <c r="BN184" s="196"/>
      <c r="BO184" s="196"/>
      <c r="BP184" s="196"/>
      <c r="BQ184" s="196"/>
      <c r="BR184" s="196"/>
      <c r="BS184" s="196"/>
      <c r="BT184" s="196"/>
      <c r="BU184" s="196"/>
      <c r="BV184" s="196"/>
      <c r="BW184" s="196"/>
      <c r="BX184" s="196"/>
      <c r="BY184" s="196"/>
      <c r="BZ184" s="196"/>
      <c r="CA184" s="196"/>
      <c r="CB184" s="196"/>
      <c r="CC184" s="196"/>
      <c r="CD184" s="196"/>
      <c r="CE184" s="196"/>
      <c r="CF184" s="196"/>
      <c r="CG184" s="196"/>
      <c r="CH184" s="196"/>
      <c r="CI184" s="196"/>
      <c r="CJ184" s="196"/>
      <c r="CK184" s="196"/>
      <c r="CL184" s="196"/>
      <c r="CM184" s="196"/>
      <c r="CN184" s="196"/>
      <c r="CO184" s="196"/>
      <c r="CP184" s="196"/>
      <c r="CQ184" s="196"/>
      <c r="CR184" s="196"/>
      <c r="CS184" s="196"/>
      <c r="CT184" s="196"/>
      <c r="CU184" s="196"/>
      <c r="CV184" s="196"/>
      <c r="CW184" s="196"/>
      <c r="CX184" s="196"/>
      <c r="CY184" s="196"/>
      <c r="CZ184" s="196"/>
      <c r="DA184" s="196"/>
      <c r="DB184" s="196"/>
      <c r="DC184" s="196"/>
      <c r="DD184" s="196"/>
      <c r="DE184" s="196"/>
      <c r="DF184" s="196"/>
      <c r="DG184" s="196"/>
      <c r="DH184" s="196"/>
      <c r="DI184" s="196"/>
      <c r="DJ184" s="196"/>
      <c r="DK184" s="196"/>
      <c r="DL184" s="196"/>
      <c r="DM184" s="196"/>
      <c r="DN184" s="196"/>
      <c r="DO184" s="196"/>
      <c r="DP184" s="196"/>
      <c r="DQ184" s="196"/>
      <c r="DR184" s="196"/>
      <c r="DS184" s="196"/>
      <c r="DT184" s="196"/>
      <c r="DU184" s="196"/>
      <c r="DV184" s="196"/>
      <c r="DW184" s="196"/>
      <c r="DX184" s="196"/>
      <c r="DY184" s="196"/>
      <c r="DZ184" s="196"/>
      <c r="EA184" s="196"/>
      <c r="EB184" s="196"/>
      <c r="EC184" s="196"/>
      <c r="ED184" s="196"/>
      <c r="EE184" s="196"/>
      <c r="EF184" s="196"/>
      <c r="EG184" s="196"/>
      <c r="EH184" s="196"/>
      <c r="EI184" s="196"/>
      <c r="EJ184" s="196"/>
      <c r="EK184" s="196"/>
      <c r="EL184" s="196"/>
      <c r="EM184" s="196"/>
      <c r="EN184" s="196"/>
      <c r="EO184" s="196"/>
      <c r="EP184" s="196"/>
      <c r="EQ184" s="196"/>
      <c r="ER184" s="196"/>
      <c r="ES184" s="196"/>
      <c r="ET184" s="196"/>
      <c r="EU184" s="196"/>
      <c r="EV184" s="196"/>
      <c r="EW184" s="196"/>
      <c r="EX184" s="196"/>
      <c r="EY184" s="196"/>
      <c r="EZ184" s="196"/>
      <c r="FA184" s="196"/>
      <c r="FB184" s="196"/>
      <c r="FC184" s="196"/>
      <c r="FD184" s="196"/>
      <c r="FE184" s="196"/>
      <c r="FF184" s="196"/>
      <c r="FG184" s="196"/>
      <c r="FH184" s="196"/>
      <c r="FI184" s="196"/>
    </row>
    <row r="185" spans="1:165" ht="12.75">
      <c r="A185" s="196"/>
      <c r="B185" s="197"/>
      <c r="C185" s="198"/>
      <c r="D185" s="199" t="s">
        <v>721</v>
      </c>
      <c r="E185" s="212" t="s">
        <v>936</v>
      </c>
      <c r="F185" s="212" t="s">
        <v>937</v>
      </c>
      <c r="G185" s="198"/>
      <c r="H185" s="198"/>
      <c r="I185" s="201"/>
      <c r="J185" s="201"/>
      <c r="K185" s="213">
        <f>BK185</f>
        <v>0</v>
      </c>
      <c r="L185" s="198"/>
      <c r="M185" s="203"/>
      <c r="N185" s="204"/>
      <c r="O185" s="205"/>
      <c r="P185" s="205"/>
      <c r="Q185" s="206">
        <f>SUM(Q186:Q215)</f>
        <v>0</v>
      </c>
      <c r="R185" s="206">
        <f>SUM(R186:R215)</f>
        <v>0</v>
      </c>
      <c r="S185" s="205"/>
      <c r="T185" s="207">
        <f>SUM(T186:T215)</f>
        <v>0</v>
      </c>
      <c r="U185" s="205"/>
      <c r="V185" s="207">
        <f>SUM(V186:V215)</f>
        <v>0.00019</v>
      </c>
      <c r="W185" s="205"/>
      <c r="X185" s="208">
        <f>SUM(X186:X215)</f>
        <v>0</v>
      </c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209" t="s">
        <v>28</v>
      </c>
      <c r="AS185" s="196"/>
      <c r="AT185" s="210" t="s">
        <v>721</v>
      </c>
      <c r="AU185" s="210" t="s">
        <v>34</v>
      </c>
      <c r="AV185" s="196"/>
      <c r="AW185" s="196"/>
      <c r="AX185" s="196"/>
      <c r="AY185" s="209" t="s">
        <v>781</v>
      </c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211">
        <f>SUM(BK186:BK215)</f>
        <v>0</v>
      </c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6"/>
      <c r="BW185" s="196"/>
      <c r="BX185" s="196"/>
      <c r="BY185" s="196"/>
      <c r="BZ185" s="196"/>
      <c r="CA185" s="196"/>
      <c r="CB185" s="196"/>
      <c r="CC185" s="196"/>
      <c r="CD185" s="196"/>
      <c r="CE185" s="196"/>
      <c r="CF185" s="196"/>
      <c r="CG185" s="196"/>
      <c r="CH185" s="196"/>
      <c r="CI185" s="196"/>
      <c r="CJ185" s="196"/>
      <c r="CK185" s="196"/>
      <c r="CL185" s="196"/>
      <c r="CM185" s="196"/>
      <c r="CN185" s="196"/>
      <c r="CO185" s="196"/>
      <c r="CP185" s="196"/>
      <c r="CQ185" s="196"/>
      <c r="CR185" s="196"/>
      <c r="CS185" s="196"/>
      <c r="CT185" s="196"/>
      <c r="CU185" s="196"/>
      <c r="CV185" s="196"/>
      <c r="CW185" s="196"/>
      <c r="CX185" s="196"/>
      <c r="CY185" s="196"/>
      <c r="CZ185" s="196"/>
      <c r="DA185" s="196"/>
      <c r="DB185" s="196"/>
      <c r="DC185" s="196"/>
      <c r="DD185" s="196"/>
      <c r="DE185" s="196"/>
      <c r="DF185" s="196"/>
      <c r="DG185" s="196"/>
      <c r="DH185" s="196"/>
      <c r="DI185" s="196"/>
      <c r="DJ185" s="196"/>
      <c r="DK185" s="196"/>
      <c r="DL185" s="196"/>
      <c r="DM185" s="196"/>
      <c r="DN185" s="196"/>
      <c r="DO185" s="196"/>
      <c r="DP185" s="196"/>
      <c r="DQ185" s="196"/>
      <c r="DR185" s="196"/>
      <c r="DS185" s="196"/>
      <c r="DT185" s="196"/>
      <c r="DU185" s="196"/>
      <c r="DV185" s="196"/>
      <c r="DW185" s="196"/>
      <c r="DX185" s="196"/>
      <c r="DY185" s="196"/>
      <c r="DZ185" s="196"/>
      <c r="EA185" s="196"/>
      <c r="EB185" s="196"/>
      <c r="EC185" s="196"/>
      <c r="ED185" s="196"/>
      <c r="EE185" s="196"/>
      <c r="EF185" s="196"/>
      <c r="EG185" s="196"/>
      <c r="EH185" s="196"/>
      <c r="EI185" s="196"/>
      <c r="EJ185" s="196"/>
      <c r="EK185" s="196"/>
      <c r="EL185" s="196"/>
      <c r="EM185" s="196"/>
      <c r="EN185" s="196"/>
      <c r="EO185" s="196"/>
      <c r="EP185" s="196"/>
      <c r="EQ185" s="196"/>
      <c r="ER185" s="196"/>
      <c r="ES185" s="196"/>
      <c r="ET185" s="196"/>
      <c r="EU185" s="196"/>
      <c r="EV185" s="196"/>
      <c r="EW185" s="196"/>
      <c r="EX185" s="196"/>
      <c r="EY185" s="196"/>
      <c r="EZ185" s="196"/>
      <c r="FA185" s="196"/>
      <c r="FB185" s="196"/>
      <c r="FC185" s="196"/>
      <c r="FD185" s="196"/>
      <c r="FE185" s="196"/>
      <c r="FF185" s="196"/>
      <c r="FG185" s="196"/>
      <c r="FH185" s="196"/>
      <c r="FI185" s="196"/>
    </row>
    <row r="186" spans="1:165" ht="12.75">
      <c r="A186" s="54"/>
      <c r="B186" s="55"/>
      <c r="C186" s="214" t="s">
        <v>953</v>
      </c>
      <c r="D186" s="214" t="s">
        <v>783</v>
      </c>
      <c r="E186" s="215" t="s">
        <v>939</v>
      </c>
      <c r="F186" s="216" t="s">
        <v>940</v>
      </c>
      <c r="G186" s="217" t="s">
        <v>801</v>
      </c>
      <c r="H186" s="218">
        <v>18</v>
      </c>
      <c r="I186" s="219"/>
      <c r="J186" s="219"/>
      <c r="K186" s="220">
        <f>ROUND(P186*H186,2)</f>
        <v>0</v>
      </c>
      <c r="L186" s="216" t="s">
        <v>787</v>
      </c>
      <c r="M186" s="59"/>
      <c r="N186" s="221" t="s">
        <v>56</v>
      </c>
      <c r="O186" s="222" t="s">
        <v>694</v>
      </c>
      <c r="P186" s="223">
        <f>I186+J186</f>
        <v>0</v>
      </c>
      <c r="Q186" s="223">
        <f>ROUND(I186*H186,2)</f>
        <v>0</v>
      </c>
      <c r="R186" s="223">
        <f>ROUND(J186*H186,2)</f>
        <v>0</v>
      </c>
      <c r="S186" s="87"/>
      <c r="T186" s="224">
        <f>S186*H186</f>
        <v>0</v>
      </c>
      <c r="U186" s="224">
        <v>0</v>
      </c>
      <c r="V186" s="224">
        <f>U186*H186</f>
        <v>0</v>
      </c>
      <c r="W186" s="224">
        <v>0</v>
      </c>
      <c r="X186" s="225">
        <f>W186*H186</f>
        <v>0</v>
      </c>
      <c r="Y186" s="54"/>
      <c r="Z186" s="54"/>
      <c r="AA186" s="54"/>
      <c r="AB186" s="54"/>
      <c r="AC186" s="54"/>
      <c r="AD186" s="54"/>
      <c r="AE186" s="54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226" t="s">
        <v>941</v>
      </c>
      <c r="AS186" s="60"/>
      <c r="AT186" s="226" t="s">
        <v>783</v>
      </c>
      <c r="AU186" s="226" t="s">
        <v>29</v>
      </c>
      <c r="AV186" s="60"/>
      <c r="AW186" s="60"/>
      <c r="AX186" s="60"/>
      <c r="AY186" s="38" t="s">
        <v>781</v>
      </c>
      <c r="AZ186" s="60"/>
      <c r="BA186" s="60"/>
      <c r="BB186" s="60"/>
      <c r="BC186" s="60"/>
      <c r="BD186" s="60"/>
      <c r="BE186" s="227">
        <f>IF(O186="základní",K186,0)</f>
        <v>0</v>
      </c>
      <c r="BF186" s="227">
        <f>IF(O186="snížená",K186,0)</f>
        <v>0</v>
      </c>
      <c r="BG186" s="227">
        <f>IF(O186="zákl. přenesená",K186,0)</f>
        <v>0</v>
      </c>
      <c r="BH186" s="227">
        <f>IF(O186="sníž. přenesená",K186,0)</f>
        <v>0</v>
      </c>
      <c r="BI186" s="227">
        <f>IF(O186="nulová",K186,0)</f>
        <v>0</v>
      </c>
      <c r="BJ186" s="38" t="s">
        <v>34</v>
      </c>
      <c r="BK186" s="227">
        <f>ROUND(P186*H186,2)</f>
        <v>0</v>
      </c>
      <c r="BL186" s="38" t="s">
        <v>941</v>
      </c>
      <c r="BM186" s="226" t="s">
        <v>942</v>
      </c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J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</row>
    <row r="187" spans="1:165" ht="12.75">
      <c r="A187" s="54"/>
      <c r="B187" s="55"/>
      <c r="C187" s="56"/>
      <c r="D187" s="228" t="s">
        <v>789</v>
      </c>
      <c r="E187" s="56"/>
      <c r="F187" s="229" t="s">
        <v>943</v>
      </c>
      <c r="G187" s="56"/>
      <c r="H187" s="56"/>
      <c r="I187" s="230"/>
      <c r="J187" s="230"/>
      <c r="K187" s="56"/>
      <c r="L187" s="56"/>
      <c r="M187" s="59"/>
      <c r="N187" s="231"/>
      <c r="O187" s="232"/>
      <c r="P187" s="87"/>
      <c r="Q187" s="87"/>
      <c r="R187" s="87"/>
      <c r="S187" s="87"/>
      <c r="T187" s="87"/>
      <c r="U187" s="87"/>
      <c r="V187" s="87"/>
      <c r="W187" s="87"/>
      <c r="X187" s="88"/>
      <c r="Y187" s="54"/>
      <c r="Z187" s="54"/>
      <c r="AA187" s="54"/>
      <c r="AB187" s="54"/>
      <c r="AC187" s="54"/>
      <c r="AD187" s="54"/>
      <c r="AE187" s="54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38" t="s">
        <v>789</v>
      </c>
      <c r="AU187" s="38" t="s">
        <v>29</v>
      </c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  <c r="EU187" s="60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60"/>
      <c r="FG187" s="60"/>
      <c r="FH187" s="60"/>
      <c r="FI187" s="60"/>
    </row>
    <row r="188" spans="1:165" ht="22.8">
      <c r="A188" s="54"/>
      <c r="B188" s="55"/>
      <c r="C188" s="214" t="s">
        <v>956</v>
      </c>
      <c r="D188" s="214" t="s">
        <v>783</v>
      </c>
      <c r="E188" s="215" t="s">
        <v>1353</v>
      </c>
      <c r="F188" s="216" t="s">
        <v>1354</v>
      </c>
      <c r="G188" s="217" t="s">
        <v>801</v>
      </c>
      <c r="H188" s="218">
        <v>1</v>
      </c>
      <c r="I188" s="219"/>
      <c r="J188" s="219"/>
      <c r="K188" s="220">
        <f>ROUND(P188*H188,2)</f>
        <v>0</v>
      </c>
      <c r="L188" s="216" t="s">
        <v>1355</v>
      </c>
      <c r="M188" s="59"/>
      <c r="N188" s="221" t="s">
        <v>56</v>
      </c>
      <c r="O188" s="222" t="s">
        <v>694</v>
      </c>
      <c r="P188" s="223">
        <f>I188+J188</f>
        <v>0</v>
      </c>
      <c r="Q188" s="223">
        <f>ROUND(I188*H188,2)</f>
        <v>0</v>
      </c>
      <c r="R188" s="223">
        <f>ROUND(J188*H188,2)</f>
        <v>0</v>
      </c>
      <c r="S188" s="87"/>
      <c r="T188" s="224">
        <f>S188*H188</f>
        <v>0</v>
      </c>
      <c r="U188" s="224">
        <v>0</v>
      </c>
      <c r="V188" s="224">
        <f>U188*H188</f>
        <v>0</v>
      </c>
      <c r="W188" s="224">
        <v>0</v>
      </c>
      <c r="X188" s="225">
        <f>W188*H188</f>
        <v>0</v>
      </c>
      <c r="Y188" s="54"/>
      <c r="Z188" s="54"/>
      <c r="AA188" s="54"/>
      <c r="AB188" s="54"/>
      <c r="AC188" s="54"/>
      <c r="AD188" s="54"/>
      <c r="AE188" s="54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226" t="s">
        <v>941</v>
      </c>
      <c r="AS188" s="60"/>
      <c r="AT188" s="226" t="s">
        <v>783</v>
      </c>
      <c r="AU188" s="226" t="s">
        <v>29</v>
      </c>
      <c r="AV188" s="60"/>
      <c r="AW188" s="60"/>
      <c r="AX188" s="60"/>
      <c r="AY188" s="38" t="s">
        <v>781</v>
      </c>
      <c r="AZ188" s="60"/>
      <c r="BA188" s="60"/>
      <c r="BB188" s="60"/>
      <c r="BC188" s="60"/>
      <c r="BD188" s="60"/>
      <c r="BE188" s="227">
        <f>IF(O188="základní",K188,0)</f>
        <v>0</v>
      </c>
      <c r="BF188" s="227">
        <f>IF(O188="snížená",K188,0)</f>
        <v>0</v>
      </c>
      <c r="BG188" s="227">
        <f>IF(O188="zákl. přenesená",K188,0)</f>
        <v>0</v>
      </c>
      <c r="BH188" s="227">
        <f>IF(O188="sníž. přenesená",K188,0)</f>
        <v>0</v>
      </c>
      <c r="BI188" s="227">
        <f>IF(O188="nulová",K188,0)</f>
        <v>0</v>
      </c>
      <c r="BJ188" s="38" t="s">
        <v>34</v>
      </c>
      <c r="BK188" s="227">
        <f>ROUND(P188*H188,2)</f>
        <v>0</v>
      </c>
      <c r="BL188" s="38" t="s">
        <v>941</v>
      </c>
      <c r="BM188" s="226" t="s">
        <v>1356</v>
      </c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</row>
    <row r="189" spans="1:165" ht="12.75">
      <c r="A189" s="54"/>
      <c r="B189" s="55"/>
      <c r="C189" s="269" t="s">
        <v>961</v>
      </c>
      <c r="D189" s="269" t="s">
        <v>196</v>
      </c>
      <c r="E189" s="270" t="s">
        <v>1357</v>
      </c>
      <c r="F189" s="271" t="s">
        <v>1358</v>
      </c>
      <c r="G189" s="272" t="s">
        <v>1359</v>
      </c>
      <c r="H189" s="273">
        <v>1</v>
      </c>
      <c r="I189" s="274"/>
      <c r="J189" s="275"/>
      <c r="K189" s="276">
        <f>ROUND(P189*H189,2)</f>
        <v>0</v>
      </c>
      <c r="L189" s="271" t="s">
        <v>56</v>
      </c>
      <c r="M189" s="277"/>
      <c r="N189" s="278" t="s">
        <v>56</v>
      </c>
      <c r="O189" s="222" t="s">
        <v>694</v>
      </c>
      <c r="P189" s="223">
        <f>I189+J189</f>
        <v>0</v>
      </c>
      <c r="Q189" s="223">
        <f>ROUND(I189*H189,2)</f>
        <v>0</v>
      </c>
      <c r="R189" s="223">
        <f>ROUND(J189*H189,2)</f>
        <v>0</v>
      </c>
      <c r="S189" s="87"/>
      <c r="T189" s="224">
        <f>S189*H189</f>
        <v>0</v>
      </c>
      <c r="U189" s="224">
        <v>0</v>
      </c>
      <c r="V189" s="224">
        <f>U189*H189</f>
        <v>0</v>
      </c>
      <c r="W189" s="224">
        <v>0</v>
      </c>
      <c r="X189" s="225">
        <f>W189*H189</f>
        <v>0</v>
      </c>
      <c r="Y189" s="54"/>
      <c r="Z189" s="54"/>
      <c r="AA189" s="54"/>
      <c r="AB189" s="54"/>
      <c r="AC189" s="54"/>
      <c r="AD189" s="54"/>
      <c r="AE189" s="54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226" t="s">
        <v>951</v>
      </c>
      <c r="AS189" s="60"/>
      <c r="AT189" s="226" t="s">
        <v>196</v>
      </c>
      <c r="AU189" s="226" t="s">
        <v>29</v>
      </c>
      <c r="AV189" s="60"/>
      <c r="AW189" s="60"/>
      <c r="AX189" s="60"/>
      <c r="AY189" s="38" t="s">
        <v>781</v>
      </c>
      <c r="AZ189" s="60"/>
      <c r="BA189" s="60"/>
      <c r="BB189" s="60"/>
      <c r="BC189" s="60"/>
      <c r="BD189" s="60"/>
      <c r="BE189" s="227">
        <f>IF(O189="základní",K189,0)</f>
        <v>0</v>
      </c>
      <c r="BF189" s="227">
        <f>IF(O189="snížená",K189,0)</f>
        <v>0</v>
      </c>
      <c r="BG189" s="227">
        <f>IF(O189="zákl. přenesená",K189,0)</f>
        <v>0</v>
      </c>
      <c r="BH189" s="227">
        <f>IF(O189="sníž. přenesená",K189,0)</f>
        <v>0</v>
      </c>
      <c r="BI189" s="227">
        <f>IF(O189="nulová",K189,0)</f>
        <v>0</v>
      </c>
      <c r="BJ189" s="38" t="s">
        <v>34</v>
      </c>
      <c r="BK189" s="227">
        <f>ROUND(P189*H189,2)</f>
        <v>0</v>
      </c>
      <c r="BL189" s="38" t="s">
        <v>951</v>
      </c>
      <c r="BM189" s="226" t="s">
        <v>1360</v>
      </c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  <c r="EU189" s="60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</row>
    <row r="190" spans="1:165" ht="19.2">
      <c r="A190" s="54"/>
      <c r="B190" s="55"/>
      <c r="C190" s="56"/>
      <c r="D190" s="236" t="s">
        <v>54</v>
      </c>
      <c r="E190" s="56"/>
      <c r="F190" s="280" t="s">
        <v>1361</v>
      </c>
      <c r="G190" s="56"/>
      <c r="H190" s="56"/>
      <c r="I190" s="230"/>
      <c r="J190" s="230"/>
      <c r="K190" s="56"/>
      <c r="L190" s="56"/>
      <c r="M190" s="59"/>
      <c r="N190" s="231"/>
      <c r="O190" s="232"/>
      <c r="P190" s="87"/>
      <c r="Q190" s="87"/>
      <c r="R190" s="87"/>
      <c r="S190" s="87"/>
      <c r="T190" s="87"/>
      <c r="U190" s="87"/>
      <c r="V190" s="87"/>
      <c r="W190" s="87"/>
      <c r="X190" s="88"/>
      <c r="Y190" s="54"/>
      <c r="Z190" s="54"/>
      <c r="AA190" s="54"/>
      <c r="AB190" s="54"/>
      <c r="AC190" s="54"/>
      <c r="AD190" s="54"/>
      <c r="AE190" s="54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38" t="s">
        <v>54</v>
      </c>
      <c r="AU190" s="38" t="s">
        <v>29</v>
      </c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</row>
    <row r="191" spans="1:165" ht="22.8">
      <c r="A191" s="54"/>
      <c r="B191" s="55"/>
      <c r="C191" s="214" t="s">
        <v>964</v>
      </c>
      <c r="D191" s="214" t="s">
        <v>783</v>
      </c>
      <c r="E191" s="215" t="s">
        <v>945</v>
      </c>
      <c r="F191" s="216" t="s">
        <v>946</v>
      </c>
      <c r="G191" s="217" t="s">
        <v>801</v>
      </c>
      <c r="H191" s="218">
        <v>19</v>
      </c>
      <c r="I191" s="219"/>
      <c r="J191" s="219"/>
      <c r="K191" s="220">
        <f>ROUND(P191*H191,2)</f>
        <v>0</v>
      </c>
      <c r="L191" s="216" t="s">
        <v>787</v>
      </c>
      <c r="M191" s="59"/>
      <c r="N191" s="221" t="s">
        <v>56</v>
      </c>
      <c r="O191" s="222" t="s">
        <v>694</v>
      </c>
      <c r="P191" s="223">
        <f>I191+J191</f>
        <v>0</v>
      </c>
      <c r="Q191" s="223">
        <f>ROUND(I191*H191,2)</f>
        <v>0</v>
      </c>
      <c r="R191" s="223">
        <f>ROUND(J191*H191,2)</f>
        <v>0</v>
      </c>
      <c r="S191" s="87"/>
      <c r="T191" s="224">
        <f>S191*H191</f>
        <v>0</v>
      </c>
      <c r="U191" s="224">
        <v>0</v>
      </c>
      <c r="V191" s="224">
        <f>U191*H191</f>
        <v>0</v>
      </c>
      <c r="W191" s="224">
        <v>0</v>
      </c>
      <c r="X191" s="225">
        <f>W191*H191</f>
        <v>0</v>
      </c>
      <c r="Y191" s="54"/>
      <c r="Z191" s="54"/>
      <c r="AA191" s="54"/>
      <c r="AB191" s="54"/>
      <c r="AC191" s="54"/>
      <c r="AD191" s="54"/>
      <c r="AE191" s="54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226" t="s">
        <v>941</v>
      </c>
      <c r="AS191" s="60"/>
      <c r="AT191" s="226" t="s">
        <v>783</v>
      </c>
      <c r="AU191" s="226" t="s">
        <v>29</v>
      </c>
      <c r="AV191" s="60"/>
      <c r="AW191" s="60"/>
      <c r="AX191" s="60"/>
      <c r="AY191" s="38" t="s">
        <v>781</v>
      </c>
      <c r="AZ191" s="60"/>
      <c r="BA191" s="60"/>
      <c r="BB191" s="60"/>
      <c r="BC191" s="60"/>
      <c r="BD191" s="60"/>
      <c r="BE191" s="227">
        <f>IF(O191="základní",K191,0)</f>
        <v>0</v>
      </c>
      <c r="BF191" s="227">
        <f>IF(O191="snížená",K191,0)</f>
        <v>0</v>
      </c>
      <c r="BG191" s="227">
        <f>IF(O191="zákl. přenesená",K191,0)</f>
        <v>0</v>
      </c>
      <c r="BH191" s="227">
        <f>IF(O191="sníž. přenesená",K191,0)</f>
        <v>0</v>
      </c>
      <c r="BI191" s="227">
        <f>IF(O191="nulová",K191,0)</f>
        <v>0</v>
      </c>
      <c r="BJ191" s="38" t="s">
        <v>34</v>
      </c>
      <c r="BK191" s="227">
        <f>ROUND(P191*H191,2)</f>
        <v>0</v>
      </c>
      <c r="BL191" s="38" t="s">
        <v>941</v>
      </c>
      <c r="BM191" s="226" t="s">
        <v>947</v>
      </c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</row>
    <row r="192" spans="1:165" ht="12.75">
      <c r="A192" s="54"/>
      <c r="B192" s="55"/>
      <c r="C192" s="56"/>
      <c r="D192" s="228" t="s">
        <v>789</v>
      </c>
      <c r="E192" s="56"/>
      <c r="F192" s="229" t="s">
        <v>948</v>
      </c>
      <c r="G192" s="56"/>
      <c r="H192" s="56"/>
      <c r="I192" s="230"/>
      <c r="J192" s="230"/>
      <c r="K192" s="56"/>
      <c r="L192" s="56"/>
      <c r="M192" s="59"/>
      <c r="N192" s="231"/>
      <c r="O192" s="232"/>
      <c r="P192" s="87"/>
      <c r="Q192" s="87"/>
      <c r="R192" s="87"/>
      <c r="S192" s="87"/>
      <c r="T192" s="87"/>
      <c r="U192" s="87"/>
      <c r="V192" s="87"/>
      <c r="W192" s="87"/>
      <c r="X192" s="88"/>
      <c r="Y192" s="54"/>
      <c r="Z192" s="54"/>
      <c r="AA192" s="54"/>
      <c r="AB192" s="54"/>
      <c r="AC192" s="54"/>
      <c r="AD192" s="54"/>
      <c r="AE192" s="54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38" t="s">
        <v>789</v>
      </c>
      <c r="AU192" s="38" t="s">
        <v>29</v>
      </c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</row>
    <row r="193" spans="1:165" ht="22.8">
      <c r="A193" s="54"/>
      <c r="B193" s="55"/>
      <c r="C193" s="269" t="s">
        <v>969</v>
      </c>
      <c r="D193" s="269" t="s">
        <v>196</v>
      </c>
      <c r="E193" s="371" t="s">
        <v>950</v>
      </c>
      <c r="F193" s="368" t="s">
        <v>1617</v>
      </c>
      <c r="G193" s="272" t="s">
        <v>801</v>
      </c>
      <c r="H193" s="273">
        <v>19</v>
      </c>
      <c r="I193" s="274"/>
      <c r="J193" s="275"/>
      <c r="K193" s="276">
        <f>ROUND(P193*H193,2)</f>
        <v>0</v>
      </c>
      <c r="L193" s="271" t="s">
        <v>56</v>
      </c>
      <c r="M193" s="277"/>
      <c r="N193" s="278" t="s">
        <v>56</v>
      </c>
      <c r="O193" s="222" t="s">
        <v>694</v>
      </c>
      <c r="P193" s="223">
        <f>I193+J193</f>
        <v>0</v>
      </c>
      <c r="Q193" s="223">
        <f>ROUND(I193*H193,2)</f>
        <v>0</v>
      </c>
      <c r="R193" s="223">
        <f>ROUND(J193*H193,2)</f>
        <v>0</v>
      </c>
      <c r="S193" s="87"/>
      <c r="T193" s="224">
        <f>S193*H193</f>
        <v>0</v>
      </c>
      <c r="U193" s="224">
        <v>1E-05</v>
      </c>
      <c r="V193" s="224">
        <f>U193*H193</f>
        <v>0.00019</v>
      </c>
      <c r="W193" s="224">
        <v>0</v>
      </c>
      <c r="X193" s="225">
        <f>W193*H193</f>
        <v>0</v>
      </c>
      <c r="Y193" s="54"/>
      <c r="Z193" s="54"/>
      <c r="AA193" s="54"/>
      <c r="AB193" s="54"/>
      <c r="AC193" s="54"/>
      <c r="AD193" s="54"/>
      <c r="AE193" s="54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226" t="s">
        <v>951</v>
      </c>
      <c r="AS193" s="60"/>
      <c r="AT193" s="226" t="s">
        <v>196</v>
      </c>
      <c r="AU193" s="226" t="s">
        <v>29</v>
      </c>
      <c r="AV193" s="60"/>
      <c r="AW193" s="60"/>
      <c r="AX193" s="60"/>
      <c r="AY193" s="38" t="s">
        <v>781</v>
      </c>
      <c r="AZ193" s="60"/>
      <c r="BA193" s="60"/>
      <c r="BB193" s="60"/>
      <c r="BC193" s="60"/>
      <c r="BD193" s="60"/>
      <c r="BE193" s="227">
        <f>IF(O193="základní",K193,0)</f>
        <v>0</v>
      </c>
      <c r="BF193" s="227">
        <f>IF(O193="snížená",K193,0)</f>
        <v>0</v>
      </c>
      <c r="BG193" s="227">
        <f>IF(O193="zákl. přenesená",K193,0)</f>
        <v>0</v>
      </c>
      <c r="BH193" s="227">
        <f>IF(O193="sníž. přenesená",K193,0)</f>
        <v>0</v>
      </c>
      <c r="BI193" s="227">
        <f>IF(O193="nulová",K193,0)</f>
        <v>0</v>
      </c>
      <c r="BJ193" s="38" t="s">
        <v>34</v>
      </c>
      <c r="BK193" s="227">
        <f>ROUND(P193*H193,2)</f>
        <v>0</v>
      </c>
      <c r="BL193" s="38" t="s">
        <v>951</v>
      </c>
      <c r="BM193" s="226" t="s">
        <v>952</v>
      </c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</row>
    <row r="194" spans="1:165" ht="22.8">
      <c r="A194" s="54"/>
      <c r="B194" s="55"/>
      <c r="C194" s="269" t="s">
        <v>972</v>
      </c>
      <c r="D194" s="269" t="s">
        <v>196</v>
      </c>
      <c r="E194" s="371" t="s">
        <v>954</v>
      </c>
      <c r="F194" s="368" t="s">
        <v>1618</v>
      </c>
      <c r="G194" s="272" t="s">
        <v>801</v>
      </c>
      <c r="H194" s="273">
        <v>19</v>
      </c>
      <c r="I194" s="274"/>
      <c r="J194" s="275"/>
      <c r="K194" s="276">
        <f>ROUND(P194*H194,2)</f>
        <v>0</v>
      </c>
      <c r="L194" s="271" t="s">
        <v>56</v>
      </c>
      <c r="M194" s="277"/>
      <c r="N194" s="278" t="s">
        <v>56</v>
      </c>
      <c r="O194" s="222" t="s">
        <v>694</v>
      </c>
      <c r="P194" s="223">
        <f>I194+J194</f>
        <v>0</v>
      </c>
      <c r="Q194" s="223">
        <f>ROUND(I194*H194,2)</f>
        <v>0</v>
      </c>
      <c r="R194" s="223">
        <f>ROUND(J194*H194,2)</f>
        <v>0</v>
      </c>
      <c r="S194" s="87"/>
      <c r="T194" s="224">
        <f>S194*H194</f>
        <v>0</v>
      </c>
      <c r="U194" s="224">
        <v>0</v>
      </c>
      <c r="V194" s="224">
        <f>U194*H194</f>
        <v>0</v>
      </c>
      <c r="W194" s="224">
        <v>0</v>
      </c>
      <c r="X194" s="225">
        <f>W194*H194</f>
        <v>0</v>
      </c>
      <c r="Y194" s="54"/>
      <c r="Z194" s="54"/>
      <c r="AA194" s="54"/>
      <c r="AB194" s="54"/>
      <c r="AC194" s="54"/>
      <c r="AD194" s="54"/>
      <c r="AE194" s="54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226" t="s">
        <v>951</v>
      </c>
      <c r="AS194" s="60"/>
      <c r="AT194" s="226" t="s">
        <v>196</v>
      </c>
      <c r="AU194" s="226" t="s">
        <v>29</v>
      </c>
      <c r="AV194" s="60"/>
      <c r="AW194" s="60"/>
      <c r="AX194" s="60"/>
      <c r="AY194" s="38" t="s">
        <v>781</v>
      </c>
      <c r="AZ194" s="60"/>
      <c r="BA194" s="60"/>
      <c r="BB194" s="60"/>
      <c r="BC194" s="60"/>
      <c r="BD194" s="60"/>
      <c r="BE194" s="227">
        <f>IF(O194="základní",K194,0)</f>
        <v>0</v>
      </c>
      <c r="BF194" s="227">
        <f>IF(O194="snížená",K194,0)</f>
        <v>0</v>
      </c>
      <c r="BG194" s="227">
        <f>IF(O194="zákl. přenesená",K194,0)</f>
        <v>0</v>
      </c>
      <c r="BH194" s="227">
        <f>IF(O194="sníž. přenesená",K194,0)</f>
        <v>0</v>
      </c>
      <c r="BI194" s="227">
        <f>IF(O194="nulová",K194,0)</f>
        <v>0</v>
      </c>
      <c r="BJ194" s="38" t="s">
        <v>34</v>
      </c>
      <c r="BK194" s="227">
        <f>ROUND(P194*H194,2)</f>
        <v>0</v>
      </c>
      <c r="BL194" s="38" t="s">
        <v>951</v>
      </c>
      <c r="BM194" s="226" t="s">
        <v>955</v>
      </c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</row>
    <row r="195" spans="1:165" ht="12.75">
      <c r="A195" s="54"/>
      <c r="B195" s="55"/>
      <c r="C195" s="214" t="s">
        <v>975</v>
      </c>
      <c r="D195" s="214" t="s">
        <v>783</v>
      </c>
      <c r="E195" s="372" t="s">
        <v>957</v>
      </c>
      <c r="F195" s="369" t="s">
        <v>958</v>
      </c>
      <c r="G195" s="217" t="s">
        <v>801</v>
      </c>
      <c r="H195" s="218">
        <v>18</v>
      </c>
      <c r="I195" s="219"/>
      <c r="J195" s="219"/>
      <c r="K195" s="220">
        <f>ROUND(P195*H195,2)</f>
        <v>0</v>
      </c>
      <c r="L195" s="216" t="s">
        <v>787</v>
      </c>
      <c r="M195" s="59"/>
      <c r="N195" s="221" t="s">
        <v>56</v>
      </c>
      <c r="O195" s="222" t="s">
        <v>694</v>
      </c>
      <c r="P195" s="223">
        <f>I195+J195</f>
        <v>0</v>
      </c>
      <c r="Q195" s="223">
        <f>ROUND(I195*H195,2)</f>
        <v>0</v>
      </c>
      <c r="R195" s="223">
        <f>ROUND(J195*H195,2)</f>
        <v>0</v>
      </c>
      <c r="S195" s="87"/>
      <c r="T195" s="224">
        <f>S195*H195</f>
        <v>0</v>
      </c>
      <c r="U195" s="224">
        <v>0</v>
      </c>
      <c r="V195" s="224">
        <f>U195*H195</f>
        <v>0</v>
      </c>
      <c r="W195" s="224">
        <v>0</v>
      </c>
      <c r="X195" s="225">
        <f>W195*H195</f>
        <v>0</v>
      </c>
      <c r="Y195" s="54"/>
      <c r="Z195" s="54"/>
      <c r="AA195" s="54"/>
      <c r="AB195" s="54"/>
      <c r="AC195" s="54"/>
      <c r="AD195" s="54"/>
      <c r="AE195" s="54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226" t="s">
        <v>941</v>
      </c>
      <c r="AS195" s="60"/>
      <c r="AT195" s="226" t="s">
        <v>783</v>
      </c>
      <c r="AU195" s="226" t="s">
        <v>29</v>
      </c>
      <c r="AV195" s="60"/>
      <c r="AW195" s="60"/>
      <c r="AX195" s="60"/>
      <c r="AY195" s="38" t="s">
        <v>781</v>
      </c>
      <c r="AZ195" s="60"/>
      <c r="BA195" s="60"/>
      <c r="BB195" s="60"/>
      <c r="BC195" s="60"/>
      <c r="BD195" s="60"/>
      <c r="BE195" s="227">
        <f>IF(O195="základní",K195,0)</f>
        <v>0</v>
      </c>
      <c r="BF195" s="227">
        <f>IF(O195="snížená",K195,0)</f>
        <v>0</v>
      </c>
      <c r="BG195" s="227">
        <f>IF(O195="zákl. přenesená",K195,0)</f>
        <v>0</v>
      </c>
      <c r="BH195" s="227">
        <f>IF(O195="sníž. přenesená",K195,0)</f>
        <v>0</v>
      </c>
      <c r="BI195" s="227">
        <f>IF(O195="nulová",K195,0)</f>
        <v>0</v>
      </c>
      <c r="BJ195" s="38" t="s">
        <v>34</v>
      </c>
      <c r="BK195" s="227">
        <f>ROUND(P195*H195,2)</f>
        <v>0</v>
      </c>
      <c r="BL195" s="38" t="s">
        <v>941</v>
      </c>
      <c r="BM195" s="226" t="s">
        <v>959</v>
      </c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</row>
    <row r="196" spans="1:165" ht="12.75">
      <c r="A196" s="54"/>
      <c r="B196" s="55"/>
      <c r="C196" s="56"/>
      <c r="D196" s="228" t="s">
        <v>789</v>
      </c>
      <c r="E196" s="373"/>
      <c r="F196" s="370" t="s">
        <v>960</v>
      </c>
      <c r="G196" s="56"/>
      <c r="H196" s="56"/>
      <c r="I196" s="230"/>
      <c r="J196" s="230"/>
      <c r="K196" s="56"/>
      <c r="L196" s="56"/>
      <c r="M196" s="59"/>
      <c r="N196" s="231"/>
      <c r="O196" s="232"/>
      <c r="P196" s="87"/>
      <c r="Q196" s="87"/>
      <c r="R196" s="87"/>
      <c r="S196" s="87"/>
      <c r="T196" s="87"/>
      <c r="U196" s="87"/>
      <c r="V196" s="87"/>
      <c r="W196" s="87"/>
      <c r="X196" s="88"/>
      <c r="Y196" s="54"/>
      <c r="Z196" s="54"/>
      <c r="AA196" s="54"/>
      <c r="AB196" s="54"/>
      <c r="AC196" s="54"/>
      <c r="AD196" s="54"/>
      <c r="AE196" s="54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38" t="s">
        <v>789</v>
      </c>
      <c r="AU196" s="38" t="s">
        <v>29</v>
      </c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</row>
    <row r="197" spans="1:165" ht="22.8">
      <c r="A197" s="54"/>
      <c r="B197" s="55"/>
      <c r="C197" s="269" t="s">
        <v>980</v>
      </c>
      <c r="D197" s="269" t="s">
        <v>196</v>
      </c>
      <c r="E197" s="371" t="s">
        <v>962</v>
      </c>
      <c r="F197" s="368" t="s">
        <v>1620</v>
      </c>
      <c r="G197" s="272" t="s">
        <v>801</v>
      </c>
      <c r="H197" s="273">
        <v>4</v>
      </c>
      <c r="I197" s="274"/>
      <c r="J197" s="275"/>
      <c r="K197" s="276">
        <f>ROUND(P197*H197,2)</f>
        <v>0</v>
      </c>
      <c r="L197" s="271" t="s">
        <v>56</v>
      </c>
      <c r="M197" s="277"/>
      <c r="N197" s="278" t="s">
        <v>56</v>
      </c>
      <c r="O197" s="222" t="s">
        <v>694</v>
      </c>
      <c r="P197" s="223">
        <f>I197+J197</f>
        <v>0</v>
      </c>
      <c r="Q197" s="223">
        <f>ROUND(I197*H197,2)</f>
        <v>0</v>
      </c>
      <c r="R197" s="223">
        <f>ROUND(J197*H197,2)</f>
        <v>0</v>
      </c>
      <c r="S197" s="87"/>
      <c r="T197" s="224">
        <f>S197*H197</f>
        <v>0</v>
      </c>
      <c r="U197" s="224">
        <v>0</v>
      </c>
      <c r="V197" s="224">
        <f>U197*H197</f>
        <v>0</v>
      </c>
      <c r="W197" s="224">
        <v>0</v>
      </c>
      <c r="X197" s="225">
        <f>W197*H197</f>
        <v>0</v>
      </c>
      <c r="Y197" s="54"/>
      <c r="Z197" s="54"/>
      <c r="AA197" s="54"/>
      <c r="AB197" s="54"/>
      <c r="AC197" s="54"/>
      <c r="AD197" s="54"/>
      <c r="AE197" s="54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226" t="s">
        <v>951</v>
      </c>
      <c r="AS197" s="60"/>
      <c r="AT197" s="226" t="s">
        <v>196</v>
      </c>
      <c r="AU197" s="226" t="s">
        <v>29</v>
      </c>
      <c r="AV197" s="60"/>
      <c r="AW197" s="60"/>
      <c r="AX197" s="60"/>
      <c r="AY197" s="38" t="s">
        <v>781</v>
      </c>
      <c r="AZ197" s="60"/>
      <c r="BA197" s="60"/>
      <c r="BB197" s="60"/>
      <c r="BC197" s="60"/>
      <c r="BD197" s="60"/>
      <c r="BE197" s="227">
        <f>IF(O197="základní",K197,0)</f>
        <v>0</v>
      </c>
      <c r="BF197" s="227">
        <f>IF(O197="snížená",K197,0)</f>
        <v>0</v>
      </c>
      <c r="BG197" s="227">
        <f>IF(O197="zákl. přenesená",K197,0)</f>
        <v>0</v>
      </c>
      <c r="BH197" s="227">
        <f>IF(O197="sníž. přenesená",K197,0)</f>
        <v>0</v>
      </c>
      <c r="BI197" s="227">
        <f>IF(O197="nulová",K197,0)</f>
        <v>0</v>
      </c>
      <c r="BJ197" s="38" t="s">
        <v>34</v>
      </c>
      <c r="BK197" s="227">
        <f>ROUND(P197*H197,2)</f>
        <v>0</v>
      </c>
      <c r="BL197" s="38" t="s">
        <v>951</v>
      </c>
      <c r="BM197" s="226" t="s">
        <v>963</v>
      </c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</row>
    <row r="198" spans="1:165" ht="22.8">
      <c r="A198" s="54"/>
      <c r="B198" s="55"/>
      <c r="C198" s="269" t="s">
        <v>983</v>
      </c>
      <c r="D198" s="269" t="s">
        <v>196</v>
      </c>
      <c r="E198" s="371" t="s">
        <v>1373</v>
      </c>
      <c r="F198" s="368" t="s">
        <v>1621</v>
      </c>
      <c r="G198" s="272" t="s">
        <v>801</v>
      </c>
      <c r="H198" s="273">
        <v>13</v>
      </c>
      <c r="I198" s="274"/>
      <c r="J198" s="275"/>
      <c r="K198" s="276">
        <f>ROUND(P198*H198,2)</f>
        <v>0</v>
      </c>
      <c r="L198" s="271" t="s">
        <v>56</v>
      </c>
      <c r="M198" s="277"/>
      <c r="N198" s="278" t="s">
        <v>56</v>
      </c>
      <c r="O198" s="222" t="s">
        <v>694</v>
      </c>
      <c r="P198" s="223">
        <f>I198+J198</f>
        <v>0</v>
      </c>
      <c r="Q198" s="223">
        <f>ROUND(I198*H198,2)</f>
        <v>0</v>
      </c>
      <c r="R198" s="223">
        <f>ROUND(J198*H198,2)</f>
        <v>0</v>
      </c>
      <c r="S198" s="87"/>
      <c r="T198" s="224">
        <f>S198*H198</f>
        <v>0</v>
      </c>
      <c r="U198" s="224">
        <v>0</v>
      </c>
      <c r="V198" s="224">
        <f>U198*H198</f>
        <v>0</v>
      </c>
      <c r="W198" s="224">
        <v>0</v>
      </c>
      <c r="X198" s="225">
        <f>W198*H198</f>
        <v>0</v>
      </c>
      <c r="Y198" s="54"/>
      <c r="Z198" s="54"/>
      <c r="AA198" s="54"/>
      <c r="AB198" s="54"/>
      <c r="AC198" s="54"/>
      <c r="AD198" s="54"/>
      <c r="AE198" s="54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226" t="s">
        <v>87</v>
      </c>
      <c r="AS198" s="60"/>
      <c r="AT198" s="226" t="s">
        <v>196</v>
      </c>
      <c r="AU198" s="226" t="s">
        <v>29</v>
      </c>
      <c r="AV198" s="60"/>
      <c r="AW198" s="60"/>
      <c r="AX198" s="60"/>
      <c r="AY198" s="38" t="s">
        <v>781</v>
      </c>
      <c r="AZ198" s="60"/>
      <c r="BA198" s="60"/>
      <c r="BB198" s="60"/>
      <c r="BC198" s="60"/>
      <c r="BD198" s="60"/>
      <c r="BE198" s="227">
        <f>IF(O198="základní",K198,0)</f>
        <v>0</v>
      </c>
      <c r="BF198" s="227">
        <f>IF(O198="snížená",K198,0)</f>
        <v>0</v>
      </c>
      <c r="BG198" s="227">
        <f>IF(O198="zákl. přenesená",K198,0)</f>
        <v>0</v>
      </c>
      <c r="BH198" s="227">
        <f>IF(O198="sníž. přenesená",K198,0)</f>
        <v>0</v>
      </c>
      <c r="BI198" s="227">
        <f>IF(O198="nulová",K198,0)</f>
        <v>0</v>
      </c>
      <c r="BJ198" s="38" t="s">
        <v>34</v>
      </c>
      <c r="BK198" s="227">
        <f>ROUND(P198*H198,2)</f>
        <v>0</v>
      </c>
      <c r="BL198" s="38" t="s">
        <v>38</v>
      </c>
      <c r="BM198" s="226" t="s">
        <v>1374</v>
      </c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J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</row>
    <row r="199" spans="1:165" ht="22.8">
      <c r="A199" s="54"/>
      <c r="B199" s="55"/>
      <c r="C199" s="269" t="s">
        <v>988</v>
      </c>
      <c r="D199" s="269" t="s">
        <v>196</v>
      </c>
      <c r="E199" s="371" t="s">
        <v>1418</v>
      </c>
      <c r="F199" s="368" t="s">
        <v>1626</v>
      </c>
      <c r="G199" s="272" t="s">
        <v>801</v>
      </c>
      <c r="H199" s="273">
        <v>1</v>
      </c>
      <c r="I199" s="274"/>
      <c r="J199" s="275"/>
      <c r="K199" s="276">
        <f>ROUND(P199*H199,2)</f>
        <v>0</v>
      </c>
      <c r="L199" s="271" t="s">
        <v>56</v>
      </c>
      <c r="M199" s="277"/>
      <c r="N199" s="278" t="s">
        <v>56</v>
      </c>
      <c r="O199" s="222" t="s">
        <v>694</v>
      </c>
      <c r="P199" s="223">
        <f>I199+J199</f>
        <v>0</v>
      </c>
      <c r="Q199" s="223">
        <f>ROUND(I199*H199,2)</f>
        <v>0</v>
      </c>
      <c r="R199" s="223">
        <f>ROUND(J199*H199,2)</f>
        <v>0</v>
      </c>
      <c r="S199" s="87"/>
      <c r="T199" s="224">
        <f>S199*H199</f>
        <v>0</v>
      </c>
      <c r="U199" s="224">
        <v>0</v>
      </c>
      <c r="V199" s="224">
        <f>U199*H199</f>
        <v>0</v>
      </c>
      <c r="W199" s="224">
        <v>0</v>
      </c>
      <c r="X199" s="225">
        <f>W199*H199</f>
        <v>0</v>
      </c>
      <c r="Y199" s="54"/>
      <c r="Z199" s="54"/>
      <c r="AA199" s="54"/>
      <c r="AB199" s="54"/>
      <c r="AC199" s="54"/>
      <c r="AD199" s="54"/>
      <c r="AE199" s="54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226" t="s">
        <v>87</v>
      </c>
      <c r="AS199" s="60"/>
      <c r="AT199" s="226" t="s">
        <v>196</v>
      </c>
      <c r="AU199" s="226" t="s">
        <v>29</v>
      </c>
      <c r="AV199" s="60"/>
      <c r="AW199" s="60"/>
      <c r="AX199" s="60"/>
      <c r="AY199" s="38" t="s">
        <v>781</v>
      </c>
      <c r="AZ199" s="60"/>
      <c r="BA199" s="60"/>
      <c r="BB199" s="60"/>
      <c r="BC199" s="60"/>
      <c r="BD199" s="60"/>
      <c r="BE199" s="227">
        <f>IF(O199="základní",K199,0)</f>
        <v>0</v>
      </c>
      <c r="BF199" s="227">
        <f>IF(O199="snížená",K199,0)</f>
        <v>0</v>
      </c>
      <c r="BG199" s="227">
        <f>IF(O199="zákl. přenesená",K199,0)</f>
        <v>0</v>
      </c>
      <c r="BH199" s="227">
        <f>IF(O199="sníž. přenesená",K199,0)</f>
        <v>0</v>
      </c>
      <c r="BI199" s="227">
        <f>IF(O199="nulová",K199,0)</f>
        <v>0</v>
      </c>
      <c r="BJ199" s="38" t="s">
        <v>34</v>
      </c>
      <c r="BK199" s="227">
        <f>ROUND(P199*H199,2)</f>
        <v>0</v>
      </c>
      <c r="BL199" s="38" t="s">
        <v>38</v>
      </c>
      <c r="BM199" s="226" t="s">
        <v>1419</v>
      </c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0"/>
      <c r="EF199" s="60"/>
      <c r="EG199" s="60"/>
      <c r="EH199" s="60"/>
      <c r="EI199" s="60"/>
      <c r="EJ199" s="60"/>
      <c r="EK199" s="60"/>
      <c r="EL199" s="60"/>
      <c r="EM199" s="60"/>
      <c r="EN199" s="60"/>
      <c r="EO199" s="60"/>
      <c r="EP199" s="60"/>
      <c r="EQ199" s="60"/>
      <c r="ER199" s="60"/>
      <c r="ES199" s="60"/>
      <c r="ET199" s="60"/>
      <c r="EU199" s="60"/>
      <c r="EV199" s="60"/>
      <c r="EW199" s="60"/>
      <c r="EX199" s="60"/>
      <c r="EY199" s="60"/>
      <c r="EZ199" s="60"/>
      <c r="FA199" s="60"/>
      <c r="FB199" s="60"/>
      <c r="FC199" s="60"/>
      <c r="FD199" s="60"/>
      <c r="FE199" s="60"/>
      <c r="FF199" s="60"/>
      <c r="FG199" s="60"/>
      <c r="FH199" s="60"/>
      <c r="FI199" s="60"/>
    </row>
    <row r="200" spans="1:165" ht="12.75">
      <c r="A200" s="54"/>
      <c r="B200" s="55"/>
      <c r="C200" s="214" t="s">
        <v>991</v>
      </c>
      <c r="D200" s="214" t="s">
        <v>783</v>
      </c>
      <c r="E200" s="372" t="s">
        <v>965</v>
      </c>
      <c r="F200" s="369" t="s">
        <v>966</v>
      </c>
      <c r="G200" s="217" t="s">
        <v>801</v>
      </c>
      <c r="H200" s="218">
        <v>18</v>
      </c>
      <c r="I200" s="219"/>
      <c r="J200" s="219"/>
      <c r="K200" s="220">
        <f>ROUND(P200*H200,2)</f>
        <v>0</v>
      </c>
      <c r="L200" s="216" t="s">
        <v>787</v>
      </c>
      <c r="M200" s="59"/>
      <c r="N200" s="221" t="s">
        <v>56</v>
      </c>
      <c r="O200" s="222" t="s">
        <v>694</v>
      </c>
      <c r="P200" s="223">
        <f>I200+J200</f>
        <v>0</v>
      </c>
      <c r="Q200" s="223">
        <f>ROUND(I200*H200,2)</f>
        <v>0</v>
      </c>
      <c r="R200" s="223">
        <f>ROUND(J200*H200,2)</f>
        <v>0</v>
      </c>
      <c r="S200" s="87"/>
      <c r="T200" s="224">
        <f>S200*H200</f>
        <v>0</v>
      </c>
      <c r="U200" s="224">
        <v>0</v>
      </c>
      <c r="V200" s="224">
        <f>U200*H200</f>
        <v>0</v>
      </c>
      <c r="W200" s="224">
        <v>0</v>
      </c>
      <c r="X200" s="225">
        <f>W200*H200</f>
        <v>0</v>
      </c>
      <c r="Y200" s="54"/>
      <c r="Z200" s="54"/>
      <c r="AA200" s="54"/>
      <c r="AB200" s="54"/>
      <c r="AC200" s="54"/>
      <c r="AD200" s="54"/>
      <c r="AE200" s="54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226" t="s">
        <v>941</v>
      </c>
      <c r="AS200" s="60"/>
      <c r="AT200" s="226" t="s">
        <v>783</v>
      </c>
      <c r="AU200" s="226" t="s">
        <v>29</v>
      </c>
      <c r="AV200" s="60"/>
      <c r="AW200" s="60"/>
      <c r="AX200" s="60"/>
      <c r="AY200" s="38" t="s">
        <v>781</v>
      </c>
      <c r="AZ200" s="60"/>
      <c r="BA200" s="60"/>
      <c r="BB200" s="60"/>
      <c r="BC200" s="60"/>
      <c r="BD200" s="60"/>
      <c r="BE200" s="227">
        <f>IF(O200="základní",K200,0)</f>
        <v>0</v>
      </c>
      <c r="BF200" s="227">
        <f>IF(O200="snížená",K200,0)</f>
        <v>0</v>
      </c>
      <c r="BG200" s="227">
        <f>IF(O200="zákl. přenesená",K200,0)</f>
        <v>0</v>
      </c>
      <c r="BH200" s="227">
        <f>IF(O200="sníž. přenesená",K200,0)</f>
        <v>0</v>
      </c>
      <c r="BI200" s="227">
        <f>IF(O200="nulová",K200,0)</f>
        <v>0</v>
      </c>
      <c r="BJ200" s="38" t="s">
        <v>34</v>
      </c>
      <c r="BK200" s="227">
        <f>ROUND(P200*H200,2)</f>
        <v>0</v>
      </c>
      <c r="BL200" s="38" t="s">
        <v>941</v>
      </c>
      <c r="BM200" s="226" t="s">
        <v>967</v>
      </c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</row>
    <row r="201" spans="1:165" ht="12.75">
      <c r="A201" s="54"/>
      <c r="B201" s="55"/>
      <c r="C201" s="56"/>
      <c r="D201" s="228" t="s">
        <v>789</v>
      </c>
      <c r="E201" s="373"/>
      <c r="F201" s="370" t="s">
        <v>968</v>
      </c>
      <c r="G201" s="56"/>
      <c r="H201" s="56"/>
      <c r="I201" s="230"/>
      <c r="J201" s="230"/>
      <c r="K201" s="56"/>
      <c r="L201" s="56"/>
      <c r="M201" s="59"/>
      <c r="N201" s="231"/>
      <c r="O201" s="232"/>
      <c r="P201" s="87"/>
      <c r="Q201" s="87"/>
      <c r="R201" s="87"/>
      <c r="S201" s="87"/>
      <c r="T201" s="87"/>
      <c r="U201" s="87"/>
      <c r="V201" s="87"/>
      <c r="W201" s="87"/>
      <c r="X201" s="88"/>
      <c r="Y201" s="54"/>
      <c r="Z201" s="54"/>
      <c r="AA201" s="54"/>
      <c r="AB201" s="54"/>
      <c r="AC201" s="54"/>
      <c r="AD201" s="54"/>
      <c r="AE201" s="54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38" t="s">
        <v>789</v>
      </c>
      <c r="AU201" s="38" t="s">
        <v>29</v>
      </c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  <c r="EU201" s="60"/>
      <c r="EV201" s="60"/>
      <c r="EW201" s="60"/>
      <c r="EX201" s="60"/>
      <c r="EY201" s="60"/>
      <c r="EZ201" s="60"/>
      <c r="FA201" s="60"/>
      <c r="FB201" s="60"/>
      <c r="FC201" s="60"/>
      <c r="FD201" s="60"/>
      <c r="FE201" s="60"/>
      <c r="FF201" s="60"/>
      <c r="FG201" s="60"/>
      <c r="FH201" s="60"/>
      <c r="FI201" s="60"/>
    </row>
    <row r="202" spans="1:165" ht="22.8">
      <c r="A202" s="54"/>
      <c r="B202" s="55"/>
      <c r="C202" s="269" t="s">
        <v>995</v>
      </c>
      <c r="D202" s="269" t="s">
        <v>196</v>
      </c>
      <c r="E202" s="270" t="s">
        <v>970</v>
      </c>
      <c r="F202" s="368" t="s">
        <v>1622</v>
      </c>
      <c r="G202" s="272" t="s">
        <v>801</v>
      </c>
      <c r="H202" s="273">
        <v>18</v>
      </c>
      <c r="I202" s="274"/>
      <c r="J202" s="275"/>
      <c r="K202" s="276">
        <f>ROUND(P202*H202,2)</f>
        <v>0</v>
      </c>
      <c r="L202" s="271" t="s">
        <v>56</v>
      </c>
      <c r="M202" s="277"/>
      <c r="N202" s="278" t="s">
        <v>56</v>
      </c>
      <c r="O202" s="222" t="s">
        <v>694</v>
      </c>
      <c r="P202" s="223">
        <f>I202+J202</f>
        <v>0</v>
      </c>
      <c r="Q202" s="223">
        <f>ROUND(I202*H202,2)</f>
        <v>0</v>
      </c>
      <c r="R202" s="223">
        <f>ROUND(J202*H202,2)</f>
        <v>0</v>
      </c>
      <c r="S202" s="87"/>
      <c r="T202" s="224">
        <f>S202*H202</f>
        <v>0</v>
      </c>
      <c r="U202" s="224">
        <v>0</v>
      </c>
      <c r="V202" s="224">
        <f>U202*H202</f>
        <v>0</v>
      </c>
      <c r="W202" s="224">
        <v>0</v>
      </c>
      <c r="X202" s="225">
        <f>W202*H202</f>
        <v>0</v>
      </c>
      <c r="Y202" s="54"/>
      <c r="Z202" s="54"/>
      <c r="AA202" s="54"/>
      <c r="AB202" s="54"/>
      <c r="AC202" s="54"/>
      <c r="AD202" s="54"/>
      <c r="AE202" s="54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226" t="s">
        <v>951</v>
      </c>
      <c r="AS202" s="60"/>
      <c r="AT202" s="226" t="s">
        <v>196</v>
      </c>
      <c r="AU202" s="226" t="s">
        <v>29</v>
      </c>
      <c r="AV202" s="60"/>
      <c r="AW202" s="60"/>
      <c r="AX202" s="60"/>
      <c r="AY202" s="38" t="s">
        <v>781</v>
      </c>
      <c r="AZ202" s="60"/>
      <c r="BA202" s="60"/>
      <c r="BB202" s="60"/>
      <c r="BC202" s="60"/>
      <c r="BD202" s="60"/>
      <c r="BE202" s="227">
        <f>IF(O202="základní",K202,0)</f>
        <v>0</v>
      </c>
      <c r="BF202" s="227">
        <f>IF(O202="snížená",K202,0)</f>
        <v>0</v>
      </c>
      <c r="BG202" s="227">
        <f>IF(O202="zákl. přenesená",K202,0)</f>
        <v>0</v>
      </c>
      <c r="BH202" s="227">
        <f>IF(O202="sníž. přenesená",K202,0)</f>
        <v>0</v>
      </c>
      <c r="BI202" s="227">
        <f>IF(O202="nulová",K202,0)</f>
        <v>0</v>
      </c>
      <c r="BJ202" s="38" t="s">
        <v>34</v>
      </c>
      <c r="BK202" s="227">
        <f>ROUND(P202*H202,2)</f>
        <v>0</v>
      </c>
      <c r="BL202" s="38" t="s">
        <v>951</v>
      </c>
      <c r="BM202" s="226" t="s">
        <v>971</v>
      </c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</row>
    <row r="203" spans="1:165" ht="12.75">
      <c r="A203" s="54"/>
      <c r="B203" s="55"/>
      <c r="C203" s="269" t="s">
        <v>999</v>
      </c>
      <c r="D203" s="269" t="s">
        <v>196</v>
      </c>
      <c r="E203" s="270" t="s">
        <v>973</v>
      </c>
      <c r="F203" s="367" t="s">
        <v>1610</v>
      </c>
      <c r="G203" s="272" t="s">
        <v>801</v>
      </c>
      <c r="H203" s="273">
        <v>18</v>
      </c>
      <c r="I203" s="274"/>
      <c r="J203" s="275"/>
      <c r="K203" s="276">
        <f>ROUND(P203*H203,2)</f>
        <v>0</v>
      </c>
      <c r="L203" s="271" t="s">
        <v>56</v>
      </c>
      <c r="M203" s="277"/>
      <c r="N203" s="278" t="s">
        <v>56</v>
      </c>
      <c r="O203" s="222" t="s">
        <v>694</v>
      </c>
      <c r="P203" s="223">
        <f>I203+J203</f>
        <v>0</v>
      </c>
      <c r="Q203" s="223">
        <f>ROUND(I203*H203,2)</f>
        <v>0</v>
      </c>
      <c r="R203" s="223">
        <f>ROUND(J203*H203,2)</f>
        <v>0</v>
      </c>
      <c r="S203" s="87"/>
      <c r="T203" s="224">
        <f>S203*H203</f>
        <v>0</v>
      </c>
      <c r="U203" s="224">
        <v>0</v>
      </c>
      <c r="V203" s="224">
        <f>U203*H203</f>
        <v>0</v>
      </c>
      <c r="W203" s="224">
        <v>0</v>
      </c>
      <c r="X203" s="225">
        <f>W203*H203</f>
        <v>0</v>
      </c>
      <c r="Y203" s="54"/>
      <c r="Z203" s="54"/>
      <c r="AA203" s="54"/>
      <c r="AB203" s="54"/>
      <c r="AC203" s="54"/>
      <c r="AD203" s="54"/>
      <c r="AE203" s="54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226" t="s">
        <v>951</v>
      </c>
      <c r="AS203" s="60"/>
      <c r="AT203" s="226" t="s">
        <v>196</v>
      </c>
      <c r="AU203" s="226" t="s">
        <v>29</v>
      </c>
      <c r="AV203" s="60"/>
      <c r="AW203" s="60"/>
      <c r="AX203" s="60"/>
      <c r="AY203" s="38" t="s">
        <v>781</v>
      </c>
      <c r="AZ203" s="60"/>
      <c r="BA203" s="60"/>
      <c r="BB203" s="60"/>
      <c r="BC203" s="60"/>
      <c r="BD203" s="60"/>
      <c r="BE203" s="227">
        <f>IF(O203="základní",K203,0)</f>
        <v>0</v>
      </c>
      <c r="BF203" s="227">
        <f>IF(O203="snížená",K203,0)</f>
        <v>0</v>
      </c>
      <c r="BG203" s="227">
        <f>IF(O203="zákl. přenesená",K203,0)</f>
        <v>0</v>
      </c>
      <c r="BH203" s="227">
        <f>IF(O203="sníž. přenesená",K203,0)</f>
        <v>0</v>
      </c>
      <c r="BI203" s="227">
        <f>IF(O203="nulová",K203,0)</f>
        <v>0</v>
      </c>
      <c r="BJ203" s="38" t="s">
        <v>34</v>
      </c>
      <c r="BK203" s="227">
        <f>ROUND(P203*H203,2)</f>
        <v>0</v>
      </c>
      <c r="BL203" s="38" t="s">
        <v>951</v>
      </c>
      <c r="BM203" s="226" t="s">
        <v>974</v>
      </c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</row>
    <row r="204" spans="1:165" ht="12.75">
      <c r="A204" s="54"/>
      <c r="B204" s="55"/>
      <c r="C204" s="214" t="s">
        <v>1005</v>
      </c>
      <c r="D204" s="214" t="s">
        <v>783</v>
      </c>
      <c r="E204" s="215" t="s">
        <v>976</v>
      </c>
      <c r="F204" s="216" t="s">
        <v>977</v>
      </c>
      <c r="G204" s="217" t="s">
        <v>801</v>
      </c>
      <c r="H204" s="218">
        <v>18</v>
      </c>
      <c r="I204" s="219"/>
      <c r="J204" s="219"/>
      <c r="K204" s="220">
        <f>ROUND(P204*H204,2)</f>
        <v>0</v>
      </c>
      <c r="L204" s="216" t="s">
        <v>787</v>
      </c>
      <c r="M204" s="59"/>
      <c r="N204" s="221" t="s">
        <v>56</v>
      </c>
      <c r="O204" s="222" t="s">
        <v>694</v>
      </c>
      <c r="P204" s="223">
        <f>I204+J204</f>
        <v>0</v>
      </c>
      <c r="Q204" s="223">
        <f>ROUND(I204*H204,2)</f>
        <v>0</v>
      </c>
      <c r="R204" s="223">
        <f>ROUND(J204*H204,2)</f>
        <v>0</v>
      </c>
      <c r="S204" s="87"/>
      <c r="T204" s="224">
        <f>S204*H204</f>
        <v>0</v>
      </c>
      <c r="U204" s="224">
        <v>0</v>
      </c>
      <c r="V204" s="224">
        <f>U204*H204</f>
        <v>0</v>
      </c>
      <c r="W204" s="224">
        <v>0</v>
      </c>
      <c r="X204" s="225">
        <f>W204*H204</f>
        <v>0</v>
      </c>
      <c r="Y204" s="54"/>
      <c r="Z204" s="54"/>
      <c r="AA204" s="54"/>
      <c r="AB204" s="54"/>
      <c r="AC204" s="54"/>
      <c r="AD204" s="54"/>
      <c r="AE204" s="54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226" t="s">
        <v>941</v>
      </c>
      <c r="AS204" s="60"/>
      <c r="AT204" s="226" t="s">
        <v>783</v>
      </c>
      <c r="AU204" s="226" t="s">
        <v>29</v>
      </c>
      <c r="AV204" s="60"/>
      <c r="AW204" s="60"/>
      <c r="AX204" s="60"/>
      <c r="AY204" s="38" t="s">
        <v>781</v>
      </c>
      <c r="AZ204" s="60"/>
      <c r="BA204" s="60"/>
      <c r="BB204" s="60"/>
      <c r="BC204" s="60"/>
      <c r="BD204" s="60"/>
      <c r="BE204" s="227">
        <f>IF(O204="základní",K204,0)</f>
        <v>0</v>
      </c>
      <c r="BF204" s="227">
        <f>IF(O204="snížená",K204,0)</f>
        <v>0</v>
      </c>
      <c r="BG204" s="227">
        <f>IF(O204="zákl. přenesená",K204,0)</f>
        <v>0</v>
      </c>
      <c r="BH204" s="227">
        <f>IF(O204="sníž. přenesená",K204,0)</f>
        <v>0</v>
      </c>
      <c r="BI204" s="227">
        <f>IF(O204="nulová",K204,0)</f>
        <v>0</v>
      </c>
      <c r="BJ204" s="38" t="s">
        <v>34</v>
      </c>
      <c r="BK204" s="227">
        <f>ROUND(P204*H204,2)</f>
        <v>0</v>
      </c>
      <c r="BL204" s="38" t="s">
        <v>941</v>
      </c>
      <c r="BM204" s="226" t="s">
        <v>978</v>
      </c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</row>
    <row r="205" spans="1:165" ht="12.75">
      <c r="A205" s="54"/>
      <c r="B205" s="55"/>
      <c r="C205" s="56"/>
      <c r="D205" s="228" t="s">
        <v>789</v>
      </c>
      <c r="E205" s="56"/>
      <c r="F205" s="229" t="s">
        <v>979</v>
      </c>
      <c r="G205" s="56"/>
      <c r="H205" s="56"/>
      <c r="I205" s="230"/>
      <c r="J205" s="230"/>
      <c r="K205" s="56"/>
      <c r="L205" s="56"/>
      <c r="M205" s="59"/>
      <c r="N205" s="231"/>
      <c r="O205" s="232"/>
      <c r="P205" s="87"/>
      <c r="Q205" s="87"/>
      <c r="R205" s="87"/>
      <c r="S205" s="87"/>
      <c r="T205" s="87"/>
      <c r="U205" s="87"/>
      <c r="V205" s="87"/>
      <c r="W205" s="87"/>
      <c r="X205" s="88"/>
      <c r="Y205" s="54"/>
      <c r="Z205" s="54"/>
      <c r="AA205" s="54"/>
      <c r="AB205" s="54"/>
      <c r="AC205" s="54"/>
      <c r="AD205" s="54"/>
      <c r="AE205" s="54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38" t="s">
        <v>789</v>
      </c>
      <c r="AU205" s="38" t="s">
        <v>29</v>
      </c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  <c r="EU205" s="60"/>
      <c r="EV205" s="60"/>
      <c r="EW205" s="60"/>
      <c r="EX205" s="60"/>
      <c r="EY205" s="60"/>
      <c r="EZ205" s="60"/>
      <c r="FA205" s="60"/>
      <c r="FB205" s="60"/>
      <c r="FC205" s="60"/>
      <c r="FD205" s="60"/>
      <c r="FE205" s="60"/>
      <c r="FF205" s="60"/>
      <c r="FG205" s="60"/>
      <c r="FH205" s="60"/>
      <c r="FI205" s="60"/>
    </row>
    <row r="206" spans="1:165" ht="22.8">
      <c r="A206" s="54"/>
      <c r="B206" s="55"/>
      <c r="C206" s="269" t="s">
        <v>1009</v>
      </c>
      <c r="D206" s="269" t="s">
        <v>196</v>
      </c>
      <c r="E206" s="270" t="s">
        <v>981</v>
      </c>
      <c r="F206" s="368" t="s">
        <v>1627</v>
      </c>
      <c r="G206" s="272" t="s">
        <v>801</v>
      </c>
      <c r="H206" s="273">
        <v>18</v>
      </c>
      <c r="I206" s="274"/>
      <c r="J206" s="275"/>
      <c r="K206" s="276">
        <f>ROUND(P206*H206,2)</f>
        <v>0</v>
      </c>
      <c r="L206" s="271" t="s">
        <v>56</v>
      </c>
      <c r="M206" s="277"/>
      <c r="N206" s="278" t="s">
        <v>56</v>
      </c>
      <c r="O206" s="222" t="s">
        <v>694</v>
      </c>
      <c r="P206" s="223">
        <f>I206+J206</f>
        <v>0</v>
      </c>
      <c r="Q206" s="223">
        <f>ROUND(I206*H206,2)</f>
        <v>0</v>
      </c>
      <c r="R206" s="223">
        <f>ROUND(J206*H206,2)</f>
        <v>0</v>
      </c>
      <c r="S206" s="87"/>
      <c r="T206" s="224">
        <f>S206*H206</f>
        <v>0</v>
      </c>
      <c r="U206" s="224">
        <v>0</v>
      </c>
      <c r="V206" s="224">
        <f>U206*H206</f>
        <v>0</v>
      </c>
      <c r="W206" s="224">
        <v>0</v>
      </c>
      <c r="X206" s="225">
        <f>W206*H206</f>
        <v>0</v>
      </c>
      <c r="Y206" s="54"/>
      <c r="Z206" s="54"/>
      <c r="AA206" s="54"/>
      <c r="AB206" s="54"/>
      <c r="AC206" s="54"/>
      <c r="AD206" s="54"/>
      <c r="AE206" s="54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226" t="s">
        <v>951</v>
      </c>
      <c r="AS206" s="60"/>
      <c r="AT206" s="226" t="s">
        <v>196</v>
      </c>
      <c r="AU206" s="226" t="s">
        <v>29</v>
      </c>
      <c r="AV206" s="60"/>
      <c r="AW206" s="60"/>
      <c r="AX206" s="60"/>
      <c r="AY206" s="38" t="s">
        <v>781</v>
      </c>
      <c r="AZ206" s="60"/>
      <c r="BA206" s="60"/>
      <c r="BB206" s="60"/>
      <c r="BC206" s="60"/>
      <c r="BD206" s="60"/>
      <c r="BE206" s="227">
        <f>IF(O206="základní",K206,0)</f>
        <v>0</v>
      </c>
      <c r="BF206" s="227">
        <f>IF(O206="snížená",K206,0)</f>
        <v>0</v>
      </c>
      <c r="BG206" s="227">
        <f>IF(O206="zákl. přenesená",K206,0)</f>
        <v>0</v>
      </c>
      <c r="BH206" s="227">
        <f>IF(O206="sníž. přenesená",K206,0)</f>
        <v>0</v>
      </c>
      <c r="BI206" s="227">
        <f>IF(O206="nulová",K206,0)</f>
        <v>0</v>
      </c>
      <c r="BJ206" s="38" t="s">
        <v>34</v>
      </c>
      <c r="BK206" s="227">
        <f>ROUND(P206*H206,2)</f>
        <v>0</v>
      </c>
      <c r="BL206" s="38" t="s">
        <v>951</v>
      </c>
      <c r="BM206" s="226" t="s">
        <v>982</v>
      </c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0"/>
      <c r="EY206" s="60"/>
      <c r="EZ206" s="60"/>
      <c r="FA206" s="60"/>
      <c r="FB206" s="60"/>
      <c r="FC206" s="60"/>
      <c r="FD206" s="60"/>
      <c r="FE206" s="60"/>
      <c r="FF206" s="60"/>
      <c r="FG206" s="60"/>
      <c r="FH206" s="60"/>
      <c r="FI206" s="60"/>
    </row>
    <row r="207" spans="1:165" ht="12.75">
      <c r="A207" s="54"/>
      <c r="B207" s="55"/>
      <c r="C207" s="214" t="s">
        <v>1015</v>
      </c>
      <c r="D207" s="214" t="s">
        <v>783</v>
      </c>
      <c r="E207" s="215" t="s">
        <v>984</v>
      </c>
      <c r="F207" s="369" t="s">
        <v>985</v>
      </c>
      <c r="G207" s="217" t="s">
        <v>801</v>
      </c>
      <c r="H207" s="218">
        <v>17</v>
      </c>
      <c r="I207" s="219"/>
      <c r="J207" s="219"/>
      <c r="K207" s="220">
        <f>ROUND(P207*H207,2)</f>
        <v>0</v>
      </c>
      <c r="L207" s="216" t="s">
        <v>787</v>
      </c>
      <c r="M207" s="59"/>
      <c r="N207" s="221" t="s">
        <v>56</v>
      </c>
      <c r="O207" s="222" t="s">
        <v>694</v>
      </c>
      <c r="P207" s="223">
        <f>I207+J207</f>
        <v>0</v>
      </c>
      <c r="Q207" s="223">
        <f>ROUND(I207*H207,2)</f>
        <v>0</v>
      </c>
      <c r="R207" s="223">
        <f>ROUND(J207*H207,2)</f>
        <v>0</v>
      </c>
      <c r="S207" s="87"/>
      <c r="T207" s="224">
        <f>S207*H207</f>
        <v>0</v>
      </c>
      <c r="U207" s="224">
        <v>0</v>
      </c>
      <c r="V207" s="224">
        <f>U207*H207</f>
        <v>0</v>
      </c>
      <c r="W207" s="224">
        <v>0</v>
      </c>
      <c r="X207" s="225">
        <f>W207*H207</f>
        <v>0</v>
      </c>
      <c r="Y207" s="54"/>
      <c r="Z207" s="54"/>
      <c r="AA207" s="54"/>
      <c r="AB207" s="54"/>
      <c r="AC207" s="54"/>
      <c r="AD207" s="54"/>
      <c r="AE207" s="54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226" t="s">
        <v>941</v>
      </c>
      <c r="AS207" s="60"/>
      <c r="AT207" s="226" t="s">
        <v>783</v>
      </c>
      <c r="AU207" s="226" t="s">
        <v>29</v>
      </c>
      <c r="AV207" s="60"/>
      <c r="AW207" s="60"/>
      <c r="AX207" s="60"/>
      <c r="AY207" s="38" t="s">
        <v>781</v>
      </c>
      <c r="AZ207" s="60"/>
      <c r="BA207" s="60"/>
      <c r="BB207" s="60"/>
      <c r="BC207" s="60"/>
      <c r="BD207" s="60"/>
      <c r="BE207" s="227">
        <f>IF(O207="základní",K207,0)</f>
        <v>0</v>
      </c>
      <c r="BF207" s="227">
        <f>IF(O207="snížená",K207,0)</f>
        <v>0</v>
      </c>
      <c r="BG207" s="227">
        <f>IF(O207="zákl. přenesená",K207,0)</f>
        <v>0</v>
      </c>
      <c r="BH207" s="227">
        <f>IF(O207="sníž. přenesená",K207,0)</f>
        <v>0</v>
      </c>
      <c r="BI207" s="227">
        <f>IF(O207="nulová",K207,0)</f>
        <v>0</v>
      </c>
      <c r="BJ207" s="38" t="s">
        <v>34</v>
      </c>
      <c r="BK207" s="227">
        <f>ROUND(P207*H207,2)</f>
        <v>0</v>
      </c>
      <c r="BL207" s="38" t="s">
        <v>941</v>
      </c>
      <c r="BM207" s="226" t="s">
        <v>986</v>
      </c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  <c r="EU207" s="60"/>
      <c r="EV207" s="60"/>
      <c r="EW207" s="60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  <c r="FH207" s="60"/>
      <c r="FI207" s="60"/>
    </row>
    <row r="208" spans="1:165" ht="12.75">
      <c r="A208" s="54"/>
      <c r="B208" s="55"/>
      <c r="C208" s="56"/>
      <c r="D208" s="228" t="s">
        <v>789</v>
      </c>
      <c r="E208" s="56"/>
      <c r="F208" s="370" t="s">
        <v>987</v>
      </c>
      <c r="G208" s="56"/>
      <c r="H208" s="56"/>
      <c r="I208" s="230"/>
      <c r="J208" s="230"/>
      <c r="K208" s="56"/>
      <c r="L208" s="56"/>
      <c r="M208" s="59"/>
      <c r="N208" s="231"/>
      <c r="O208" s="232"/>
      <c r="P208" s="87"/>
      <c r="Q208" s="87"/>
      <c r="R208" s="87"/>
      <c r="S208" s="87"/>
      <c r="T208" s="87"/>
      <c r="U208" s="87"/>
      <c r="V208" s="87"/>
      <c r="W208" s="87"/>
      <c r="X208" s="88"/>
      <c r="Y208" s="54"/>
      <c r="Z208" s="54"/>
      <c r="AA208" s="54"/>
      <c r="AB208" s="54"/>
      <c r="AC208" s="54"/>
      <c r="AD208" s="54"/>
      <c r="AE208" s="54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38" t="s">
        <v>789</v>
      </c>
      <c r="AU208" s="38" t="s">
        <v>29</v>
      </c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  <c r="EU208" s="60"/>
      <c r="EV208" s="60"/>
      <c r="EW208" s="60"/>
      <c r="EX208" s="60"/>
      <c r="EY208" s="60"/>
      <c r="EZ208" s="60"/>
      <c r="FA208" s="60"/>
      <c r="FB208" s="60"/>
      <c r="FC208" s="60"/>
      <c r="FD208" s="60"/>
      <c r="FE208" s="60"/>
      <c r="FF208" s="60"/>
      <c r="FG208" s="60"/>
      <c r="FH208" s="60"/>
      <c r="FI208" s="60"/>
    </row>
    <row r="209" spans="1:165" ht="22.8">
      <c r="A209" s="54"/>
      <c r="B209" s="55"/>
      <c r="C209" s="269" t="s">
        <v>1020</v>
      </c>
      <c r="D209" s="269" t="s">
        <v>196</v>
      </c>
      <c r="E209" s="270" t="s">
        <v>989</v>
      </c>
      <c r="F209" s="368" t="s">
        <v>1624</v>
      </c>
      <c r="G209" s="272" t="s">
        <v>801</v>
      </c>
      <c r="H209" s="273">
        <v>17</v>
      </c>
      <c r="I209" s="274"/>
      <c r="J209" s="275"/>
      <c r="K209" s="276">
        <f>ROUND(P209*H209,2)</f>
        <v>0</v>
      </c>
      <c r="L209" s="271" t="s">
        <v>56</v>
      </c>
      <c r="M209" s="277"/>
      <c r="N209" s="278" t="s">
        <v>56</v>
      </c>
      <c r="O209" s="222" t="s">
        <v>694</v>
      </c>
      <c r="P209" s="223">
        <f>I209+J209</f>
        <v>0</v>
      </c>
      <c r="Q209" s="223">
        <f>ROUND(I209*H209,2)</f>
        <v>0</v>
      </c>
      <c r="R209" s="223">
        <f>ROUND(J209*H209,2)</f>
        <v>0</v>
      </c>
      <c r="S209" s="87"/>
      <c r="T209" s="224">
        <f>S209*H209</f>
        <v>0</v>
      </c>
      <c r="U209" s="224">
        <v>0</v>
      </c>
      <c r="V209" s="224">
        <f>U209*H209</f>
        <v>0</v>
      </c>
      <c r="W209" s="224">
        <v>0</v>
      </c>
      <c r="X209" s="225">
        <f>W209*H209</f>
        <v>0</v>
      </c>
      <c r="Y209" s="54"/>
      <c r="Z209" s="54"/>
      <c r="AA209" s="54"/>
      <c r="AB209" s="54"/>
      <c r="AC209" s="54"/>
      <c r="AD209" s="54"/>
      <c r="AE209" s="54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226" t="s">
        <v>951</v>
      </c>
      <c r="AS209" s="60"/>
      <c r="AT209" s="226" t="s">
        <v>196</v>
      </c>
      <c r="AU209" s="226" t="s">
        <v>29</v>
      </c>
      <c r="AV209" s="60"/>
      <c r="AW209" s="60"/>
      <c r="AX209" s="60"/>
      <c r="AY209" s="38" t="s">
        <v>781</v>
      </c>
      <c r="AZ209" s="60"/>
      <c r="BA209" s="60"/>
      <c r="BB209" s="60"/>
      <c r="BC209" s="60"/>
      <c r="BD209" s="60"/>
      <c r="BE209" s="227">
        <f>IF(O209="základní",K209,0)</f>
        <v>0</v>
      </c>
      <c r="BF209" s="227">
        <f>IF(O209="snížená",K209,0)</f>
        <v>0</v>
      </c>
      <c r="BG209" s="227">
        <f>IF(O209="zákl. přenesená",K209,0)</f>
        <v>0</v>
      </c>
      <c r="BH209" s="227">
        <f>IF(O209="sníž. přenesená",K209,0)</f>
        <v>0</v>
      </c>
      <c r="BI209" s="227">
        <f>IF(O209="nulová",K209,0)</f>
        <v>0</v>
      </c>
      <c r="BJ209" s="38" t="s">
        <v>34</v>
      </c>
      <c r="BK209" s="227">
        <f>ROUND(P209*H209,2)</f>
        <v>0</v>
      </c>
      <c r="BL209" s="38" t="s">
        <v>951</v>
      </c>
      <c r="BM209" s="226" t="s">
        <v>990</v>
      </c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</row>
    <row r="210" spans="1:165" ht="12.75">
      <c r="A210" s="54"/>
      <c r="B210" s="55"/>
      <c r="C210" s="214" t="s">
        <v>1026</v>
      </c>
      <c r="D210" s="214" t="s">
        <v>783</v>
      </c>
      <c r="E210" s="215" t="s">
        <v>1375</v>
      </c>
      <c r="F210" s="369" t="s">
        <v>1376</v>
      </c>
      <c r="G210" s="217" t="s">
        <v>801</v>
      </c>
      <c r="H210" s="218">
        <v>1</v>
      </c>
      <c r="I210" s="219"/>
      <c r="J210" s="219"/>
      <c r="K210" s="220">
        <f>ROUND(P210*H210,2)</f>
        <v>0</v>
      </c>
      <c r="L210" s="216" t="s">
        <v>787</v>
      </c>
      <c r="M210" s="59"/>
      <c r="N210" s="221" t="s">
        <v>56</v>
      </c>
      <c r="O210" s="222" t="s">
        <v>694</v>
      </c>
      <c r="P210" s="223">
        <f>I210+J210</f>
        <v>0</v>
      </c>
      <c r="Q210" s="223">
        <f>ROUND(I210*H210,2)</f>
        <v>0</v>
      </c>
      <c r="R210" s="223">
        <f>ROUND(J210*H210,2)</f>
        <v>0</v>
      </c>
      <c r="S210" s="87"/>
      <c r="T210" s="224">
        <f>S210*H210</f>
        <v>0</v>
      </c>
      <c r="U210" s="224">
        <v>0</v>
      </c>
      <c r="V210" s="224">
        <f>U210*H210</f>
        <v>0</v>
      </c>
      <c r="W210" s="224">
        <v>0</v>
      </c>
      <c r="X210" s="225">
        <f>W210*H210</f>
        <v>0</v>
      </c>
      <c r="Y210" s="54"/>
      <c r="Z210" s="54"/>
      <c r="AA210" s="54"/>
      <c r="AB210" s="54"/>
      <c r="AC210" s="54"/>
      <c r="AD210" s="54"/>
      <c r="AE210" s="54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226" t="s">
        <v>941</v>
      </c>
      <c r="AS210" s="60"/>
      <c r="AT210" s="226" t="s">
        <v>783</v>
      </c>
      <c r="AU210" s="226" t="s">
        <v>29</v>
      </c>
      <c r="AV210" s="60"/>
      <c r="AW210" s="60"/>
      <c r="AX210" s="60"/>
      <c r="AY210" s="38" t="s">
        <v>781</v>
      </c>
      <c r="AZ210" s="60"/>
      <c r="BA210" s="60"/>
      <c r="BB210" s="60"/>
      <c r="BC210" s="60"/>
      <c r="BD210" s="60"/>
      <c r="BE210" s="227">
        <f>IF(O210="základní",K210,0)</f>
        <v>0</v>
      </c>
      <c r="BF210" s="227">
        <f>IF(O210="snížená",K210,0)</f>
        <v>0</v>
      </c>
      <c r="BG210" s="227">
        <f>IF(O210="zákl. přenesená",K210,0)</f>
        <v>0</v>
      </c>
      <c r="BH210" s="227">
        <f>IF(O210="sníž. přenesená",K210,0)</f>
        <v>0</v>
      </c>
      <c r="BI210" s="227">
        <f>IF(O210="nulová",K210,0)</f>
        <v>0</v>
      </c>
      <c r="BJ210" s="38" t="s">
        <v>34</v>
      </c>
      <c r="BK210" s="227">
        <f>ROUND(P210*H210,2)</f>
        <v>0</v>
      </c>
      <c r="BL210" s="38" t="s">
        <v>941</v>
      </c>
      <c r="BM210" s="226" t="s">
        <v>1377</v>
      </c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</row>
    <row r="211" spans="1:165" ht="12.75">
      <c r="A211" s="54"/>
      <c r="B211" s="55"/>
      <c r="C211" s="56"/>
      <c r="D211" s="228" t="s">
        <v>789</v>
      </c>
      <c r="E211" s="56"/>
      <c r="F211" s="370" t="s">
        <v>1378</v>
      </c>
      <c r="G211" s="56"/>
      <c r="H211" s="56"/>
      <c r="I211" s="230"/>
      <c r="J211" s="230"/>
      <c r="K211" s="56"/>
      <c r="L211" s="56"/>
      <c r="M211" s="59"/>
      <c r="N211" s="231"/>
      <c r="O211" s="232"/>
      <c r="P211" s="87"/>
      <c r="Q211" s="87"/>
      <c r="R211" s="87"/>
      <c r="S211" s="87"/>
      <c r="T211" s="87"/>
      <c r="U211" s="87"/>
      <c r="V211" s="87"/>
      <c r="W211" s="87"/>
      <c r="X211" s="88"/>
      <c r="Y211" s="54"/>
      <c r="Z211" s="54"/>
      <c r="AA211" s="54"/>
      <c r="AB211" s="54"/>
      <c r="AC211" s="54"/>
      <c r="AD211" s="54"/>
      <c r="AE211" s="54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38" t="s">
        <v>789</v>
      </c>
      <c r="AU211" s="38" t="s">
        <v>29</v>
      </c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</row>
    <row r="212" spans="1:165" ht="22.8">
      <c r="A212" s="54"/>
      <c r="B212" s="55"/>
      <c r="C212" s="269" t="s">
        <v>1032</v>
      </c>
      <c r="D212" s="269" t="s">
        <v>196</v>
      </c>
      <c r="E212" s="270" t="s">
        <v>1379</v>
      </c>
      <c r="F212" s="368" t="s">
        <v>1625</v>
      </c>
      <c r="G212" s="272" t="s">
        <v>801</v>
      </c>
      <c r="H212" s="273">
        <v>1</v>
      </c>
      <c r="I212" s="274"/>
      <c r="J212" s="275"/>
      <c r="K212" s="276">
        <f>ROUND(P212*H212,2)</f>
        <v>0</v>
      </c>
      <c r="L212" s="271" t="s">
        <v>56</v>
      </c>
      <c r="M212" s="277"/>
      <c r="N212" s="278" t="s">
        <v>56</v>
      </c>
      <c r="O212" s="222" t="s">
        <v>694</v>
      </c>
      <c r="P212" s="223">
        <f>I212+J212</f>
        <v>0</v>
      </c>
      <c r="Q212" s="223">
        <f>ROUND(I212*H212,2)</f>
        <v>0</v>
      </c>
      <c r="R212" s="223">
        <f>ROUND(J212*H212,2)</f>
        <v>0</v>
      </c>
      <c r="S212" s="87"/>
      <c r="T212" s="224">
        <f>S212*H212</f>
        <v>0</v>
      </c>
      <c r="U212" s="224">
        <v>0</v>
      </c>
      <c r="V212" s="224">
        <f>U212*H212</f>
        <v>0</v>
      </c>
      <c r="W212" s="224">
        <v>0</v>
      </c>
      <c r="X212" s="225">
        <f>W212*H212</f>
        <v>0</v>
      </c>
      <c r="Y212" s="54"/>
      <c r="Z212" s="54"/>
      <c r="AA212" s="54"/>
      <c r="AB212" s="54"/>
      <c r="AC212" s="54"/>
      <c r="AD212" s="54"/>
      <c r="AE212" s="54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226" t="s">
        <v>1371</v>
      </c>
      <c r="AS212" s="60"/>
      <c r="AT212" s="226" t="s">
        <v>196</v>
      </c>
      <c r="AU212" s="226" t="s">
        <v>29</v>
      </c>
      <c r="AV212" s="60"/>
      <c r="AW212" s="60"/>
      <c r="AX212" s="60"/>
      <c r="AY212" s="38" t="s">
        <v>781</v>
      </c>
      <c r="AZ212" s="60"/>
      <c r="BA212" s="60"/>
      <c r="BB212" s="60"/>
      <c r="BC212" s="60"/>
      <c r="BD212" s="60"/>
      <c r="BE212" s="227">
        <f>IF(O212="základní",K212,0)</f>
        <v>0</v>
      </c>
      <c r="BF212" s="227">
        <f>IF(O212="snížená",K212,0)</f>
        <v>0</v>
      </c>
      <c r="BG212" s="227">
        <f>IF(O212="zákl. přenesená",K212,0)</f>
        <v>0</v>
      </c>
      <c r="BH212" s="227">
        <f>IF(O212="sníž. přenesená",K212,0)</f>
        <v>0</v>
      </c>
      <c r="BI212" s="227">
        <f>IF(O212="nulová",K212,0)</f>
        <v>0</v>
      </c>
      <c r="BJ212" s="38" t="s">
        <v>34</v>
      </c>
      <c r="BK212" s="227">
        <f>ROUND(P212*H212,2)</f>
        <v>0</v>
      </c>
      <c r="BL212" s="38" t="s">
        <v>941</v>
      </c>
      <c r="BM212" s="226" t="s">
        <v>1380</v>
      </c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  <c r="ED212" s="60"/>
      <c r="EE212" s="60"/>
      <c r="EF212" s="60"/>
      <c r="EG212" s="60"/>
      <c r="EH212" s="60"/>
      <c r="EI212" s="60"/>
      <c r="EJ212" s="60"/>
      <c r="EK212" s="60"/>
      <c r="EL212" s="60"/>
      <c r="EM212" s="60"/>
      <c r="EN212" s="60"/>
      <c r="EO212" s="60"/>
      <c r="EP212" s="60"/>
      <c r="EQ212" s="60"/>
      <c r="ER212" s="60"/>
      <c r="ES212" s="60"/>
      <c r="ET212" s="60"/>
      <c r="EU212" s="60"/>
      <c r="EV212" s="60"/>
      <c r="EW212" s="60"/>
      <c r="EX212" s="60"/>
      <c r="EY212" s="60"/>
      <c r="EZ212" s="60"/>
      <c r="FA212" s="60"/>
      <c r="FB212" s="60"/>
      <c r="FC212" s="60"/>
      <c r="FD212" s="60"/>
      <c r="FE212" s="60"/>
      <c r="FF212" s="60"/>
      <c r="FG212" s="60"/>
      <c r="FH212" s="60"/>
      <c r="FI212" s="60"/>
    </row>
    <row r="213" spans="1:165" ht="12.75">
      <c r="A213" s="54"/>
      <c r="B213" s="55"/>
      <c r="C213" s="214" t="s">
        <v>1037</v>
      </c>
      <c r="D213" s="214" t="s">
        <v>783</v>
      </c>
      <c r="E213" s="215" t="s">
        <v>992</v>
      </c>
      <c r="F213" s="369" t="s">
        <v>993</v>
      </c>
      <c r="G213" s="217" t="s">
        <v>924</v>
      </c>
      <c r="H213" s="279"/>
      <c r="I213" s="219"/>
      <c r="J213" s="219"/>
      <c r="K213" s="220">
        <f>ROUND(P213*H213,2)</f>
        <v>0</v>
      </c>
      <c r="L213" s="216" t="s">
        <v>56</v>
      </c>
      <c r="M213" s="59"/>
      <c r="N213" s="221" t="s">
        <v>56</v>
      </c>
      <c r="O213" s="222" t="s">
        <v>694</v>
      </c>
      <c r="P213" s="223">
        <f>I213+J213</f>
        <v>0</v>
      </c>
      <c r="Q213" s="223">
        <f>ROUND(I213*H213,2)</f>
        <v>0</v>
      </c>
      <c r="R213" s="223">
        <f>ROUND(J213*H213,2)</f>
        <v>0</v>
      </c>
      <c r="S213" s="87"/>
      <c r="T213" s="224">
        <f>S213*H213</f>
        <v>0</v>
      </c>
      <c r="U213" s="224">
        <v>0</v>
      </c>
      <c r="V213" s="224">
        <f>U213*H213</f>
        <v>0</v>
      </c>
      <c r="W213" s="224">
        <v>0</v>
      </c>
      <c r="X213" s="225">
        <f>W213*H213</f>
        <v>0</v>
      </c>
      <c r="Y213" s="54"/>
      <c r="Z213" s="54"/>
      <c r="AA213" s="54"/>
      <c r="AB213" s="54"/>
      <c r="AC213" s="54"/>
      <c r="AD213" s="54"/>
      <c r="AE213" s="54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226" t="s">
        <v>951</v>
      </c>
      <c r="AS213" s="60"/>
      <c r="AT213" s="226" t="s">
        <v>783</v>
      </c>
      <c r="AU213" s="226" t="s">
        <v>29</v>
      </c>
      <c r="AV213" s="60"/>
      <c r="AW213" s="60"/>
      <c r="AX213" s="60"/>
      <c r="AY213" s="38" t="s">
        <v>781</v>
      </c>
      <c r="AZ213" s="60"/>
      <c r="BA213" s="60"/>
      <c r="BB213" s="60"/>
      <c r="BC213" s="60"/>
      <c r="BD213" s="60"/>
      <c r="BE213" s="227">
        <f>IF(O213="základní",K213,0)</f>
        <v>0</v>
      </c>
      <c r="BF213" s="227">
        <f>IF(O213="snížená",K213,0)</f>
        <v>0</v>
      </c>
      <c r="BG213" s="227">
        <f>IF(O213="zákl. přenesená",K213,0)</f>
        <v>0</v>
      </c>
      <c r="BH213" s="227">
        <f>IF(O213="sníž. přenesená",K213,0)</f>
        <v>0</v>
      </c>
      <c r="BI213" s="227">
        <f>IF(O213="nulová",K213,0)</f>
        <v>0</v>
      </c>
      <c r="BJ213" s="38" t="s">
        <v>34</v>
      </c>
      <c r="BK213" s="227">
        <f>ROUND(P213*H213,2)</f>
        <v>0</v>
      </c>
      <c r="BL213" s="38" t="s">
        <v>951</v>
      </c>
      <c r="BM213" s="226" t="s">
        <v>994</v>
      </c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</row>
    <row r="214" spans="1:165" ht="12.75">
      <c r="A214" s="54"/>
      <c r="B214" s="55"/>
      <c r="C214" s="214" t="s">
        <v>1042</v>
      </c>
      <c r="D214" s="214" t="s">
        <v>783</v>
      </c>
      <c r="E214" s="215" t="s">
        <v>996</v>
      </c>
      <c r="F214" s="369" t="s">
        <v>997</v>
      </c>
      <c r="G214" s="217" t="s">
        <v>924</v>
      </c>
      <c r="H214" s="279"/>
      <c r="I214" s="219"/>
      <c r="J214" s="219"/>
      <c r="K214" s="220">
        <f>ROUND(P214*H214,2)</f>
        <v>0</v>
      </c>
      <c r="L214" s="216" t="s">
        <v>56</v>
      </c>
      <c r="M214" s="59"/>
      <c r="N214" s="221" t="s">
        <v>56</v>
      </c>
      <c r="O214" s="222" t="s">
        <v>694</v>
      </c>
      <c r="P214" s="223">
        <f>I214+J214</f>
        <v>0</v>
      </c>
      <c r="Q214" s="223">
        <f>ROUND(I214*H214,2)</f>
        <v>0</v>
      </c>
      <c r="R214" s="223">
        <f>ROUND(J214*H214,2)</f>
        <v>0</v>
      </c>
      <c r="S214" s="87"/>
      <c r="T214" s="224">
        <f>S214*H214</f>
        <v>0</v>
      </c>
      <c r="U214" s="224">
        <v>0</v>
      </c>
      <c r="V214" s="224">
        <f>U214*H214</f>
        <v>0</v>
      </c>
      <c r="W214" s="224">
        <v>0</v>
      </c>
      <c r="X214" s="225">
        <f>W214*H214</f>
        <v>0</v>
      </c>
      <c r="Y214" s="54"/>
      <c r="Z214" s="54"/>
      <c r="AA214" s="54"/>
      <c r="AB214" s="54"/>
      <c r="AC214" s="54"/>
      <c r="AD214" s="54"/>
      <c r="AE214" s="54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226" t="s">
        <v>941</v>
      </c>
      <c r="AS214" s="60"/>
      <c r="AT214" s="226" t="s">
        <v>783</v>
      </c>
      <c r="AU214" s="226" t="s">
        <v>29</v>
      </c>
      <c r="AV214" s="60"/>
      <c r="AW214" s="60"/>
      <c r="AX214" s="60"/>
      <c r="AY214" s="38" t="s">
        <v>781</v>
      </c>
      <c r="AZ214" s="60"/>
      <c r="BA214" s="60"/>
      <c r="BB214" s="60"/>
      <c r="BC214" s="60"/>
      <c r="BD214" s="60"/>
      <c r="BE214" s="227">
        <f>IF(O214="základní",K214,0)</f>
        <v>0</v>
      </c>
      <c r="BF214" s="227">
        <f>IF(O214="snížená",K214,0)</f>
        <v>0</v>
      </c>
      <c r="BG214" s="227">
        <f>IF(O214="zákl. přenesená",K214,0)</f>
        <v>0</v>
      </c>
      <c r="BH214" s="227">
        <f>IF(O214="sníž. přenesená",K214,0)</f>
        <v>0</v>
      </c>
      <c r="BI214" s="227">
        <f>IF(O214="nulová",K214,0)</f>
        <v>0</v>
      </c>
      <c r="BJ214" s="38" t="s">
        <v>34</v>
      </c>
      <c r="BK214" s="227">
        <f>ROUND(P214*H214,2)</f>
        <v>0</v>
      </c>
      <c r="BL214" s="38" t="s">
        <v>941</v>
      </c>
      <c r="BM214" s="226" t="s">
        <v>998</v>
      </c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  <c r="EU214" s="60"/>
      <c r="EV214" s="60"/>
      <c r="EW214" s="60"/>
      <c r="EX214" s="60"/>
      <c r="EY214" s="60"/>
      <c r="EZ214" s="60"/>
      <c r="FA214" s="60"/>
      <c r="FB214" s="60"/>
      <c r="FC214" s="60"/>
      <c r="FD214" s="60"/>
      <c r="FE214" s="60"/>
      <c r="FF214" s="60"/>
      <c r="FG214" s="60"/>
      <c r="FH214" s="60"/>
      <c r="FI214" s="60"/>
    </row>
    <row r="215" spans="1:165" ht="12.75">
      <c r="A215" s="54"/>
      <c r="B215" s="55"/>
      <c r="C215" s="214" t="s">
        <v>1047</v>
      </c>
      <c r="D215" s="214" t="s">
        <v>783</v>
      </c>
      <c r="E215" s="215" t="s">
        <v>1000</v>
      </c>
      <c r="F215" s="216" t="s">
        <v>1001</v>
      </c>
      <c r="G215" s="217" t="s">
        <v>924</v>
      </c>
      <c r="H215" s="279"/>
      <c r="I215" s="219"/>
      <c r="J215" s="219"/>
      <c r="K215" s="220">
        <f>ROUND(P215*H215,2)</f>
        <v>0</v>
      </c>
      <c r="L215" s="216" t="s">
        <v>56</v>
      </c>
      <c r="M215" s="59"/>
      <c r="N215" s="221" t="s">
        <v>56</v>
      </c>
      <c r="O215" s="222" t="s">
        <v>694</v>
      </c>
      <c r="P215" s="223">
        <f>I215+J215</f>
        <v>0</v>
      </c>
      <c r="Q215" s="223">
        <f>ROUND(I215*H215,2)</f>
        <v>0</v>
      </c>
      <c r="R215" s="223">
        <f>ROUND(J215*H215,2)</f>
        <v>0</v>
      </c>
      <c r="S215" s="87"/>
      <c r="T215" s="224">
        <f>S215*H215</f>
        <v>0</v>
      </c>
      <c r="U215" s="224">
        <v>0</v>
      </c>
      <c r="V215" s="224">
        <f>U215*H215</f>
        <v>0</v>
      </c>
      <c r="W215" s="224">
        <v>0</v>
      </c>
      <c r="X215" s="225">
        <f>W215*H215</f>
        <v>0</v>
      </c>
      <c r="Y215" s="54"/>
      <c r="Z215" s="54"/>
      <c r="AA215" s="54"/>
      <c r="AB215" s="54"/>
      <c r="AC215" s="54"/>
      <c r="AD215" s="54"/>
      <c r="AE215" s="54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226" t="s">
        <v>941</v>
      </c>
      <c r="AS215" s="60"/>
      <c r="AT215" s="226" t="s">
        <v>783</v>
      </c>
      <c r="AU215" s="226" t="s">
        <v>29</v>
      </c>
      <c r="AV215" s="60"/>
      <c r="AW215" s="60"/>
      <c r="AX215" s="60"/>
      <c r="AY215" s="38" t="s">
        <v>781</v>
      </c>
      <c r="AZ215" s="60"/>
      <c r="BA215" s="60"/>
      <c r="BB215" s="60"/>
      <c r="BC215" s="60"/>
      <c r="BD215" s="60"/>
      <c r="BE215" s="227">
        <f>IF(O215="základní",K215,0)</f>
        <v>0</v>
      </c>
      <c r="BF215" s="227">
        <f>IF(O215="snížená",K215,0)</f>
        <v>0</v>
      </c>
      <c r="BG215" s="227">
        <f>IF(O215="zákl. přenesená",K215,0)</f>
        <v>0</v>
      </c>
      <c r="BH215" s="227">
        <f>IF(O215="sníž. přenesená",K215,0)</f>
        <v>0</v>
      </c>
      <c r="BI215" s="227">
        <f>IF(O215="nulová",K215,0)</f>
        <v>0</v>
      </c>
      <c r="BJ215" s="38" t="s">
        <v>34</v>
      </c>
      <c r="BK215" s="227">
        <f>ROUND(P215*H215,2)</f>
        <v>0</v>
      </c>
      <c r="BL215" s="38" t="s">
        <v>941</v>
      </c>
      <c r="BM215" s="226" t="s">
        <v>1002</v>
      </c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0"/>
      <c r="FH215" s="60"/>
      <c r="FI215" s="60"/>
    </row>
    <row r="216" spans="1:165" ht="12.75">
      <c r="A216" s="196"/>
      <c r="B216" s="197"/>
      <c r="C216" s="198"/>
      <c r="D216" s="199" t="s">
        <v>721</v>
      </c>
      <c r="E216" s="212" t="s">
        <v>1003</v>
      </c>
      <c r="F216" s="212" t="s">
        <v>1004</v>
      </c>
      <c r="G216" s="198"/>
      <c r="H216" s="198"/>
      <c r="I216" s="201"/>
      <c r="J216" s="201"/>
      <c r="K216" s="213">
        <f>BK216</f>
        <v>0</v>
      </c>
      <c r="L216" s="198"/>
      <c r="M216" s="203"/>
      <c r="N216" s="204"/>
      <c r="O216" s="205"/>
      <c r="P216" s="205"/>
      <c r="Q216" s="206">
        <f>SUM(Q217:Q259)</f>
        <v>0</v>
      </c>
      <c r="R216" s="206">
        <f>SUM(R217:R259)</f>
        <v>0</v>
      </c>
      <c r="S216" s="205"/>
      <c r="T216" s="207">
        <f>SUM(T217:T259)</f>
        <v>0</v>
      </c>
      <c r="U216" s="205"/>
      <c r="V216" s="207">
        <f>SUM(V217:V259)</f>
        <v>1.035121</v>
      </c>
      <c r="W216" s="205"/>
      <c r="X216" s="208">
        <f>SUM(X217:X259)</f>
        <v>0</v>
      </c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209" t="s">
        <v>28</v>
      </c>
      <c r="AS216" s="196"/>
      <c r="AT216" s="210" t="s">
        <v>721</v>
      </c>
      <c r="AU216" s="210" t="s">
        <v>34</v>
      </c>
      <c r="AV216" s="196"/>
      <c r="AW216" s="196"/>
      <c r="AX216" s="196"/>
      <c r="AY216" s="209" t="s">
        <v>781</v>
      </c>
      <c r="AZ216" s="196"/>
      <c r="BA216" s="196"/>
      <c r="BB216" s="196"/>
      <c r="BC216" s="196"/>
      <c r="BD216" s="196"/>
      <c r="BE216" s="196"/>
      <c r="BF216" s="196"/>
      <c r="BG216" s="196"/>
      <c r="BH216" s="196"/>
      <c r="BI216" s="196"/>
      <c r="BJ216" s="196"/>
      <c r="BK216" s="211">
        <f>SUM(BK217:BK259)</f>
        <v>0</v>
      </c>
      <c r="BL216" s="196"/>
      <c r="BM216" s="196"/>
      <c r="BN216" s="196"/>
      <c r="BO216" s="196"/>
      <c r="BP216" s="196"/>
      <c r="BQ216" s="196"/>
      <c r="BR216" s="196"/>
      <c r="BS216" s="196"/>
      <c r="BT216" s="196"/>
      <c r="BU216" s="196"/>
      <c r="BV216" s="196"/>
      <c r="BW216" s="196"/>
      <c r="BX216" s="196"/>
      <c r="BY216" s="196"/>
      <c r="BZ216" s="196"/>
      <c r="CA216" s="196"/>
      <c r="CB216" s="196"/>
      <c r="CC216" s="196"/>
      <c r="CD216" s="196"/>
      <c r="CE216" s="196"/>
      <c r="CF216" s="196"/>
      <c r="CG216" s="196"/>
      <c r="CH216" s="196"/>
      <c r="CI216" s="196"/>
      <c r="CJ216" s="196"/>
      <c r="CK216" s="196"/>
      <c r="CL216" s="196"/>
      <c r="CM216" s="196"/>
      <c r="CN216" s="196"/>
      <c r="CO216" s="196"/>
      <c r="CP216" s="196"/>
      <c r="CQ216" s="196"/>
      <c r="CR216" s="196"/>
      <c r="CS216" s="196"/>
      <c r="CT216" s="196"/>
      <c r="CU216" s="196"/>
      <c r="CV216" s="196"/>
      <c r="CW216" s="196"/>
      <c r="CX216" s="196"/>
      <c r="CY216" s="196"/>
      <c r="CZ216" s="196"/>
      <c r="DA216" s="196"/>
      <c r="DB216" s="196"/>
      <c r="DC216" s="196"/>
      <c r="DD216" s="196"/>
      <c r="DE216" s="196"/>
      <c r="DF216" s="196"/>
      <c r="DG216" s="196"/>
      <c r="DH216" s="196"/>
      <c r="DI216" s="196"/>
      <c r="DJ216" s="196"/>
      <c r="DK216" s="196"/>
      <c r="DL216" s="196"/>
      <c r="DM216" s="196"/>
      <c r="DN216" s="196"/>
      <c r="DO216" s="196"/>
      <c r="DP216" s="196"/>
      <c r="DQ216" s="196"/>
      <c r="DR216" s="196"/>
      <c r="DS216" s="196"/>
      <c r="DT216" s="196"/>
      <c r="DU216" s="196"/>
      <c r="DV216" s="196"/>
      <c r="DW216" s="196"/>
      <c r="DX216" s="196"/>
      <c r="DY216" s="196"/>
      <c r="DZ216" s="196"/>
      <c r="EA216" s="196"/>
      <c r="EB216" s="196"/>
      <c r="EC216" s="196"/>
      <c r="ED216" s="196"/>
      <c r="EE216" s="196"/>
      <c r="EF216" s="196"/>
      <c r="EG216" s="196"/>
      <c r="EH216" s="196"/>
      <c r="EI216" s="196"/>
      <c r="EJ216" s="196"/>
      <c r="EK216" s="196"/>
      <c r="EL216" s="196"/>
      <c r="EM216" s="196"/>
      <c r="EN216" s="196"/>
      <c r="EO216" s="196"/>
      <c r="EP216" s="196"/>
      <c r="EQ216" s="196"/>
      <c r="ER216" s="196"/>
      <c r="ES216" s="196"/>
      <c r="ET216" s="196"/>
      <c r="EU216" s="196"/>
      <c r="EV216" s="196"/>
      <c r="EW216" s="196"/>
      <c r="EX216" s="196"/>
      <c r="EY216" s="196"/>
      <c r="EZ216" s="196"/>
      <c r="FA216" s="196"/>
      <c r="FB216" s="196"/>
      <c r="FC216" s="196"/>
      <c r="FD216" s="196"/>
      <c r="FE216" s="196"/>
      <c r="FF216" s="196"/>
      <c r="FG216" s="196"/>
      <c r="FH216" s="196"/>
      <c r="FI216" s="196"/>
    </row>
    <row r="217" spans="1:165" ht="12.75">
      <c r="A217" s="54"/>
      <c r="B217" s="55"/>
      <c r="C217" s="214" t="s">
        <v>1052</v>
      </c>
      <c r="D217" s="214" t="s">
        <v>783</v>
      </c>
      <c r="E217" s="215" t="s">
        <v>1006</v>
      </c>
      <c r="F217" s="216" t="s">
        <v>1007</v>
      </c>
      <c r="G217" s="217" t="s">
        <v>801</v>
      </c>
      <c r="H217" s="218">
        <v>18</v>
      </c>
      <c r="I217" s="219"/>
      <c r="J217" s="219"/>
      <c r="K217" s="220">
        <f>ROUND(P217*H217,2)</f>
        <v>0</v>
      </c>
      <c r="L217" s="216" t="s">
        <v>56</v>
      </c>
      <c r="M217" s="59"/>
      <c r="N217" s="221" t="s">
        <v>56</v>
      </c>
      <c r="O217" s="222" t="s">
        <v>694</v>
      </c>
      <c r="P217" s="223">
        <f>I217+J217</f>
        <v>0</v>
      </c>
      <c r="Q217" s="223">
        <f>ROUND(I217*H217,2)</f>
        <v>0</v>
      </c>
      <c r="R217" s="223">
        <f>ROUND(J217*H217,2)</f>
        <v>0</v>
      </c>
      <c r="S217" s="87"/>
      <c r="T217" s="224">
        <f>S217*H217</f>
        <v>0</v>
      </c>
      <c r="U217" s="224">
        <v>0</v>
      </c>
      <c r="V217" s="224">
        <f>U217*H217</f>
        <v>0</v>
      </c>
      <c r="W217" s="224">
        <v>0</v>
      </c>
      <c r="X217" s="225">
        <f>W217*H217</f>
        <v>0</v>
      </c>
      <c r="Y217" s="54"/>
      <c r="Z217" s="54"/>
      <c r="AA217" s="54"/>
      <c r="AB217" s="54"/>
      <c r="AC217" s="54"/>
      <c r="AD217" s="54"/>
      <c r="AE217" s="54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226" t="s">
        <v>941</v>
      </c>
      <c r="AS217" s="60"/>
      <c r="AT217" s="226" t="s">
        <v>783</v>
      </c>
      <c r="AU217" s="226" t="s">
        <v>29</v>
      </c>
      <c r="AV217" s="60"/>
      <c r="AW217" s="60"/>
      <c r="AX217" s="60"/>
      <c r="AY217" s="38" t="s">
        <v>781</v>
      </c>
      <c r="AZ217" s="60"/>
      <c r="BA217" s="60"/>
      <c r="BB217" s="60"/>
      <c r="BC217" s="60"/>
      <c r="BD217" s="60"/>
      <c r="BE217" s="227">
        <f>IF(O217="základní",K217,0)</f>
        <v>0</v>
      </c>
      <c r="BF217" s="227">
        <f>IF(O217="snížená",K217,0)</f>
        <v>0</v>
      </c>
      <c r="BG217" s="227">
        <f>IF(O217="zákl. přenesená",K217,0)</f>
        <v>0</v>
      </c>
      <c r="BH217" s="227">
        <f>IF(O217="sníž. přenesená",K217,0)</f>
        <v>0</v>
      </c>
      <c r="BI217" s="227">
        <f>IF(O217="nulová",K217,0)</f>
        <v>0</v>
      </c>
      <c r="BJ217" s="38" t="s">
        <v>34</v>
      </c>
      <c r="BK217" s="227">
        <f>ROUND(P217*H217,2)</f>
        <v>0</v>
      </c>
      <c r="BL217" s="38" t="s">
        <v>941</v>
      </c>
      <c r="BM217" s="226" t="s">
        <v>1008</v>
      </c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</row>
    <row r="218" spans="1:165" ht="12.75">
      <c r="A218" s="54"/>
      <c r="B218" s="55"/>
      <c r="C218" s="214" t="s">
        <v>1057</v>
      </c>
      <c r="D218" s="214" t="s">
        <v>783</v>
      </c>
      <c r="E218" s="215" t="s">
        <v>1010</v>
      </c>
      <c r="F218" s="216" t="s">
        <v>1011</v>
      </c>
      <c r="G218" s="217" t="s">
        <v>1012</v>
      </c>
      <c r="H218" s="218">
        <v>1</v>
      </c>
      <c r="I218" s="219"/>
      <c r="J218" s="219"/>
      <c r="K218" s="220">
        <f>ROUND(P218*H218,2)</f>
        <v>0</v>
      </c>
      <c r="L218" s="216" t="s">
        <v>787</v>
      </c>
      <c r="M218" s="59"/>
      <c r="N218" s="221" t="s">
        <v>56</v>
      </c>
      <c r="O218" s="222" t="s">
        <v>694</v>
      </c>
      <c r="P218" s="223">
        <f>I218+J218</f>
        <v>0</v>
      </c>
      <c r="Q218" s="223">
        <f>ROUND(I218*H218,2)</f>
        <v>0</v>
      </c>
      <c r="R218" s="223">
        <f>ROUND(J218*H218,2)</f>
        <v>0</v>
      </c>
      <c r="S218" s="87"/>
      <c r="T218" s="224">
        <f>S218*H218</f>
        <v>0</v>
      </c>
      <c r="U218" s="224">
        <v>0.0088</v>
      </c>
      <c r="V218" s="224">
        <f>U218*H218</f>
        <v>0.0088</v>
      </c>
      <c r="W218" s="224">
        <v>0</v>
      </c>
      <c r="X218" s="225">
        <f>W218*H218</f>
        <v>0</v>
      </c>
      <c r="Y218" s="54"/>
      <c r="Z218" s="54"/>
      <c r="AA218" s="54"/>
      <c r="AB218" s="54"/>
      <c r="AC218" s="54"/>
      <c r="AD218" s="54"/>
      <c r="AE218" s="54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226" t="s">
        <v>941</v>
      </c>
      <c r="AS218" s="60"/>
      <c r="AT218" s="226" t="s">
        <v>783</v>
      </c>
      <c r="AU218" s="226" t="s">
        <v>29</v>
      </c>
      <c r="AV218" s="60"/>
      <c r="AW218" s="60"/>
      <c r="AX218" s="60"/>
      <c r="AY218" s="38" t="s">
        <v>781</v>
      </c>
      <c r="AZ218" s="60"/>
      <c r="BA218" s="60"/>
      <c r="BB218" s="60"/>
      <c r="BC218" s="60"/>
      <c r="BD218" s="60"/>
      <c r="BE218" s="227">
        <f>IF(O218="základní",K218,0)</f>
        <v>0</v>
      </c>
      <c r="BF218" s="227">
        <f>IF(O218="snížená",K218,0)</f>
        <v>0</v>
      </c>
      <c r="BG218" s="227">
        <f>IF(O218="zákl. přenesená",K218,0)</f>
        <v>0</v>
      </c>
      <c r="BH218" s="227">
        <f>IF(O218="sníž. přenesená",K218,0)</f>
        <v>0</v>
      </c>
      <c r="BI218" s="227">
        <f>IF(O218="nulová",K218,0)</f>
        <v>0</v>
      </c>
      <c r="BJ218" s="38" t="s">
        <v>34</v>
      </c>
      <c r="BK218" s="227">
        <f>ROUND(P218*H218,2)</f>
        <v>0</v>
      </c>
      <c r="BL218" s="38" t="s">
        <v>941</v>
      </c>
      <c r="BM218" s="226" t="s">
        <v>1013</v>
      </c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</row>
    <row r="219" spans="1:165" ht="12.75">
      <c r="A219" s="54"/>
      <c r="B219" s="55"/>
      <c r="C219" s="56"/>
      <c r="D219" s="228" t="s">
        <v>789</v>
      </c>
      <c r="E219" s="56"/>
      <c r="F219" s="229" t="s">
        <v>1014</v>
      </c>
      <c r="G219" s="56"/>
      <c r="H219" s="56"/>
      <c r="I219" s="230"/>
      <c r="J219" s="230"/>
      <c r="K219" s="56"/>
      <c r="L219" s="56"/>
      <c r="M219" s="59"/>
      <c r="N219" s="231"/>
      <c r="O219" s="232"/>
      <c r="P219" s="87"/>
      <c r="Q219" s="87"/>
      <c r="R219" s="87"/>
      <c r="S219" s="87"/>
      <c r="T219" s="87"/>
      <c r="U219" s="87"/>
      <c r="V219" s="87"/>
      <c r="W219" s="87"/>
      <c r="X219" s="88"/>
      <c r="Y219" s="54"/>
      <c r="Z219" s="54"/>
      <c r="AA219" s="54"/>
      <c r="AB219" s="54"/>
      <c r="AC219" s="54"/>
      <c r="AD219" s="54"/>
      <c r="AE219" s="54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38" t="s">
        <v>789</v>
      </c>
      <c r="AU219" s="38" t="s">
        <v>29</v>
      </c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</row>
    <row r="220" spans="1:165" ht="12.75">
      <c r="A220" s="54"/>
      <c r="B220" s="55"/>
      <c r="C220" s="214" t="s">
        <v>1063</v>
      </c>
      <c r="D220" s="214" t="s">
        <v>783</v>
      </c>
      <c r="E220" s="215" t="s">
        <v>1016</v>
      </c>
      <c r="F220" s="216" t="s">
        <v>1017</v>
      </c>
      <c r="G220" s="217" t="s">
        <v>1012</v>
      </c>
      <c r="H220" s="218">
        <v>1</v>
      </c>
      <c r="I220" s="219"/>
      <c r="J220" s="219"/>
      <c r="K220" s="220">
        <f>ROUND(P220*H220,2)</f>
        <v>0</v>
      </c>
      <c r="L220" s="216" t="s">
        <v>787</v>
      </c>
      <c r="M220" s="59"/>
      <c r="N220" s="221" t="s">
        <v>56</v>
      </c>
      <c r="O220" s="222" t="s">
        <v>694</v>
      </c>
      <c r="P220" s="223">
        <f>I220+J220</f>
        <v>0</v>
      </c>
      <c r="Q220" s="223">
        <f>ROUND(I220*H220,2)</f>
        <v>0</v>
      </c>
      <c r="R220" s="223">
        <f>ROUND(J220*H220,2)</f>
        <v>0</v>
      </c>
      <c r="S220" s="87"/>
      <c r="T220" s="224">
        <f>S220*H220</f>
        <v>0</v>
      </c>
      <c r="U220" s="224">
        <v>0.0099</v>
      </c>
      <c r="V220" s="224">
        <f>U220*H220</f>
        <v>0.0099</v>
      </c>
      <c r="W220" s="224">
        <v>0</v>
      </c>
      <c r="X220" s="225">
        <f>W220*H220</f>
        <v>0</v>
      </c>
      <c r="Y220" s="54"/>
      <c r="Z220" s="54"/>
      <c r="AA220" s="54"/>
      <c r="AB220" s="54"/>
      <c r="AC220" s="54"/>
      <c r="AD220" s="54"/>
      <c r="AE220" s="54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226" t="s">
        <v>941</v>
      </c>
      <c r="AS220" s="60"/>
      <c r="AT220" s="226" t="s">
        <v>783</v>
      </c>
      <c r="AU220" s="226" t="s">
        <v>29</v>
      </c>
      <c r="AV220" s="60"/>
      <c r="AW220" s="60"/>
      <c r="AX220" s="60"/>
      <c r="AY220" s="38" t="s">
        <v>781</v>
      </c>
      <c r="AZ220" s="60"/>
      <c r="BA220" s="60"/>
      <c r="BB220" s="60"/>
      <c r="BC220" s="60"/>
      <c r="BD220" s="60"/>
      <c r="BE220" s="227">
        <f>IF(O220="základní",K220,0)</f>
        <v>0</v>
      </c>
      <c r="BF220" s="227">
        <f>IF(O220="snížená",K220,0)</f>
        <v>0</v>
      </c>
      <c r="BG220" s="227">
        <f>IF(O220="zákl. přenesená",K220,0)</f>
        <v>0</v>
      </c>
      <c r="BH220" s="227">
        <f>IF(O220="sníž. přenesená",K220,0)</f>
        <v>0</v>
      </c>
      <c r="BI220" s="227">
        <f>IF(O220="nulová",K220,0)</f>
        <v>0</v>
      </c>
      <c r="BJ220" s="38" t="s">
        <v>34</v>
      </c>
      <c r="BK220" s="227">
        <f>ROUND(P220*H220,2)</f>
        <v>0</v>
      </c>
      <c r="BL220" s="38" t="s">
        <v>941</v>
      </c>
      <c r="BM220" s="226" t="s">
        <v>1018</v>
      </c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</row>
    <row r="221" spans="1:165" ht="12.75">
      <c r="A221" s="54"/>
      <c r="B221" s="55"/>
      <c r="C221" s="56"/>
      <c r="D221" s="228" t="s">
        <v>789</v>
      </c>
      <c r="E221" s="56"/>
      <c r="F221" s="229" t="s">
        <v>1019</v>
      </c>
      <c r="G221" s="56"/>
      <c r="H221" s="56"/>
      <c r="I221" s="230"/>
      <c r="J221" s="230"/>
      <c r="K221" s="56"/>
      <c r="L221" s="56"/>
      <c r="M221" s="59"/>
      <c r="N221" s="231"/>
      <c r="O221" s="232"/>
      <c r="P221" s="87"/>
      <c r="Q221" s="87"/>
      <c r="R221" s="87"/>
      <c r="S221" s="87"/>
      <c r="T221" s="87"/>
      <c r="U221" s="87"/>
      <c r="V221" s="87"/>
      <c r="W221" s="87"/>
      <c r="X221" s="88"/>
      <c r="Y221" s="54"/>
      <c r="Z221" s="54"/>
      <c r="AA221" s="54"/>
      <c r="AB221" s="54"/>
      <c r="AC221" s="54"/>
      <c r="AD221" s="54"/>
      <c r="AE221" s="54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38" t="s">
        <v>789</v>
      </c>
      <c r="AU221" s="38" t="s">
        <v>29</v>
      </c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</row>
    <row r="222" spans="1:165" ht="34.2">
      <c r="A222" s="54"/>
      <c r="B222" s="55"/>
      <c r="C222" s="214" t="s">
        <v>1068</v>
      </c>
      <c r="D222" s="214" t="s">
        <v>783</v>
      </c>
      <c r="E222" s="215" t="s">
        <v>1021</v>
      </c>
      <c r="F222" s="216" t="s">
        <v>1022</v>
      </c>
      <c r="G222" s="217" t="s">
        <v>808</v>
      </c>
      <c r="H222" s="218">
        <v>775.3</v>
      </c>
      <c r="I222" s="219"/>
      <c r="J222" s="219"/>
      <c r="K222" s="220">
        <f>ROUND(P222*H222,2)</f>
        <v>0</v>
      </c>
      <c r="L222" s="216" t="s">
        <v>787</v>
      </c>
      <c r="M222" s="59"/>
      <c r="N222" s="221" t="s">
        <v>56</v>
      </c>
      <c r="O222" s="222" t="s">
        <v>694</v>
      </c>
      <c r="P222" s="223">
        <f>I222+J222</f>
        <v>0</v>
      </c>
      <c r="Q222" s="223">
        <f>ROUND(I222*H222,2)</f>
        <v>0</v>
      </c>
      <c r="R222" s="223">
        <f>ROUND(J222*H222,2)</f>
        <v>0</v>
      </c>
      <c r="S222" s="87"/>
      <c r="T222" s="224">
        <f>S222*H222</f>
        <v>0</v>
      </c>
      <c r="U222" s="224">
        <v>0</v>
      </c>
      <c r="V222" s="224">
        <f>U222*H222</f>
        <v>0</v>
      </c>
      <c r="W222" s="224">
        <v>0</v>
      </c>
      <c r="X222" s="225">
        <f>W222*H222</f>
        <v>0</v>
      </c>
      <c r="Y222" s="54"/>
      <c r="Z222" s="54"/>
      <c r="AA222" s="54"/>
      <c r="AB222" s="54"/>
      <c r="AC222" s="54"/>
      <c r="AD222" s="54"/>
      <c r="AE222" s="54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226" t="s">
        <v>941</v>
      </c>
      <c r="AS222" s="60"/>
      <c r="AT222" s="226" t="s">
        <v>783</v>
      </c>
      <c r="AU222" s="226" t="s">
        <v>29</v>
      </c>
      <c r="AV222" s="60"/>
      <c r="AW222" s="60"/>
      <c r="AX222" s="60"/>
      <c r="AY222" s="38" t="s">
        <v>781</v>
      </c>
      <c r="AZ222" s="60"/>
      <c r="BA222" s="60"/>
      <c r="BB222" s="60"/>
      <c r="BC222" s="60"/>
      <c r="BD222" s="60"/>
      <c r="BE222" s="227">
        <f>IF(O222="základní",K222,0)</f>
        <v>0</v>
      </c>
      <c r="BF222" s="227">
        <f>IF(O222="snížená",K222,0)</f>
        <v>0</v>
      </c>
      <c r="BG222" s="227">
        <f>IF(O222="zákl. přenesená",K222,0)</f>
        <v>0</v>
      </c>
      <c r="BH222" s="227">
        <f>IF(O222="sníž. přenesená",K222,0)</f>
        <v>0</v>
      </c>
      <c r="BI222" s="227">
        <f>IF(O222="nulová",K222,0)</f>
        <v>0</v>
      </c>
      <c r="BJ222" s="38" t="s">
        <v>34</v>
      </c>
      <c r="BK222" s="227">
        <f>ROUND(P222*H222,2)</f>
        <v>0</v>
      </c>
      <c r="BL222" s="38" t="s">
        <v>941</v>
      </c>
      <c r="BM222" s="226" t="s">
        <v>1023</v>
      </c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  <c r="EU222" s="60"/>
      <c r="EV222" s="60"/>
      <c r="EW222" s="60"/>
      <c r="EX222" s="60"/>
      <c r="EY222" s="60"/>
      <c r="EZ222" s="60"/>
      <c r="FA222" s="60"/>
      <c r="FB222" s="60"/>
      <c r="FC222" s="60"/>
      <c r="FD222" s="60"/>
      <c r="FE222" s="60"/>
      <c r="FF222" s="60"/>
      <c r="FG222" s="60"/>
      <c r="FH222" s="60"/>
      <c r="FI222" s="60"/>
    </row>
    <row r="223" spans="1:165" ht="12.75">
      <c r="A223" s="54"/>
      <c r="B223" s="55"/>
      <c r="C223" s="56"/>
      <c r="D223" s="228" t="s">
        <v>789</v>
      </c>
      <c r="E223" s="56"/>
      <c r="F223" s="229" t="s">
        <v>1024</v>
      </c>
      <c r="G223" s="56"/>
      <c r="H223" s="56"/>
      <c r="I223" s="230"/>
      <c r="J223" s="230"/>
      <c r="K223" s="56"/>
      <c r="L223" s="56"/>
      <c r="M223" s="59"/>
      <c r="N223" s="231"/>
      <c r="O223" s="232"/>
      <c r="P223" s="87"/>
      <c r="Q223" s="87"/>
      <c r="R223" s="87"/>
      <c r="S223" s="87"/>
      <c r="T223" s="87"/>
      <c r="U223" s="87"/>
      <c r="V223" s="87"/>
      <c r="W223" s="87"/>
      <c r="X223" s="88"/>
      <c r="Y223" s="54"/>
      <c r="Z223" s="54"/>
      <c r="AA223" s="54"/>
      <c r="AB223" s="54"/>
      <c r="AC223" s="54"/>
      <c r="AD223" s="54"/>
      <c r="AE223" s="54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38" t="s">
        <v>789</v>
      </c>
      <c r="AU223" s="38" t="s">
        <v>29</v>
      </c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</row>
    <row r="224" spans="1:165" ht="12.75">
      <c r="A224" s="245"/>
      <c r="B224" s="246"/>
      <c r="C224" s="247"/>
      <c r="D224" s="236" t="s">
        <v>62</v>
      </c>
      <c r="E224" s="248" t="s">
        <v>56</v>
      </c>
      <c r="F224" s="249" t="s">
        <v>1420</v>
      </c>
      <c r="G224" s="247"/>
      <c r="H224" s="250">
        <v>775.3</v>
      </c>
      <c r="I224" s="251"/>
      <c r="J224" s="251"/>
      <c r="K224" s="247"/>
      <c r="L224" s="247"/>
      <c r="M224" s="252"/>
      <c r="N224" s="253"/>
      <c r="O224" s="254"/>
      <c r="P224" s="254"/>
      <c r="Q224" s="254"/>
      <c r="R224" s="254"/>
      <c r="S224" s="254"/>
      <c r="T224" s="254"/>
      <c r="U224" s="254"/>
      <c r="V224" s="254"/>
      <c r="W224" s="254"/>
      <c r="X224" s="255"/>
      <c r="Y224" s="245"/>
      <c r="Z224" s="245"/>
      <c r="AA224" s="245"/>
      <c r="AB224" s="245"/>
      <c r="AC224" s="245"/>
      <c r="AD224" s="245"/>
      <c r="AE224" s="245"/>
      <c r="AF224" s="245"/>
      <c r="AG224" s="245"/>
      <c r="AH224" s="245"/>
      <c r="AI224" s="245"/>
      <c r="AJ224" s="245"/>
      <c r="AK224" s="245"/>
      <c r="AL224" s="245"/>
      <c r="AM224" s="245"/>
      <c r="AN224" s="245"/>
      <c r="AO224" s="245"/>
      <c r="AP224" s="245"/>
      <c r="AQ224" s="245"/>
      <c r="AR224" s="245"/>
      <c r="AS224" s="245"/>
      <c r="AT224" s="256" t="s">
        <v>62</v>
      </c>
      <c r="AU224" s="256" t="s">
        <v>29</v>
      </c>
      <c r="AV224" s="245" t="s">
        <v>29</v>
      </c>
      <c r="AW224" s="245" t="s">
        <v>659</v>
      </c>
      <c r="AX224" s="245" t="s">
        <v>34</v>
      </c>
      <c r="AY224" s="256" t="s">
        <v>781</v>
      </c>
      <c r="AZ224" s="245"/>
      <c r="BA224" s="245"/>
      <c r="BB224" s="245"/>
      <c r="BC224" s="245"/>
      <c r="BD224" s="245"/>
      <c r="BE224" s="245"/>
      <c r="BF224" s="245"/>
      <c r="BG224" s="245"/>
      <c r="BH224" s="245"/>
      <c r="BI224" s="245"/>
      <c r="BJ224" s="245"/>
      <c r="BK224" s="245"/>
      <c r="BL224" s="245"/>
      <c r="BM224" s="245"/>
      <c r="BN224" s="245"/>
      <c r="BO224" s="245"/>
      <c r="BP224" s="245"/>
      <c r="BQ224" s="245"/>
      <c r="BR224" s="245"/>
      <c r="BS224" s="245"/>
      <c r="BT224" s="245"/>
      <c r="BU224" s="245"/>
      <c r="BV224" s="245"/>
      <c r="BW224" s="245"/>
      <c r="BX224" s="245"/>
      <c r="BY224" s="245"/>
      <c r="BZ224" s="245"/>
      <c r="CA224" s="245"/>
      <c r="CB224" s="245"/>
      <c r="CC224" s="245"/>
      <c r="CD224" s="245"/>
      <c r="CE224" s="245"/>
      <c r="CF224" s="245"/>
      <c r="CG224" s="245"/>
      <c r="CH224" s="245"/>
      <c r="CI224" s="245"/>
      <c r="CJ224" s="245"/>
      <c r="CK224" s="245"/>
      <c r="CL224" s="245"/>
      <c r="CM224" s="245"/>
      <c r="CN224" s="245"/>
      <c r="CO224" s="245"/>
      <c r="CP224" s="245"/>
      <c r="CQ224" s="245"/>
      <c r="CR224" s="245"/>
      <c r="CS224" s="245"/>
      <c r="CT224" s="245"/>
      <c r="CU224" s="245"/>
      <c r="CV224" s="245"/>
      <c r="CW224" s="245"/>
      <c r="CX224" s="245"/>
      <c r="CY224" s="245"/>
      <c r="CZ224" s="245"/>
      <c r="DA224" s="245"/>
      <c r="DB224" s="245"/>
      <c r="DC224" s="245"/>
      <c r="DD224" s="245"/>
      <c r="DE224" s="245"/>
      <c r="DF224" s="245"/>
      <c r="DG224" s="245"/>
      <c r="DH224" s="245"/>
      <c r="DI224" s="245"/>
      <c r="DJ224" s="245"/>
      <c r="DK224" s="245"/>
      <c r="DL224" s="245"/>
      <c r="DM224" s="245"/>
      <c r="DN224" s="245"/>
      <c r="DO224" s="245"/>
      <c r="DP224" s="245"/>
      <c r="DQ224" s="245"/>
      <c r="DR224" s="245"/>
      <c r="DS224" s="245"/>
      <c r="DT224" s="245"/>
      <c r="DU224" s="245"/>
      <c r="DV224" s="245"/>
      <c r="DW224" s="245"/>
      <c r="DX224" s="245"/>
      <c r="DY224" s="245"/>
      <c r="DZ224" s="245"/>
      <c r="EA224" s="245"/>
      <c r="EB224" s="245"/>
      <c r="EC224" s="245"/>
      <c r="ED224" s="245"/>
      <c r="EE224" s="245"/>
      <c r="EF224" s="245"/>
      <c r="EG224" s="245"/>
      <c r="EH224" s="245"/>
      <c r="EI224" s="245"/>
      <c r="EJ224" s="245"/>
      <c r="EK224" s="245"/>
      <c r="EL224" s="245"/>
      <c r="EM224" s="245"/>
      <c r="EN224" s="245"/>
      <c r="EO224" s="245"/>
      <c r="EP224" s="245"/>
      <c r="EQ224" s="245"/>
      <c r="ER224" s="245"/>
      <c r="ES224" s="245"/>
      <c r="ET224" s="245"/>
      <c r="EU224" s="245"/>
      <c r="EV224" s="245"/>
      <c r="EW224" s="245"/>
      <c r="EX224" s="245"/>
      <c r="EY224" s="245"/>
      <c r="EZ224" s="245"/>
      <c r="FA224" s="245"/>
      <c r="FB224" s="245"/>
      <c r="FC224" s="245"/>
      <c r="FD224" s="245"/>
      <c r="FE224" s="245"/>
      <c r="FF224" s="245"/>
      <c r="FG224" s="245"/>
      <c r="FH224" s="245"/>
      <c r="FI224" s="245"/>
    </row>
    <row r="225" spans="1:165" ht="12.75">
      <c r="A225" s="54"/>
      <c r="B225" s="55"/>
      <c r="C225" s="214" t="s">
        <v>1074</v>
      </c>
      <c r="D225" s="214" t="s">
        <v>783</v>
      </c>
      <c r="E225" s="215" t="s">
        <v>1027</v>
      </c>
      <c r="F225" s="216" t="s">
        <v>1028</v>
      </c>
      <c r="G225" s="217" t="s">
        <v>1029</v>
      </c>
      <c r="H225" s="218">
        <v>30</v>
      </c>
      <c r="I225" s="219"/>
      <c r="J225" s="219"/>
      <c r="K225" s="220">
        <f>ROUND(P225*H225,2)</f>
        <v>0</v>
      </c>
      <c r="L225" s="216" t="s">
        <v>787</v>
      </c>
      <c r="M225" s="59"/>
      <c r="N225" s="221" t="s">
        <v>56</v>
      </c>
      <c r="O225" s="222" t="s">
        <v>694</v>
      </c>
      <c r="P225" s="223">
        <f>I225+J225</f>
        <v>0</v>
      </c>
      <c r="Q225" s="223">
        <f>ROUND(I225*H225,2)</f>
        <v>0</v>
      </c>
      <c r="R225" s="223">
        <f>ROUND(J225*H225,2)</f>
        <v>0</v>
      </c>
      <c r="S225" s="87"/>
      <c r="T225" s="224">
        <f>S225*H225</f>
        <v>0</v>
      </c>
      <c r="U225" s="224">
        <v>0</v>
      </c>
      <c r="V225" s="224">
        <f>U225*H225</f>
        <v>0</v>
      </c>
      <c r="W225" s="224">
        <v>0</v>
      </c>
      <c r="X225" s="225">
        <f>W225*H225</f>
        <v>0</v>
      </c>
      <c r="Y225" s="54"/>
      <c r="Z225" s="54"/>
      <c r="AA225" s="54"/>
      <c r="AB225" s="54"/>
      <c r="AC225" s="54"/>
      <c r="AD225" s="54"/>
      <c r="AE225" s="54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226" t="s">
        <v>941</v>
      </c>
      <c r="AS225" s="60"/>
      <c r="AT225" s="226" t="s">
        <v>783</v>
      </c>
      <c r="AU225" s="226" t="s">
        <v>29</v>
      </c>
      <c r="AV225" s="60"/>
      <c r="AW225" s="60"/>
      <c r="AX225" s="60"/>
      <c r="AY225" s="38" t="s">
        <v>781</v>
      </c>
      <c r="AZ225" s="60"/>
      <c r="BA225" s="60"/>
      <c r="BB225" s="60"/>
      <c r="BC225" s="60"/>
      <c r="BD225" s="60"/>
      <c r="BE225" s="227">
        <f>IF(O225="základní",K225,0)</f>
        <v>0</v>
      </c>
      <c r="BF225" s="227">
        <f>IF(O225="snížená",K225,0)</f>
        <v>0</v>
      </c>
      <c r="BG225" s="227">
        <f>IF(O225="zákl. přenesená",K225,0)</f>
        <v>0</v>
      </c>
      <c r="BH225" s="227">
        <f>IF(O225="sníž. přenesená",K225,0)</f>
        <v>0</v>
      </c>
      <c r="BI225" s="227">
        <f>IF(O225="nulová",K225,0)</f>
        <v>0</v>
      </c>
      <c r="BJ225" s="38" t="s">
        <v>34</v>
      </c>
      <c r="BK225" s="227">
        <f>ROUND(P225*H225,2)</f>
        <v>0</v>
      </c>
      <c r="BL225" s="38" t="s">
        <v>941</v>
      </c>
      <c r="BM225" s="226" t="s">
        <v>1030</v>
      </c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</row>
    <row r="226" spans="1:165" ht="12.75">
      <c r="A226" s="54"/>
      <c r="B226" s="55"/>
      <c r="C226" s="56"/>
      <c r="D226" s="228" t="s">
        <v>789</v>
      </c>
      <c r="E226" s="56"/>
      <c r="F226" s="229" t="s">
        <v>1031</v>
      </c>
      <c r="G226" s="56"/>
      <c r="H226" s="56"/>
      <c r="I226" s="230"/>
      <c r="J226" s="230"/>
      <c r="K226" s="56"/>
      <c r="L226" s="56"/>
      <c r="M226" s="59"/>
      <c r="N226" s="231"/>
      <c r="O226" s="232"/>
      <c r="P226" s="87"/>
      <c r="Q226" s="87"/>
      <c r="R226" s="87"/>
      <c r="S226" s="87"/>
      <c r="T226" s="87"/>
      <c r="U226" s="87"/>
      <c r="V226" s="87"/>
      <c r="W226" s="87"/>
      <c r="X226" s="88"/>
      <c r="Y226" s="54"/>
      <c r="Z226" s="54"/>
      <c r="AA226" s="54"/>
      <c r="AB226" s="54"/>
      <c r="AC226" s="54"/>
      <c r="AD226" s="54"/>
      <c r="AE226" s="54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38" t="s">
        <v>789</v>
      </c>
      <c r="AU226" s="38" t="s">
        <v>29</v>
      </c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  <c r="FH226" s="60"/>
      <c r="FI226" s="60"/>
    </row>
    <row r="227" spans="1:165" ht="12.75">
      <c r="A227" s="54"/>
      <c r="B227" s="55"/>
      <c r="C227" s="214" t="s">
        <v>941</v>
      </c>
      <c r="D227" s="214" t="s">
        <v>783</v>
      </c>
      <c r="E227" s="215" t="s">
        <v>1033</v>
      </c>
      <c r="F227" s="216" t="s">
        <v>1034</v>
      </c>
      <c r="G227" s="217" t="s">
        <v>801</v>
      </c>
      <c r="H227" s="218">
        <v>30</v>
      </c>
      <c r="I227" s="219"/>
      <c r="J227" s="219"/>
      <c r="K227" s="220">
        <f>ROUND(P227*H227,2)</f>
        <v>0</v>
      </c>
      <c r="L227" s="216" t="s">
        <v>787</v>
      </c>
      <c r="M227" s="59"/>
      <c r="N227" s="221" t="s">
        <v>56</v>
      </c>
      <c r="O227" s="222" t="s">
        <v>694</v>
      </c>
      <c r="P227" s="223">
        <f>I227+J227</f>
        <v>0</v>
      </c>
      <c r="Q227" s="223">
        <f>ROUND(I227*H227,2)</f>
        <v>0</v>
      </c>
      <c r="R227" s="223">
        <f>ROUND(J227*H227,2)</f>
        <v>0</v>
      </c>
      <c r="S227" s="87"/>
      <c r="T227" s="224">
        <f>S227*H227</f>
        <v>0</v>
      </c>
      <c r="U227" s="224">
        <v>0.0038</v>
      </c>
      <c r="V227" s="224">
        <f>U227*H227</f>
        <v>0.114</v>
      </c>
      <c r="W227" s="224">
        <v>0</v>
      </c>
      <c r="X227" s="225">
        <f>W227*H227</f>
        <v>0</v>
      </c>
      <c r="Y227" s="54"/>
      <c r="Z227" s="54"/>
      <c r="AA227" s="54"/>
      <c r="AB227" s="54"/>
      <c r="AC227" s="54"/>
      <c r="AD227" s="54"/>
      <c r="AE227" s="54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226" t="s">
        <v>941</v>
      </c>
      <c r="AS227" s="60"/>
      <c r="AT227" s="226" t="s">
        <v>783</v>
      </c>
      <c r="AU227" s="226" t="s">
        <v>29</v>
      </c>
      <c r="AV227" s="60"/>
      <c r="AW227" s="60"/>
      <c r="AX227" s="60"/>
      <c r="AY227" s="38" t="s">
        <v>781</v>
      </c>
      <c r="AZ227" s="60"/>
      <c r="BA227" s="60"/>
      <c r="BB227" s="60"/>
      <c r="BC227" s="60"/>
      <c r="BD227" s="60"/>
      <c r="BE227" s="227">
        <f>IF(O227="základní",K227,0)</f>
        <v>0</v>
      </c>
      <c r="BF227" s="227">
        <f>IF(O227="snížená",K227,0)</f>
        <v>0</v>
      </c>
      <c r="BG227" s="227">
        <f>IF(O227="zákl. přenesená",K227,0)</f>
        <v>0</v>
      </c>
      <c r="BH227" s="227">
        <f>IF(O227="sníž. přenesená",K227,0)</f>
        <v>0</v>
      </c>
      <c r="BI227" s="227">
        <f>IF(O227="nulová",K227,0)</f>
        <v>0</v>
      </c>
      <c r="BJ227" s="38" t="s">
        <v>34</v>
      </c>
      <c r="BK227" s="227">
        <f>ROUND(P227*H227,2)</f>
        <v>0</v>
      </c>
      <c r="BL227" s="38" t="s">
        <v>941</v>
      </c>
      <c r="BM227" s="226" t="s">
        <v>1035</v>
      </c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</row>
    <row r="228" spans="1:165" ht="12.75">
      <c r="A228" s="54"/>
      <c r="B228" s="55"/>
      <c r="C228" s="56"/>
      <c r="D228" s="228" t="s">
        <v>789</v>
      </c>
      <c r="E228" s="56"/>
      <c r="F228" s="229" t="s">
        <v>1036</v>
      </c>
      <c r="G228" s="56"/>
      <c r="H228" s="56"/>
      <c r="I228" s="230"/>
      <c r="J228" s="230"/>
      <c r="K228" s="56"/>
      <c r="L228" s="56"/>
      <c r="M228" s="59"/>
      <c r="N228" s="231"/>
      <c r="O228" s="232"/>
      <c r="P228" s="87"/>
      <c r="Q228" s="87"/>
      <c r="R228" s="87"/>
      <c r="S228" s="87"/>
      <c r="T228" s="87"/>
      <c r="U228" s="87"/>
      <c r="V228" s="87"/>
      <c r="W228" s="87"/>
      <c r="X228" s="88"/>
      <c r="Y228" s="54"/>
      <c r="Z228" s="54"/>
      <c r="AA228" s="54"/>
      <c r="AB228" s="54"/>
      <c r="AC228" s="54"/>
      <c r="AD228" s="54"/>
      <c r="AE228" s="54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38" t="s">
        <v>789</v>
      </c>
      <c r="AU228" s="38" t="s">
        <v>29</v>
      </c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</row>
    <row r="229" spans="1:165" ht="12.75">
      <c r="A229" s="54"/>
      <c r="B229" s="55"/>
      <c r="C229" s="214" t="s">
        <v>1083</v>
      </c>
      <c r="D229" s="214" t="s">
        <v>783</v>
      </c>
      <c r="E229" s="215" t="s">
        <v>1038</v>
      </c>
      <c r="F229" s="216" t="s">
        <v>1039</v>
      </c>
      <c r="G229" s="217" t="s">
        <v>808</v>
      </c>
      <c r="H229" s="218">
        <v>50</v>
      </c>
      <c r="I229" s="219"/>
      <c r="J229" s="219"/>
      <c r="K229" s="220">
        <f>ROUND(P229*H229,2)</f>
        <v>0</v>
      </c>
      <c r="L229" s="216" t="s">
        <v>787</v>
      </c>
      <c r="M229" s="59"/>
      <c r="N229" s="221" t="s">
        <v>56</v>
      </c>
      <c r="O229" s="222" t="s">
        <v>694</v>
      </c>
      <c r="P229" s="223">
        <f>I229+J229</f>
        <v>0</v>
      </c>
      <c r="Q229" s="223">
        <f>ROUND(I229*H229,2)</f>
        <v>0</v>
      </c>
      <c r="R229" s="223">
        <f>ROUND(J229*H229,2)</f>
        <v>0</v>
      </c>
      <c r="S229" s="87"/>
      <c r="T229" s="224">
        <f>S229*H229</f>
        <v>0</v>
      </c>
      <c r="U229" s="224">
        <v>0.00127</v>
      </c>
      <c r="V229" s="224">
        <f>U229*H229</f>
        <v>0.0635</v>
      </c>
      <c r="W229" s="224">
        <v>0</v>
      </c>
      <c r="X229" s="225">
        <f>W229*H229</f>
        <v>0</v>
      </c>
      <c r="Y229" s="54"/>
      <c r="Z229" s="54"/>
      <c r="AA229" s="54"/>
      <c r="AB229" s="54"/>
      <c r="AC229" s="54"/>
      <c r="AD229" s="54"/>
      <c r="AE229" s="54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226" t="s">
        <v>941</v>
      </c>
      <c r="AS229" s="60"/>
      <c r="AT229" s="226" t="s">
        <v>783</v>
      </c>
      <c r="AU229" s="226" t="s">
        <v>29</v>
      </c>
      <c r="AV229" s="60"/>
      <c r="AW229" s="60"/>
      <c r="AX229" s="60"/>
      <c r="AY229" s="38" t="s">
        <v>781</v>
      </c>
      <c r="AZ229" s="60"/>
      <c r="BA229" s="60"/>
      <c r="BB229" s="60"/>
      <c r="BC229" s="60"/>
      <c r="BD229" s="60"/>
      <c r="BE229" s="227">
        <f>IF(O229="základní",K229,0)</f>
        <v>0</v>
      </c>
      <c r="BF229" s="227">
        <f>IF(O229="snížená",K229,0)</f>
        <v>0</v>
      </c>
      <c r="BG229" s="227">
        <f>IF(O229="zákl. přenesená",K229,0)</f>
        <v>0</v>
      </c>
      <c r="BH229" s="227">
        <f>IF(O229="sníž. přenesená",K229,0)</f>
        <v>0</v>
      </c>
      <c r="BI229" s="227">
        <f>IF(O229="nulová",K229,0)</f>
        <v>0</v>
      </c>
      <c r="BJ229" s="38" t="s">
        <v>34</v>
      </c>
      <c r="BK229" s="227">
        <f>ROUND(P229*H229,2)</f>
        <v>0</v>
      </c>
      <c r="BL229" s="38" t="s">
        <v>941</v>
      </c>
      <c r="BM229" s="226" t="s">
        <v>1040</v>
      </c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</row>
    <row r="230" spans="1:165" ht="12.75">
      <c r="A230" s="54"/>
      <c r="B230" s="55"/>
      <c r="C230" s="56"/>
      <c r="D230" s="228" t="s">
        <v>789</v>
      </c>
      <c r="E230" s="56"/>
      <c r="F230" s="229" t="s">
        <v>1041</v>
      </c>
      <c r="G230" s="56"/>
      <c r="H230" s="56"/>
      <c r="I230" s="230"/>
      <c r="J230" s="230"/>
      <c r="K230" s="56"/>
      <c r="L230" s="56"/>
      <c r="M230" s="59"/>
      <c r="N230" s="231"/>
      <c r="O230" s="232"/>
      <c r="P230" s="87"/>
      <c r="Q230" s="87"/>
      <c r="R230" s="87"/>
      <c r="S230" s="87"/>
      <c r="T230" s="87"/>
      <c r="U230" s="87"/>
      <c r="V230" s="87"/>
      <c r="W230" s="87"/>
      <c r="X230" s="88"/>
      <c r="Y230" s="54"/>
      <c r="Z230" s="54"/>
      <c r="AA230" s="54"/>
      <c r="AB230" s="54"/>
      <c r="AC230" s="54"/>
      <c r="AD230" s="54"/>
      <c r="AE230" s="54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38" t="s">
        <v>789</v>
      </c>
      <c r="AU230" s="38" t="s">
        <v>29</v>
      </c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60"/>
      <c r="FI230" s="60"/>
    </row>
    <row r="231" spans="1:165" ht="12.75">
      <c r="A231" s="54"/>
      <c r="B231" s="55"/>
      <c r="C231" s="214" t="s">
        <v>1088</v>
      </c>
      <c r="D231" s="214" t="s">
        <v>783</v>
      </c>
      <c r="E231" s="215" t="s">
        <v>1043</v>
      </c>
      <c r="F231" s="216" t="s">
        <v>1044</v>
      </c>
      <c r="G231" s="217" t="s">
        <v>801</v>
      </c>
      <c r="H231" s="218">
        <v>30</v>
      </c>
      <c r="I231" s="219"/>
      <c r="J231" s="219"/>
      <c r="K231" s="220">
        <f>ROUND(P231*H231,2)</f>
        <v>0</v>
      </c>
      <c r="L231" s="216" t="s">
        <v>787</v>
      </c>
      <c r="M231" s="59"/>
      <c r="N231" s="221" t="s">
        <v>56</v>
      </c>
      <c r="O231" s="222" t="s">
        <v>694</v>
      </c>
      <c r="P231" s="223">
        <f>I231+J231</f>
        <v>0</v>
      </c>
      <c r="Q231" s="223">
        <f>ROUND(I231*H231,2)</f>
        <v>0</v>
      </c>
      <c r="R231" s="223">
        <f>ROUND(J231*H231,2)</f>
        <v>0</v>
      </c>
      <c r="S231" s="87"/>
      <c r="T231" s="224">
        <f>S231*H231</f>
        <v>0</v>
      </c>
      <c r="U231" s="224">
        <v>0.0076</v>
      </c>
      <c r="V231" s="224">
        <f>U231*H231</f>
        <v>0.228</v>
      </c>
      <c r="W231" s="224">
        <v>0</v>
      </c>
      <c r="X231" s="225">
        <f>W231*H231</f>
        <v>0</v>
      </c>
      <c r="Y231" s="54"/>
      <c r="Z231" s="54"/>
      <c r="AA231" s="54"/>
      <c r="AB231" s="54"/>
      <c r="AC231" s="54"/>
      <c r="AD231" s="54"/>
      <c r="AE231" s="54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226" t="s">
        <v>941</v>
      </c>
      <c r="AS231" s="60"/>
      <c r="AT231" s="226" t="s">
        <v>783</v>
      </c>
      <c r="AU231" s="226" t="s">
        <v>29</v>
      </c>
      <c r="AV231" s="60"/>
      <c r="AW231" s="60"/>
      <c r="AX231" s="60"/>
      <c r="AY231" s="38" t="s">
        <v>781</v>
      </c>
      <c r="AZ231" s="60"/>
      <c r="BA231" s="60"/>
      <c r="BB231" s="60"/>
      <c r="BC231" s="60"/>
      <c r="BD231" s="60"/>
      <c r="BE231" s="227">
        <f>IF(O231="základní",K231,0)</f>
        <v>0</v>
      </c>
      <c r="BF231" s="227">
        <f>IF(O231="snížená",K231,0)</f>
        <v>0</v>
      </c>
      <c r="BG231" s="227">
        <f>IF(O231="zákl. přenesená",K231,0)</f>
        <v>0</v>
      </c>
      <c r="BH231" s="227">
        <f>IF(O231="sníž. přenesená",K231,0)</f>
        <v>0</v>
      </c>
      <c r="BI231" s="227">
        <f>IF(O231="nulová",K231,0)</f>
        <v>0</v>
      </c>
      <c r="BJ231" s="38" t="s">
        <v>34</v>
      </c>
      <c r="BK231" s="227">
        <f>ROUND(P231*H231,2)</f>
        <v>0</v>
      </c>
      <c r="BL231" s="38" t="s">
        <v>941</v>
      </c>
      <c r="BM231" s="226" t="s">
        <v>1045</v>
      </c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</row>
    <row r="232" spans="1:165" ht="12.75">
      <c r="A232" s="54"/>
      <c r="B232" s="55"/>
      <c r="C232" s="56"/>
      <c r="D232" s="228" t="s">
        <v>789</v>
      </c>
      <c r="E232" s="56"/>
      <c r="F232" s="229" t="s">
        <v>1046</v>
      </c>
      <c r="G232" s="56"/>
      <c r="H232" s="56"/>
      <c r="I232" s="230"/>
      <c r="J232" s="230"/>
      <c r="K232" s="56"/>
      <c r="L232" s="56"/>
      <c r="M232" s="59"/>
      <c r="N232" s="231"/>
      <c r="O232" s="232"/>
      <c r="P232" s="87"/>
      <c r="Q232" s="87"/>
      <c r="R232" s="87"/>
      <c r="S232" s="87"/>
      <c r="T232" s="87"/>
      <c r="U232" s="87"/>
      <c r="V232" s="87"/>
      <c r="W232" s="87"/>
      <c r="X232" s="88"/>
      <c r="Y232" s="54"/>
      <c r="Z232" s="54"/>
      <c r="AA232" s="54"/>
      <c r="AB232" s="54"/>
      <c r="AC232" s="54"/>
      <c r="AD232" s="54"/>
      <c r="AE232" s="54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38" t="s">
        <v>789</v>
      </c>
      <c r="AU232" s="38" t="s">
        <v>29</v>
      </c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</row>
    <row r="233" spans="1:165" ht="12.75">
      <c r="A233" s="54"/>
      <c r="B233" s="55"/>
      <c r="C233" s="214" t="s">
        <v>1094</v>
      </c>
      <c r="D233" s="214" t="s">
        <v>783</v>
      </c>
      <c r="E233" s="215" t="s">
        <v>1048</v>
      </c>
      <c r="F233" s="216" t="s">
        <v>1049</v>
      </c>
      <c r="G233" s="217" t="s">
        <v>808</v>
      </c>
      <c r="H233" s="218">
        <v>50</v>
      </c>
      <c r="I233" s="219"/>
      <c r="J233" s="219"/>
      <c r="K233" s="220">
        <f>ROUND(P233*H233,2)</f>
        <v>0</v>
      </c>
      <c r="L233" s="216" t="s">
        <v>787</v>
      </c>
      <c r="M233" s="59"/>
      <c r="N233" s="221" t="s">
        <v>56</v>
      </c>
      <c r="O233" s="222" t="s">
        <v>694</v>
      </c>
      <c r="P233" s="223">
        <f>I233+J233</f>
        <v>0</v>
      </c>
      <c r="Q233" s="223">
        <f>ROUND(I233*H233,2)</f>
        <v>0</v>
      </c>
      <c r="R233" s="223">
        <f>ROUND(J233*H233,2)</f>
        <v>0</v>
      </c>
      <c r="S233" s="87"/>
      <c r="T233" s="224">
        <f>S233*H233</f>
        <v>0</v>
      </c>
      <c r="U233" s="224">
        <v>0.0019</v>
      </c>
      <c r="V233" s="224">
        <f>U233*H233</f>
        <v>0.095</v>
      </c>
      <c r="W233" s="224">
        <v>0</v>
      </c>
      <c r="X233" s="225">
        <f>W233*H233</f>
        <v>0</v>
      </c>
      <c r="Y233" s="54"/>
      <c r="Z233" s="54"/>
      <c r="AA233" s="54"/>
      <c r="AB233" s="54"/>
      <c r="AC233" s="54"/>
      <c r="AD233" s="54"/>
      <c r="AE233" s="54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226" t="s">
        <v>941</v>
      </c>
      <c r="AS233" s="60"/>
      <c r="AT233" s="226" t="s">
        <v>783</v>
      </c>
      <c r="AU233" s="226" t="s">
        <v>29</v>
      </c>
      <c r="AV233" s="60"/>
      <c r="AW233" s="60"/>
      <c r="AX233" s="60"/>
      <c r="AY233" s="38" t="s">
        <v>781</v>
      </c>
      <c r="AZ233" s="60"/>
      <c r="BA233" s="60"/>
      <c r="BB233" s="60"/>
      <c r="BC233" s="60"/>
      <c r="BD233" s="60"/>
      <c r="BE233" s="227">
        <f>IF(O233="základní",K233,0)</f>
        <v>0</v>
      </c>
      <c r="BF233" s="227">
        <f>IF(O233="snížená",K233,0)</f>
        <v>0</v>
      </c>
      <c r="BG233" s="227">
        <f>IF(O233="zákl. přenesená",K233,0)</f>
        <v>0</v>
      </c>
      <c r="BH233" s="227">
        <f>IF(O233="sníž. přenesená",K233,0)</f>
        <v>0</v>
      </c>
      <c r="BI233" s="227">
        <f>IF(O233="nulová",K233,0)</f>
        <v>0</v>
      </c>
      <c r="BJ233" s="38" t="s">
        <v>34</v>
      </c>
      <c r="BK233" s="227">
        <f>ROUND(P233*H233,2)</f>
        <v>0</v>
      </c>
      <c r="BL233" s="38" t="s">
        <v>941</v>
      </c>
      <c r="BM233" s="226" t="s">
        <v>1050</v>
      </c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</row>
    <row r="234" spans="1:165" ht="12.75">
      <c r="A234" s="54"/>
      <c r="B234" s="55"/>
      <c r="C234" s="56"/>
      <c r="D234" s="228" t="s">
        <v>789</v>
      </c>
      <c r="E234" s="56"/>
      <c r="F234" s="229" t="s">
        <v>1051</v>
      </c>
      <c r="G234" s="56"/>
      <c r="H234" s="56"/>
      <c r="I234" s="230"/>
      <c r="J234" s="230"/>
      <c r="K234" s="56"/>
      <c r="L234" s="56"/>
      <c r="M234" s="59"/>
      <c r="N234" s="231"/>
      <c r="O234" s="232"/>
      <c r="P234" s="87"/>
      <c r="Q234" s="87"/>
      <c r="R234" s="87"/>
      <c r="S234" s="87"/>
      <c r="T234" s="87"/>
      <c r="U234" s="87"/>
      <c r="V234" s="87"/>
      <c r="W234" s="87"/>
      <c r="X234" s="88"/>
      <c r="Y234" s="54"/>
      <c r="Z234" s="54"/>
      <c r="AA234" s="54"/>
      <c r="AB234" s="54"/>
      <c r="AC234" s="54"/>
      <c r="AD234" s="54"/>
      <c r="AE234" s="54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38" t="s">
        <v>789</v>
      </c>
      <c r="AU234" s="38" t="s">
        <v>29</v>
      </c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</row>
    <row r="235" spans="1:165" ht="22.8">
      <c r="A235" s="54"/>
      <c r="B235" s="55"/>
      <c r="C235" s="214" t="s">
        <v>1099</v>
      </c>
      <c r="D235" s="214" t="s">
        <v>783</v>
      </c>
      <c r="E235" s="215" t="s">
        <v>1053</v>
      </c>
      <c r="F235" s="216" t="s">
        <v>1054</v>
      </c>
      <c r="G235" s="217" t="s">
        <v>808</v>
      </c>
      <c r="H235" s="218">
        <v>775.3</v>
      </c>
      <c r="I235" s="219"/>
      <c r="J235" s="219"/>
      <c r="K235" s="220">
        <f>ROUND(P235*H235,2)</f>
        <v>0</v>
      </c>
      <c r="L235" s="216" t="s">
        <v>787</v>
      </c>
      <c r="M235" s="59"/>
      <c r="N235" s="221" t="s">
        <v>56</v>
      </c>
      <c r="O235" s="222" t="s">
        <v>694</v>
      </c>
      <c r="P235" s="223">
        <f>I235+J235</f>
        <v>0</v>
      </c>
      <c r="Q235" s="223">
        <f>ROUND(I235*H235,2)</f>
        <v>0</v>
      </c>
      <c r="R235" s="223">
        <f>ROUND(J235*H235,2)</f>
        <v>0</v>
      </c>
      <c r="S235" s="87"/>
      <c r="T235" s="224">
        <f>S235*H235</f>
        <v>0</v>
      </c>
      <c r="U235" s="224">
        <v>0</v>
      </c>
      <c r="V235" s="224">
        <f>U235*H235</f>
        <v>0</v>
      </c>
      <c r="W235" s="224">
        <v>0</v>
      </c>
      <c r="X235" s="225">
        <f>W235*H235</f>
        <v>0</v>
      </c>
      <c r="Y235" s="54"/>
      <c r="Z235" s="54"/>
      <c r="AA235" s="54"/>
      <c r="AB235" s="54"/>
      <c r="AC235" s="54"/>
      <c r="AD235" s="54"/>
      <c r="AE235" s="54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226" t="s">
        <v>941</v>
      </c>
      <c r="AS235" s="60"/>
      <c r="AT235" s="226" t="s">
        <v>783</v>
      </c>
      <c r="AU235" s="226" t="s">
        <v>29</v>
      </c>
      <c r="AV235" s="60"/>
      <c r="AW235" s="60"/>
      <c r="AX235" s="60"/>
      <c r="AY235" s="38" t="s">
        <v>781</v>
      </c>
      <c r="AZ235" s="60"/>
      <c r="BA235" s="60"/>
      <c r="BB235" s="60"/>
      <c r="BC235" s="60"/>
      <c r="BD235" s="60"/>
      <c r="BE235" s="227">
        <f>IF(O235="základní",K235,0)</f>
        <v>0</v>
      </c>
      <c r="BF235" s="227">
        <f>IF(O235="snížená",K235,0)</f>
        <v>0</v>
      </c>
      <c r="BG235" s="227">
        <f>IF(O235="zákl. přenesená",K235,0)</f>
        <v>0</v>
      </c>
      <c r="BH235" s="227">
        <f>IF(O235="sníž. přenesená",K235,0)</f>
        <v>0</v>
      </c>
      <c r="BI235" s="227">
        <f>IF(O235="nulová",K235,0)</f>
        <v>0</v>
      </c>
      <c r="BJ235" s="38" t="s">
        <v>34</v>
      </c>
      <c r="BK235" s="227">
        <f>ROUND(P235*H235,2)</f>
        <v>0</v>
      </c>
      <c r="BL235" s="38" t="s">
        <v>941</v>
      </c>
      <c r="BM235" s="226" t="s">
        <v>1055</v>
      </c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</row>
    <row r="236" spans="1:165" ht="12.75">
      <c r="A236" s="54"/>
      <c r="B236" s="55"/>
      <c r="C236" s="56"/>
      <c r="D236" s="228" t="s">
        <v>789</v>
      </c>
      <c r="E236" s="56"/>
      <c r="F236" s="229" t="s">
        <v>1056</v>
      </c>
      <c r="G236" s="56"/>
      <c r="H236" s="56"/>
      <c r="I236" s="230"/>
      <c r="J236" s="230"/>
      <c r="K236" s="56"/>
      <c r="L236" s="56"/>
      <c r="M236" s="59"/>
      <c r="N236" s="231"/>
      <c r="O236" s="232"/>
      <c r="P236" s="87"/>
      <c r="Q236" s="87"/>
      <c r="R236" s="87"/>
      <c r="S236" s="87"/>
      <c r="T236" s="87"/>
      <c r="U236" s="87"/>
      <c r="V236" s="87"/>
      <c r="W236" s="87"/>
      <c r="X236" s="88"/>
      <c r="Y236" s="54"/>
      <c r="Z236" s="54"/>
      <c r="AA236" s="54"/>
      <c r="AB236" s="54"/>
      <c r="AC236" s="54"/>
      <c r="AD236" s="54"/>
      <c r="AE236" s="54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38" t="s">
        <v>789</v>
      </c>
      <c r="AU236" s="38" t="s">
        <v>29</v>
      </c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60"/>
      <c r="EY236" s="60"/>
      <c r="EZ236" s="60"/>
      <c r="FA236" s="60"/>
      <c r="FB236" s="60"/>
      <c r="FC236" s="60"/>
      <c r="FD236" s="60"/>
      <c r="FE236" s="60"/>
      <c r="FF236" s="60"/>
      <c r="FG236" s="60"/>
      <c r="FH236" s="60"/>
      <c r="FI236" s="60"/>
    </row>
    <row r="237" spans="1:165" ht="12.75">
      <c r="A237" s="54"/>
      <c r="B237" s="55"/>
      <c r="C237" s="214" t="s">
        <v>1105</v>
      </c>
      <c r="D237" s="214" t="s">
        <v>783</v>
      </c>
      <c r="E237" s="215" t="s">
        <v>1058</v>
      </c>
      <c r="F237" s="216" t="s">
        <v>1059</v>
      </c>
      <c r="G237" s="217" t="s">
        <v>1060</v>
      </c>
      <c r="H237" s="218">
        <v>775.3</v>
      </c>
      <c r="I237" s="219"/>
      <c r="J237" s="219"/>
      <c r="K237" s="220">
        <f>ROUND(P237*H237,2)</f>
        <v>0</v>
      </c>
      <c r="L237" s="216" t="s">
        <v>787</v>
      </c>
      <c r="M237" s="59"/>
      <c r="N237" s="221" t="s">
        <v>56</v>
      </c>
      <c r="O237" s="222" t="s">
        <v>694</v>
      </c>
      <c r="P237" s="223">
        <f>I237+J237</f>
        <v>0</v>
      </c>
      <c r="Q237" s="223">
        <f>ROUND(I237*H237,2)</f>
        <v>0</v>
      </c>
      <c r="R237" s="223">
        <f>ROUND(J237*H237,2)</f>
        <v>0</v>
      </c>
      <c r="S237" s="87"/>
      <c r="T237" s="224">
        <f>S237*H237</f>
        <v>0</v>
      </c>
      <c r="U237" s="224">
        <v>0</v>
      </c>
      <c r="V237" s="224">
        <f>U237*H237</f>
        <v>0</v>
      </c>
      <c r="W237" s="224">
        <v>0</v>
      </c>
      <c r="X237" s="225">
        <f>W237*H237</f>
        <v>0</v>
      </c>
      <c r="Y237" s="54"/>
      <c r="Z237" s="54"/>
      <c r="AA237" s="54"/>
      <c r="AB237" s="54"/>
      <c r="AC237" s="54"/>
      <c r="AD237" s="54"/>
      <c r="AE237" s="54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226" t="s">
        <v>941</v>
      </c>
      <c r="AS237" s="60"/>
      <c r="AT237" s="226" t="s">
        <v>783</v>
      </c>
      <c r="AU237" s="226" t="s">
        <v>29</v>
      </c>
      <c r="AV237" s="60"/>
      <c r="AW237" s="60"/>
      <c r="AX237" s="60"/>
      <c r="AY237" s="38" t="s">
        <v>781</v>
      </c>
      <c r="AZ237" s="60"/>
      <c r="BA237" s="60"/>
      <c r="BB237" s="60"/>
      <c r="BC237" s="60"/>
      <c r="BD237" s="60"/>
      <c r="BE237" s="227">
        <f>IF(O237="základní",K237,0)</f>
        <v>0</v>
      </c>
      <c r="BF237" s="227">
        <f>IF(O237="snížená",K237,0)</f>
        <v>0</v>
      </c>
      <c r="BG237" s="227">
        <f>IF(O237="zákl. přenesená",K237,0)</f>
        <v>0</v>
      </c>
      <c r="BH237" s="227">
        <f>IF(O237="sníž. přenesená",K237,0)</f>
        <v>0</v>
      </c>
      <c r="BI237" s="227">
        <f>IF(O237="nulová",K237,0)</f>
        <v>0</v>
      </c>
      <c r="BJ237" s="38" t="s">
        <v>34</v>
      </c>
      <c r="BK237" s="227">
        <f>ROUND(P237*H237,2)</f>
        <v>0</v>
      </c>
      <c r="BL237" s="38" t="s">
        <v>941</v>
      </c>
      <c r="BM237" s="226" t="s">
        <v>1061</v>
      </c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0"/>
      <c r="EY237" s="60"/>
      <c r="EZ237" s="60"/>
      <c r="FA237" s="60"/>
      <c r="FB237" s="60"/>
      <c r="FC237" s="60"/>
      <c r="FD237" s="60"/>
      <c r="FE237" s="60"/>
      <c r="FF237" s="60"/>
      <c r="FG237" s="60"/>
      <c r="FH237" s="60"/>
      <c r="FI237" s="60"/>
    </row>
    <row r="238" spans="1:165" ht="12.75">
      <c r="A238" s="54"/>
      <c r="B238" s="55"/>
      <c r="C238" s="56"/>
      <c r="D238" s="228" t="s">
        <v>789</v>
      </c>
      <c r="E238" s="56"/>
      <c r="F238" s="229" t="s">
        <v>1062</v>
      </c>
      <c r="G238" s="56"/>
      <c r="H238" s="56"/>
      <c r="I238" s="230"/>
      <c r="J238" s="230"/>
      <c r="K238" s="56"/>
      <c r="L238" s="56"/>
      <c r="M238" s="59"/>
      <c r="N238" s="231"/>
      <c r="O238" s="232"/>
      <c r="P238" s="87"/>
      <c r="Q238" s="87"/>
      <c r="R238" s="87"/>
      <c r="S238" s="87"/>
      <c r="T238" s="87"/>
      <c r="U238" s="87"/>
      <c r="V238" s="87"/>
      <c r="W238" s="87"/>
      <c r="X238" s="88"/>
      <c r="Y238" s="54"/>
      <c r="Z238" s="54"/>
      <c r="AA238" s="54"/>
      <c r="AB238" s="54"/>
      <c r="AC238" s="54"/>
      <c r="AD238" s="54"/>
      <c r="AE238" s="54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38" t="s">
        <v>789</v>
      </c>
      <c r="AU238" s="38" t="s">
        <v>29</v>
      </c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</row>
    <row r="239" spans="1:165" ht="22.8">
      <c r="A239" s="54"/>
      <c r="B239" s="55"/>
      <c r="C239" s="214" t="s">
        <v>1111</v>
      </c>
      <c r="D239" s="214" t="s">
        <v>783</v>
      </c>
      <c r="E239" s="215" t="s">
        <v>1064</v>
      </c>
      <c r="F239" s="216" t="s">
        <v>1065</v>
      </c>
      <c r="G239" s="217" t="s">
        <v>1060</v>
      </c>
      <c r="H239" s="218">
        <v>775.3</v>
      </c>
      <c r="I239" s="219"/>
      <c r="J239" s="219"/>
      <c r="K239" s="220">
        <f>ROUND(P239*H239,2)</f>
        <v>0</v>
      </c>
      <c r="L239" s="216" t="s">
        <v>787</v>
      </c>
      <c r="M239" s="59"/>
      <c r="N239" s="221" t="s">
        <v>56</v>
      </c>
      <c r="O239" s="222" t="s">
        <v>694</v>
      </c>
      <c r="P239" s="223">
        <f>I239+J239</f>
        <v>0</v>
      </c>
      <c r="Q239" s="223">
        <f>ROUND(I239*H239,2)</f>
        <v>0</v>
      </c>
      <c r="R239" s="223">
        <f>ROUND(J239*H239,2)</f>
        <v>0</v>
      </c>
      <c r="S239" s="87"/>
      <c r="T239" s="224">
        <f>S239*H239</f>
        <v>0</v>
      </c>
      <c r="U239" s="224">
        <v>2E-05</v>
      </c>
      <c r="V239" s="224">
        <f>U239*H239</f>
        <v>0.015506</v>
      </c>
      <c r="W239" s="224">
        <v>0</v>
      </c>
      <c r="X239" s="225">
        <f>W239*H239</f>
        <v>0</v>
      </c>
      <c r="Y239" s="54"/>
      <c r="Z239" s="54"/>
      <c r="AA239" s="54"/>
      <c r="AB239" s="54"/>
      <c r="AC239" s="54"/>
      <c r="AD239" s="54"/>
      <c r="AE239" s="54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226" t="s">
        <v>941</v>
      </c>
      <c r="AS239" s="60"/>
      <c r="AT239" s="226" t="s">
        <v>783</v>
      </c>
      <c r="AU239" s="226" t="s">
        <v>29</v>
      </c>
      <c r="AV239" s="60"/>
      <c r="AW239" s="60"/>
      <c r="AX239" s="60"/>
      <c r="AY239" s="38" t="s">
        <v>781</v>
      </c>
      <c r="AZ239" s="60"/>
      <c r="BA239" s="60"/>
      <c r="BB239" s="60"/>
      <c r="BC239" s="60"/>
      <c r="BD239" s="60"/>
      <c r="BE239" s="227">
        <f>IF(O239="základní",K239,0)</f>
        <v>0</v>
      </c>
      <c r="BF239" s="227">
        <f>IF(O239="snížená",K239,0)</f>
        <v>0</v>
      </c>
      <c r="BG239" s="227">
        <f>IF(O239="zákl. přenesená",K239,0)</f>
        <v>0</v>
      </c>
      <c r="BH239" s="227">
        <f>IF(O239="sníž. přenesená",K239,0)</f>
        <v>0</v>
      </c>
      <c r="BI239" s="227">
        <f>IF(O239="nulová",K239,0)</f>
        <v>0</v>
      </c>
      <c r="BJ239" s="38" t="s">
        <v>34</v>
      </c>
      <c r="BK239" s="227">
        <f>ROUND(P239*H239,2)</f>
        <v>0</v>
      </c>
      <c r="BL239" s="38" t="s">
        <v>941</v>
      </c>
      <c r="BM239" s="226" t="s">
        <v>1066</v>
      </c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</row>
    <row r="240" spans="1:165" ht="12.75">
      <c r="A240" s="54"/>
      <c r="B240" s="55"/>
      <c r="C240" s="56"/>
      <c r="D240" s="228" t="s">
        <v>789</v>
      </c>
      <c r="E240" s="56"/>
      <c r="F240" s="229" t="s">
        <v>1067</v>
      </c>
      <c r="G240" s="56"/>
      <c r="H240" s="56"/>
      <c r="I240" s="230"/>
      <c r="J240" s="230"/>
      <c r="K240" s="56"/>
      <c r="L240" s="56"/>
      <c r="M240" s="59"/>
      <c r="N240" s="231"/>
      <c r="O240" s="232"/>
      <c r="P240" s="87"/>
      <c r="Q240" s="87"/>
      <c r="R240" s="87"/>
      <c r="S240" s="87"/>
      <c r="T240" s="87"/>
      <c r="U240" s="87"/>
      <c r="V240" s="87"/>
      <c r="W240" s="87"/>
      <c r="X240" s="88"/>
      <c r="Y240" s="54"/>
      <c r="Z240" s="54"/>
      <c r="AA240" s="54"/>
      <c r="AB240" s="54"/>
      <c r="AC240" s="54"/>
      <c r="AD240" s="54"/>
      <c r="AE240" s="54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38" t="s">
        <v>789</v>
      </c>
      <c r="AU240" s="38" t="s">
        <v>29</v>
      </c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</row>
    <row r="241" spans="1:165" ht="22.8">
      <c r="A241" s="54"/>
      <c r="B241" s="55"/>
      <c r="C241" s="214" t="s">
        <v>1117</v>
      </c>
      <c r="D241" s="214" t="s">
        <v>783</v>
      </c>
      <c r="E241" s="215" t="s">
        <v>1069</v>
      </c>
      <c r="F241" s="216" t="s">
        <v>1070</v>
      </c>
      <c r="G241" s="217" t="s">
        <v>808</v>
      </c>
      <c r="H241" s="218">
        <v>23.7</v>
      </c>
      <c r="I241" s="219"/>
      <c r="J241" s="219"/>
      <c r="K241" s="220">
        <f>ROUND(P241*H241,2)</f>
        <v>0</v>
      </c>
      <c r="L241" s="216" t="s">
        <v>787</v>
      </c>
      <c r="M241" s="59"/>
      <c r="N241" s="221" t="s">
        <v>56</v>
      </c>
      <c r="O241" s="222" t="s">
        <v>694</v>
      </c>
      <c r="P241" s="223">
        <f>I241+J241</f>
        <v>0</v>
      </c>
      <c r="Q241" s="223">
        <f>ROUND(I241*H241,2)</f>
        <v>0</v>
      </c>
      <c r="R241" s="223">
        <f>ROUND(J241*H241,2)</f>
        <v>0</v>
      </c>
      <c r="S241" s="87"/>
      <c r="T241" s="224">
        <f>S241*H241</f>
        <v>0</v>
      </c>
      <c r="U241" s="224">
        <v>0.00273</v>
      </c>
      <c r="V241" s="224">
        <f>U241*H241</f>
        <v>0.064701</v>
      </c>
      <c r="W241" s="224">
        <v>0</v>
      </c>
      <c r="X241" s="225">
        <f>W241*H241</f>
        <v>0</v>
      </c>
      <c r="Y241" s="54"/>
      <c r="Z241" s="54"/>
      <c r="AA241" s="54"/>
      <c r="AB241" s="54"/>
      <c r="AC241" s="54"/>
      <c r="AD241" s="54"/>
      <c r="AE241" s="54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226" t="s">
        <v>941</v>
      </c>
      <c r="AS241" s="60"/>
      <c r="AT241" s="226" t="s">
        <v>783</v>
      </c>
      <c r="AU241" s="226" t="s">
        <v>29</v>
      </c>
      <c r="AV241" s="60"/>
      <c r="AW241" s="60"/>
      <c r="AX241" s="60"/>
      <c r="AY241" s="38" t="s">
        <v>781</v>
      </c>
      <c r="AZ241" s="60"/>
      <c r="BA241" s="60"/>
      <c r="BB241" s="60"/>
      <c r="BC241" s="60"/>
      <c r="BD241" s="60"/>
      <c r="BE241" s="227">
        <f>IF(O241="základní",K241,0)</f>
        <v>0</v>
      </c>
      <c r="BF241" s="227">
        <f>IF(O241="snížená",K241,0)</f>
        <v>0</v>
      </c>
      <c r="BG241" s="227">
        <f>IF(O241="zákl. přenesená",K241,0)</f>
        <v>0</v>
      </c>
      <c r="BH241" s="227">
        <f>IF(O241="sníž. přenesená",K241,0)</f>
        <v>0</v>
      </c>
      <c r="BI241" s="227">
        <f>IF(O241="nulová",K241,0)</f>
        <v>0</v>
      </c>
      <c r="BJ241" s="38" t="s">
        <v>34</v>
      </c>
      <c r="BK241" s="227">
        <f>ROUND(P241*H241,2)</f>
        <v>0</v>
      </c>
      <c r="BL241" s="38" t="s">
        <v>941</v>
      </c>
      <c r="BM241" s="226" t="s">
        <v>1071</v>
      </c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</row>
    <row r="242" spans="1:165" ht="12.75">
      <c r="A242" s="54"/>
      <c r="B242" s="55"/>
      <c r="C242" s="56"/>
      <c r="D242" s="228" t="s">
        <v>789</v>
      </c>
      <c r="E242" s="56"/>
      <c r="F242" s="229" t="s">
        <v>1072</v>
      </c>
      <c r="G242" s="56"/>
      <c r="H242" s="56"/>
      <c r="I242" s="230"/>
      <c r="J242" s="230"/>
      <c r="K242" s="56"/>
      <c r="L242" s="56"/>
      <c r="M242" s="59"/>
      <c r="N242" s="231"/>
      <c r="O242" s="232"/>
      <c r="P242" s="87"/>
      <c r="Q242" s="87"/>
      <c r="R242" s="87"/>
      <c r="S242" s="87"/>
      <c r="T242" s="87"/>
      <c r="U242" s="87"/>
      <c r="V242" s="87"/>
      <c r="W242" s="87"/>
      <c r="X242" s="88"/>
      <c r="Y242" s="54"/>
      <c r="Z242" s="54"/>
      <c r="AA242" s="54"/>
      <c r="AB242" s="54"/>
      <c r="AC242" s="54"/>
      <c r="AD242" s="54"/>
      <c r="AE242" s="54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38" t="s">
        <v>789</v>
      </c>
      <c r="AU242" s="38" t="s">
        <v>29</v>
      </c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  <c r="EU242" s="60"/>
      <c r="EV242" s="60"/>
      <c r="EW242" s="60"/>
      <c r="EX242" s="60"/>
      <c r="EY242" s="60"/>
      <c r="EZ242" s="60"/>
      <c r="FA242" s="60"/>
      <c r="FB242" s="60"/>
      <c r="FC242" s="60"/>
      <c r="FD242" s="60"/>
      <c r="FE242" s="60"/>
      <c r="FF242" s="60"/>
      <c r="FG242" s="60"/>
      <c r="FH242" s="60"/>
      <c r="FI242" s="60"/>
    </row>
    <row r="243" spans="1:165" ht="12.75">
      <c r="A243" s="245"/>
      <c r="B243" s="246"/>
      <c r="C243" s="247"/>
      <c r="D243" s="236" t="s">
        <v>62</v>
      </c>
      <c r="E243" s="248" t="s">
        <v>56</v>
      </c>
      <c r="F243" s="249" t="s">
        <v>1421</v>
      </c>
      <c r="G243" s="247"/>
      <c r="H243" s="250">
        <v>23.7</v>
      </c>
      <c r="I243" s="251"/>
      <c r="J243" s="251"/>
      <c r="K243" s="247"/>
      <c r="L243" s="247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245"/>
      <c r="Z243" s="245"/>
      <c r="AA243" s="245"/>
      <c r="AB243" s="245"/>
      <c r="AC243" s="245"/>
      <c r="AD243" s="245"/>
      <c r="AE243" s="245"/>
      <c r="AF243" s="245"/>
      <c r="AG243" s="245"/>
      <c r="AH243" s="245"/>
      <c r="AI243" s="245"/>
      <c r="AJ243" s="245"/>
      <c r="AK243" s="245"/>
      <c r="AL243" s="245"/>
      <c r="AM243" s="245"/>
      <c r="AN243" s="245"/>
      <c r="AO243" s="245"/>
      <c r="AP243" s="245"/>
      <c r="AQ243" s="245"/>
      <c r="AR243" s="245"/>
      <c r="AS243" s="245"/>
      <c r="AT243" s="256" t="s">
        <v>62</v>
      </c>
      <c r="AU243" s="256" t="s">
        <v>29</v>
      </c>
      <c r="AV243" s="245" t="s">
        <v>29</v>
      </c>
      <c r="AW243" s="245" t="s">
        <v>659</v>
      </c>
      <c r="AX243" s="245" t="s">
        <v>34</v>
      </c>
      <c r="AY243" s="256" t="s">
        <v>781</v>
      </c>
      <c r="AZ243" s="245"/>
      <c r="BA243" s="245"/>
      <c r="BB243" s="245"/>
      <c r="BC243" s="245"/>
      <c r="BD243" s="245"/>
      <c r="BE243" s="245"/>
      <c r="BF243" s="245"/>
      <c r="BG243" s="245"/>
      <c r="BH243" s="245"/>
      <c r="BI243" s="245"/>
      <c r="BJ243" s="245"/>
      <c r="BK243" s="245"/>
      <c r="BL243" s="245"/>
      <c r="BM243" s="245"/>
      <c r="BN243" s="245"/>
      <c r="BO243" s="245"/>
      <c r="BP243" s="245"/>
      <c r="BQ243" s="245"/>
      <c r="BR243" s="245"/>
      <c r="BS243" s="245"/>
      <c r="BT243" s="245"/>
      <c r="BU243" s="245"/>
      <c r="BV243" s="245"/>
      <c r="BW243" s="245"/>
      <c r="BX243" s="245"/>
      <c r="BY243" s="245"/>
      <c r="BZ243" s="245"/>
      <c r="CA243" s="245"/>
      <c r="CB243" s="245"/>
      <c r="CC243" s="245"/>
      <c r="CD243" s="245"/>
      <c r="CE243" s="245"/>
      <c r="CF243" s="245"/>
      <c r="CG243" s="245"/>
      <c r="CH243" s="245"/>
      <c r="CI243" s="245"/>
      <c r="CJ243" s="245"/>
      <c r="CK243" s="245"/>
      <c r="CL243" s="245"/>
      <c r="CM243" s="245"/>
      <c r="CN243" s="245"/>
      <c r="CO243" s="245"/>
      <c r="CP243" s="245"/>
      <c r="CQ243" s="245"/>
      <c r="CR243" s="245"/>
      <c r="CS243" s="245"/>
      <c r="CT243" s="245"/>
      <c r="CU243" s="245"/>
      <c r="CV243" s="245"/>
      <c r="CW243" s="245"/>
      <c r="CX243" s="245"/>
      <c r="CY243" s="245"/>
      <c r="CZ243" s="245"/>
      <c r="DA243" s="245"/>
      <c r="DB243" s="245"/>
      <c r="DC243" s="245"/>
      <c r="DD243" s="245"/>
      <c r="DE243" s="245"/>
      <c r="DF243" s="245"/>
      <c r="DG243" s="245"/>
      <c r="DH243" s="245"/>
      <c r="DI243" s="245"/>
      <c r="DJ243" s="245"/>
      <c r="DK243" s="245"/>
      <c r="DL243" s="245"/>
      <c r="DM243" s="245"/>
      <c r="DN243" s="245"/>
      <c r="DO243" s="245"/>
      <c r="DP243" s="245"/>
      <c r="DQ243" s="245"/>
      <c r="DR243" s="245"/>
      <c r="DS243" s="245"/>
      <c r="DT243" s="245"/>
      <c r="DU243" s="245"/>
      <c r="DV243" s="245"/>
      <c r="DW243" s="245"/>
      <c r="DX243" s="245"/>
      <c r="DY243" s="245"/>
      <c r="DZ243" s="245"/>
      <c r="EA243" s="245"/>
      <c r="EB243" s="245"/>
      <c r="EC243" s="245"/>
      <c r="ED243" s="245"/>
      <c r="EE243" s="245"/>
      <c r="EF243" s="245"/>
      <c r="EG243" s="245"/>
      <c r="EH243" s="245"/>
      <c r="EI243" s="245"/>
      <c r="EJ243" s="245"/>
      <c r="EK243" s="245"/>
      <c r="EL243" s="245"/>
      <c r="EM243" s="245"/>
      <c r="EN243" s="245"/>
      <c r="EO243" s="245"/>
      <c r="EP243" s="245"/>
      <c r="EQ243" s="245"/>
      <c r="ER243" s="245"/>
      <c r="ES243" s="245"/>
      <c r="ET243" s="245"/>
      <c r="EU243" s="245"/>
      <c r="EV243" s="245"/>
      <c r="EW243" s="245"/>
      <c r="EX243" s="245"/>
      <c r="EY243" s="245"/>
      <c r="EZ243" s="245"/>
      <c r="FA243" s="245"/>
      <c r="FB243" s="245"/>
      <c r="FC243" s="245"/>
      <c r="FD243" s="245"/>
      <c r="FE243" s="245"/>
      <c r="FF243" s="245"/>
      <c r="FG243" s="245"/>
      <c r="FH243" s="245"/>
      <c r="FI243" s="245"/>
    </row>
    <row r="244" spans="1:165" ht="22.8">
      <c r="A244" s="54"/>
      <c r="B244" s="55"/>
      <c r="C244" s="269" t="s">
        <v>1123</v>
      </c>
      <c r="D244" s="269" t="s">
        <v>196</v>
      </c>
      <c r="E244" s="270" t="s">
        <v>1075</v>
      </c>
      <c r="F244" s="271" t="s">
        <v>1076</v>
      </c>
      <c r="G244" s="272" t="s">
        <v>808</v>
      </c>
      <c r="H244" s="273">
        <v>24</v>
      </c>
      <c r="I244" s="274"/>
      <c r="J244" s="275"/>
      <c r="K244" s="276">
        <f>ROUND(P244*H244,2)</f>
        <v>0</v>
      </c>
      <c r="L244" s="271" t="s">
        <v>787</v>
      </c>
      <c r="M244" s="277"/>
      <c r="N244" s="278" t="s">
        <v>56</v>
      </c>
      <c r="O244" s="222" t="s">
        <v>694</v>
      </c>
      <c r="P244" s="223">
        <f>I244+J244</f>
        <v>0</v>
      </c>
      <c r="Q244" s="223">
        <f>ROUND(I244*H244,2)</f>
        <v>0</v>
      </c>
      <c r="R244" s="223">
        <f>ROUND(J244*H244,2)</f>
        <v>0</v>
      </c>
      <c r="S244" s="87"/>
      <c r="T244" s="224">
        <f>S244*H244</f>
        <v>0</v>
      </c>
      <c r="U244" s="224">
        <v>0.01234</v>
      </c>
      <c r="V244" s="224">
        <f>U244*H244</f>
        <v>0.29616</v>
      </c>
      <c r="W244" s="224">
        <v>0</v>
      </c>
      <c r="X244" s="225">
        <f>W244*H244</f>
        <v>0</v>
      </c>
      <c r="Y244" s="54"/>
      <c r="Z244" s="54"/>
      <c r="AA244" s="54"/>
      <c r="AB244" s="54"/>
      <c r="AC244" s="54"/>
      <c r="AD244" s="54"/>
      <c r="AE244" s="54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226" t="s">
        <v>951</v>
      </c>
      <c r="AS244" s="60"/>
      <c r="AT244" s="226" t="s">
        <v>196</v>
      </c>
      <c r="AU244" s="226" t="s">
        <v>29</v>
      </c>
      <c r="AV244" s="60"/>
      <c r="AW244" s="60"/>
      <c r="AX244" s="60"/>
      <c r="AY244" s="38" t="s">
        <v>781</v>
      </c>
      <c r="AZ244" s="60"/>
      <c r="BA244" s="60"/>
      <c r="BB244" s="60"/>
      <c r="BC244" s="60"/>
      <c r="BD244" s="60"/>
      <c r="BE244" s="227">
        <f>IF(O244="základní",K244,0)</f>
        <v>0</v>
      </c>
      <c r="BF244" s="227">
        <f>IF(O244="snížená",K244,0)</f>
        <v>0</v>
      </c>
      <c r="BG244" s="227">
        <f>IF(O244="zákl. přenesená",K244,0)</f>
        <v>0</v>
      </c>
      <c r="BH244" s="227">
        <f>IF(O244="sníž. přenesená",K244,0)</f>
        <v>0</v>
      </c>
      <c r="BI244" s="227">
        <f>IF(O244="nulová",K244,0)</f>
        <v>0</v>
      </c>
      <c r="BJ244" s="38" t="s">
        <v>34</v>
      </c>
      <c r="BK244" s="227">
        <f>ROUND(P244*H244,2)</f>
        <v>0</v>
      </c>
      <c r="BL244" s="38" t="s">
        <v>951</v>
      </c>
      <c r="BM244" s="226" t="s">
        <v>1077</v>
      </c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</row>
    <row r="245" spans="1:165" ht="12.75">
      <c r="A245" s="245"/>
      <c r="B245" s="246"/>
      <c r="C245" s="247"/>
      <c r="D245" s="236" t="s">
        <v>62</v>
      </c>
      <c r="E245" s="247"/>
      <c r="F245" s="249" t="s">
        <v>1422</v>
      </c>
      <c r="G245" s="247"/>
      <c r="H245" s="250">
        <v>24</v>
      </c>
      <c r="I245" s="251"/>
      <c r="J245" s="251"/>
      <c r="K245" s="247"/>
      <c r="L245" s="247"/>
      <c r="M245" s="252"/>
      <c r="N245" s="253"/>
      <c r="O245" s="254"/>
      <c r="P245" s="254"/>
      <c r="Q245" s="254"/>
      <c r="R245" s="254"/>
      <c r="S245" s="254"/>
      <c r="T245" s="254"/>
      <c r="U245" s="254"/>
      <c r="V245" s="254"/>
      <c r="W245" s="254"/>
      <c r="X245" s="255"/>
      <c r="Y245" s="245"/>
      <c r="Z245" s="245"/>
      <c r="AA245" s="245"/>
      <c r="AB245" s="245"/>
      <c r="AC245" s="245"/>
      <c r="AD245" s="245"/>
      <c r="AE245" s="245"/>
      <c r="AF245" s="245"/>
      <c r="AG245" s="245"/>
      <c r="AH245" s="245"/>
      <c r="AI245" s="245"/>
      <c r="AJ245" s="245"/>
      <c r="AK245" s="245"/>
      <c r="AL245" s="245"/>
      <c r="AM245" s="245"/>
      <c r="AN245" s="245"/>
      <c r="AO245" s="245"/>
      <c r="AP245" s="245"/>
      <c r="AQ245" s="245"/>
      <c r="AR245" s="245"/>
      <c r="AS245" s="245"/>
      <c r="AT245" s="256" t="s">
        <v>62</v>
      </c>
      <c r="AU245" s="256" t="s">
        <v>29</v>
      </c>
      <c r="AV245" s="245" t="s">
        <v>29</v>
      </c>
      <c r="AW245" s="245" t="s">
        <v>658</v>
      </c>
      <c r="AX245" s="245" t="s">
        <v>34</v>
      </c>
      <c r="AY245" s="256" t="s">
        <v>781</v>
      </c>
      <c r="AZ245" s="245"/>
      <c r="BA245" s="245"/>
      <c r="BB245" s="245"/>
      <c r="BC245" s="245"/>
      <c r="BD245" s="245"/>
      <c r="BE245" s="245"/>
      <c r="BF245" s="245"/>
      <c r="BG245" s="245"/>
      <c r="BH245" s="245"/>
      <c r="BI245" s="245"/>
      <c r="BJ245" s="245"/>
      <c r="BK245" s="245"/>
      <c r="BL245" s="245"/>
      <c r="BM245" s="245"/>
      <c r="BN245" s="245"/>
      <c r="BO245" s="245"/>
      <c r="BP245" s="245"/>
      <c r="BQ245" s="245"/>
      <c r="BR245" s="245"/>
      <c r="BS245" s="245"/>
      <c r="BT245" s="245"/>
      <c r="BU245" s="245"/>
      <c r="BV245" s="245"/>
      <c r="BW245" s="245"/>
      <c r="BX245" s="245"/>
      <c r="BY245" s="245"/>
      <c r="BZ245" s="245"/>
      <c r="CA245" s="245"/>
      <c r="CB245" s="245"/>
      <c r="CC245" s="245"/>
      <c r="CD245" s="245"/>
      <c r="CE245" s="245"/>
      <c r="CF245" s="245"/>
      <c r="CG245" s="245"/>
      <c r="CH245" s="245"/>
      <c r="CI245" s="245"/>
      <c r="CJ245" s="245"/>
      <c r="CK245" s="245"/>
      <c r="CL245" s="245"/>
      <c r="CM245" s="245"/>
      <c r="CN245" s="245"/>
      <c r="CO245" s="245"/>
      <c r="CP245" s="245"/>
      <c r="CQ245" s="245"/>
      <c r="CR245" s="245"/>
      <c r="CS245" s="245"/>
      <c r="CT245" s="245"/>
      <c r="CU245" s="245"/>
      <c r="CV245" s="245"/>
      <c r="CW245" s="245"/>
      <c r="CX245" s="245"/>
      <c r="CY245" s="245"/>
      <c r="CZ245" s="245"/>
      <c r="DA245" s="245"/>
      <c r="DB245" s="245"/>
      <c r="DC245" s="245"/>
      <c r="DD245" s="245"/>
      <c r="DE245" s="245"/>
      <c r="DF245" s="245"/>
      <c r="DG245" s="245"/>
      <c r="DH245" s="245"/>
      <c r="DI245" s="245"/>
      <c r="DJ245" s="245"/>
      <c r="DK245" s="245"/>
      <c r="DL245" s="245"/>
      <c r="DM245" s="245"/>
      <c r="DN245" s="245"/>
      <c r="DO245" s="245"/>
      <c r="DP245" s="245"/>
      <c r="DQ245" s="245"/>
      <c r="DR245" s="245"/>
      <c r="DS245" s="245"/>
      <c r="DT245" s="245"/>
      <c r="DU245" s="245"/>
      <c r="DV245" s="245"/>
      <c r="DW245" s="245"/>
      <c r="DX245" s="245"/>
      <c r="DY245" s="245"/>
      <c r="DZ245" s="245"/>
      <c r="EA245" s="245"/>
      <c r="EB245" s="245"/>
      <c r="EC245" s="245"/>
      <c r="ED245" s="245"/>
      <c r="EE245" s="245"/>
      <c r="EF245" s="245"/>
      <c r="EG245" s="245"/>
      <c r="EH245" s="245"/>
      <c r="EI245" s="245"/>
      <c r="EJ245" s="245"/>
      <c r="EK245" s="245"/>
      <c r="EL245" s="245"/>
      <c r="EM245" s="245"/>
      <c r="EN245" s="245"/>
      <c r="EO245" s="245"/>
      <c r="EP245" s="245"/>
      <c r="EQ245" s="245"/>
      <c r="ER245" s="245"/>
      <c r="ES245" s="245"/>
      <c r="ET245" s="245"/>
      <c r="EU245" s="245"/>
      <c r="EV245" s="245"/>
      <c r="EW245" s="245"/>
      <c r="EX245" s="245"/>
      <c r="EY245" s="245"/>
      <c r="EZ245" s="245"/>
      <c r="FA245" s="245"/>
      <c r="FB245" s="245"/>
      <c r="FC245" s="245"/>
      <c r="FD245" s="245"/>
      <c r="FE245" s="245"/>
      <c r="FF245" s="245"/>
      <c r="FG245" s="245"/>
      <c r="FH245" s="245"/>
      <c r="FI245" s="245"/>
    </row>
    <row r="246" spans="1:165" ht="22.8">
      <c r="A246" s="54"/>
      <c r="B246" s="55"/>
      <c r="C246" s="214" t="s">
        <v>1128</v>
      </c>
      <c r="D246" s="214" t="s">
        <v>783</v>
      </c>
      <c r="E246" s="215" t="s">
        <v>1079</v>
      </c>
      <c r="F246" s="216" t="s">
        <v>1080</v>
      </c>
      <c r="G246" s="217" t="s">
        <v>801</v>
      </c>
      <c r="H246" s="218">
        <v>2</v>
      </c>
      <c r="I246" s="219"/>
      <c r="J246" s="219"/>
      <c r="K246" s="220">
        <f>ROUND(P246*H246,2)</f>
        <v>0</v>
      </c>
      <c r="L246" s="216" t="s">
        <v>787</v>
      </c>
      <c r="M246" s="59"/>
      <c r="N246" s="221" t="s">
        <v>56</v>
      </c>
      <c r="O246" s="222" t="s">
        <v>694</v>
      </c>
      <c r="P246" s="223">
        <f>I246+J246</f>
        <v>0</v>
      </c>
      <c r="Q246" s="223">
        <f>ROUND(I246*H246,2)</f>
        <v>0</v>
      </c>
      <c r="R246" s="223">
        <f>ROUND(J246*H246,2)</f>
        <v>0</v>
      </c>
      <c r="S246" s="87"/>
      <c r="T246" s="224">
        <f>S246*H246</f>
        <v>0</v>
      </c>
      <c r="U246" s="224">
        <v>0</v>
      </c>
      <c r="V246" s="224">
        <f>U246*H246</f>
        <v>0</v>
      </c>
      <c r="W246" s="224">
        <v>0</v>
      </c>
      <c r="X246" s="225">
        <f>W246*H246</f>
        <v>0</v>
      </c>
      <c r="Y246" s="54"/>
      <c r="Z246" s="54"/>
      <c r="AA246" s="54"/>
      <c r="AB246" s="54"/>
      <c r="AC246" s="54"/>
      <c r="AD246" s="54"/>
      <c r="AE246" s="54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226" t="s">
        <v>941</v>
      </c>
      <c r="AS246" s="60"/>
      <c r="AT246" s="226" t="s">
        <v>783</v>
      </c>
      <c r="AU246" s="226" t="s">
        <v>29</v>
      </c>
      <c r="AV246" s="60"/>
      <c r="AW246" s="60"/>
      <c r="AX246" s="60"/>
      <c r="AY246" s="38" t="s">
        <v>781</v>
      </c>
      <c r="AZ246" s="60"/>
      <c r="BA246" s="60"/>
      <c r="BB246" s="60"/>
      <c r="BC246" s="60"/>
      <c r="BD246" s="60"/>
      <c r="BE246" s="227">
        <f>IF(O246="základní",K246,0)</f>
        <v>0</v>
      </c>
      <c r="BF246" s="227">
        <f>IF(O246="snížená",K246,0)</f>
        <v>0</v>
      </c>
      <c r="BG246" s="227">
        <f>IF(O246="zákl. přenesená",K246,0)</f>
        <v>0</v>
      </c>
      <c r="BH246" s="227">
        <f>IF(O246="sníž. přenesená",K246,0)</f>
        <v>0</v>
      </c>
      <c r="BI246" s="227">
        <f>IF(O246="nulová",K246,0)</f>
        <v>0</v>
      </c>
      <c r="BJ246" s="38" t="s">
        <v>34</v>
      </c>
      <c r="BK246" s="227">
        <f>ROUND(P246*H246,2)</f>
        <v>0</v>
      </c>
      <c r="BL246" s="38" t="s">
        <v>941</v>
      </c>
      <c r="BM246" s="226" t="s">
        <v>1081</v>
      </c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</row>
    <row r="247" spans="1:165" ht="12.75">
      <c r="A247" s="54"/>
      <c r="B247" s="55"/>
      <c r="C247" s="56"/>
      <c r="D247" s="228" t="s">
        <v>789</v>
      </c>
      <c r="E247" s="56"/>
      <c r="F247" s="229" t="s">
        <v>1082</v>
      </c>
      <c r="G247" s="56"/>
      <c r="H247" s="56"/>
      <c r="I247" s="230"/>
      <c r="J247" s="230"/>
      <c r="K247" s="56"/>
      <c r="L247" s="56"/>
      <c r="M247" s="59"/>
      <c r="N247" s="231"/>
      <c r="O247" s="232"/>
      <c r="P247" s="87"/>
      <c r="Q247" s="87"/>
      <c r="R247" s="87"/>
      <c r="S247" s="87"/>
      <c r="T247" s="87"/>
      <c r="U247" s="87"/>
      <c r="V247" s="87"/>
      <c r="W247" s="87"/>
      <c r="X247" s="88"/>
      <c r="Y247" s="54"/>
      <c r="Z247" s="54"/>
      <c r="AA247" s="54"/>
      <c r="AB247" s="54"/>
      <c r="AC247" s="54"/>
      <c r="AD247" s="54"/>
      <c r="AE247" s="54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38" t="s">
        <v>789</v>
      </c>
      <c r="AU247" s="38" t="s">
        <v>29</v>
      </c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</row>
    <row r="248" spans="1:165" ht="22.8">
      <c r="A248" s="54"/>
      <c r="B248" s="55"/>
      <c r="C248" s="214" t="s">
        <v>1133</v>
      </c>
      <c r="D248" s="214" t="s">
        <v>783</v>
      </c>
      <c r="E248" s="215" t="s">
        <v>1084</v>
      </c>
      <c r="F248" s="216" t="s">
        <v>1085</v>
      </c>
      <c r="G248" s="217" t="s">
        <v>801</v>
      </c>
      <c r="H248" s="218">
        <v>2</v>
      </c>
      <c r="I248" s="219"/>
      <c r="J248" s="219"/>
      <c r="K248" s="220">
        <f>ROUND(P248*H248,2)</f>
        <v>0</v>
      </c>
      <c r="L248" s="216" t="s">
        <v>787</v>
      </c>
      <c r="M248" s="59"/>
      <c r="N248" s="221" t="s">
        <v>56</v>
      </c>
      <c r="O248" s="222" t="s">
        <v>694</v>
      </c>
      <c r="P248" s="223">
        <f>I248+J248</f>
        <v>0</v>
      </c>
      <c r="Q248" s="223">
        <f>ROUND(I248*H248,2)</f>
        <v>0</v>
      </c>
      <c r="R248" s="223">
        <f>ROUND(J248*H248,2)</f>
        <v>0</v>
      </c>
      <c r="S248" s="87"/>
      <c r="T248" s="224">
        <f>S248*H248</f>
        <v>0</v>
      </c>
      <c r="U248" s="224">
        <v>0</v>
      </c>
      <c r="V248" s="224">
        <f>U248*H248</f>
        <v>0</v>
      </c>
      <c r="W248" s="224">
        <v>0</v>
      </c>
      <c r="X248" s="225">
        <f>W248*H248</f>
        <v>0</v>
      </c>
      <c r="Y248" s="54"/>
      <c r="Z248" s="54"/>
      <c r="AA248" s="54"/>
      <c r="AB248" s="54"/>
      <c r="AC248" s="54"/>
      <c r="AD248" s="54"/>
      <c r="AE248" s="54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226" t="s">
        <v>941</v>
      </c>
      <c r="AS248" s="60"/>
      <c r="AT248" s="226" t="s">
        <v>783</v>
      </c>
      <c r="AU248" s="226" t="s">
        <v>29</v>
      </c>
      <c r="AV248" s="60"/>
      <c r="AW248" s="60"/>
      <c r="AX248" s="60"/>
      <c r="AY248" s="38" t="s">
        <v>781</v>
      </c>
      <c r="AZ248" s="60"/>
      <c r="BA248" s="60"/>
      <c r="BB248" s="60"/>
      <c r="BC248" s="60"/>
      <c r="BD248" s="60"/>
      <c r="BE248" s="227">
        <f>IF(O248="základní",K248,0)</f>
        <v>0</v>
      </c>
      <c r="BF248" s="227">
        <f>IF(O248="snížená",K248,0)</f>
        <v>0</v>
      </c>
      <c r="BG248" s="227">
        <f>IF(O248="zákl. přenesená",K248,0)</f>
        <v>0</v>
      </c>
      <c r="BH248" s="227">
        <f>IF(O248="sníž. přenesená",K248,0)</f>
        <v>0</v>
      </c>
      <c r="BI248" s="227">
        <f>IF(O248="nulová",K248,0)</f>
        <v>0</v>
      </c>
      <c r="BJ248" s="38" t="s">
        <v>34</v>
      </c>
      <c r="BK248" s="227">
        <f>ROUND(P248*H248,2)</f>
        <v>0</v>
      </c>
      <c r="BL248" s="38" t="s">
        <v>941</v>
      </c>
      <c r="BM248" s="226" t="s">
        <v>1086</v>
      </c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</row>
    <row r="249" spans="1:165" ht="12.75">
      <c r="A249" s="54"/>
      <c r="B249" s="55"/>
      <c r="C249" s="56"/>
      <c r="D249" s="228" t="s">
        <v>789</v>
      </c>
      <c r="E249" s="56"/>
      <c r="F249" s="229" t="s">
        <v>1087</v>
      </c>
      <c r="G249" s="56"/>
      <c r="H249" s="56"/>
      <c r="I249" s="230"/>
      <c r="J249" s="230"/>
      <c r="K249" s="56"/>
      <c r="L249" s="56"/>
      <c r="M249" s="59"/>
      <c r="N249" s="231"/>
      <c r="O249" s="232"/>
      <c r="P249" s="87"/>
      <c r="Q249" s="87"/>
      <c r="R249" s="87"/>
      <c r="S249" s="87"/>
      <c r="T249" s="87"/>
      <c r="U249" s="87"/>
      <c r="V249" s="87"/>
      <c r="W249" s="87"/>
      <c r="X249" s="88"/>
      <c r="Y249" s="54"/>
      <c r="Z249" s="54"/>
      <c r="AA249" s="54"/>
      <c r="AB249" s="54"/>
      <c r="AC249" s="54"/>
      <c r="AD249" s="54"/>
      <c r="AE249" s="54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38" t="s">
        <v>789</v>
      </c>
      <c r="AU249" s="38" t="s">
        <v>29</v>
      </c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</row>
    <row r="250" spans="1:165" ht="22.8">
      <c r="A250" s="54"/>
      <c r="B250" s="55"/>
      <c r="C250" s="214" t="s">
        <v>1135</v>
      </c>
      <c r="D250" s="214" t="s">
        <v>783</v>
      </c>
      <c r="E250" s="215" t="s">
        <v>1095</v>
      </c>
      <c r="F250" s="216" t="s">
        <v>1096</v>
      </c>
      <c r="G250" s="217" t="s">
        <v>808</v>
      </c>
      <c r="H250" s="218">
        <v>775.3</v>
      </c>
      <c r="I250" s="219"/>
      <c r="J250" s="219"/>
      <c r="K250" s="220">
        <f>ROUND(P250*H250,2)</f>
        <v>0</v>
      </c>
      <c r="L250" s="216" t="s">
        <v>787</v>
      </c>
      <c r="M250" s="59"/>
      <c r="N250" s="221" t="s">
        <v>56</v>
      </c>
      <c r="O250" s="222" t="s">
        <v>694</v>
      </c>
      <c r="P250" s="223">
        <f>I250+J250</f>
        <v>0</v>
      </c>
      <c r="Q250" s="223">
        <f>ROUND(I250*H250,2)</f>
        <v>0</v>
      </c>
      <c r="R250" s="223">
        <f>ROUND(J250*H250,2)</f>
        <v>0</v>
      </c>
      <c r="S250" s="87"/>
      <c r="T250" s="224">
        <f>S250*H250</f>
        <v>0</v>
      </c>
      <c r="U250" s="224">
        <v>0</v>
      </c>
      <c r="V250" s="224">
        <f>U250*H250</f>
        <v>0</v>
      </c>
      <c r="W250" s="224">
        <v>0</v>
      </c>
      <c r="X250" s="225">
        <f>W250*H250</f>
        <v>0</v>
      </c>
      <c r="Y250" s="54"/>
      <c r="Z250" s="54"/>
      <c r="AA250" s="54"/>
      <c r="AB250" s="54"/>
      <c r="AC250" s="54"/>
      <c r="AD250" s="54"/>
      <c r="AE250" s="54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226" t="s">
        <v>941</v>
      </c>
      <c r="AS250" s="60"/>
      <c r="AT250" s="226" t="s">
        <v>783</v>
      </c>
      <c r="AU250" s="226" t="s">
        <v>29</v>
      </c>
      <c r="AV250" s="60"/>
      <c r="AW250" s="60"/>
      <c r="AX250" s="60"/>
      <c r="AY250" s="38" t="s">
        <v>781</v>
      </c>
      <c r="AZ250" s="60"/>
      <c r="BA250" s="60"/>
      <c r="BB250" s="60"/>
      <c r="BC250" s="60"/>
      <c r="BD250" s="60"/>
      <c r="BE250" s="227">
        <f>IF(O250="základní",K250,0)</f>
        <v>0</v>
      </c>
      <c r="BF250" s="227">
        <f>IF(O250="snížená",K250,0)</f>
        <v>0</v>
      </c>
      <c r="BG250" s="227">
        <f>IF(O250="zákl. přenesená",K250,0)</f>
        <v>0</v>
      </c>
      <c r="BH250" s="227">
        <f>IF(O250="sníž. přenesená",K250,0)</f>
        <v>0</v>
      </c>
      <c r="BI250" s="227">
        <f>IF(O250="nulová",K250,0)</f>
        <v>0</v>
      </c>
      <c r="BJ250" s="38" t="s">
        <v>34</v>
      </c>
      <c r="BK250" s="227">
        <f>ROUND(P250*H250,2)</f>
        <v>0</v>
      </c>
      <c r="BL250" s="38" t="s">
        <v>941</v>
      </c>
      <c r="BM250" s="226" t="s">
        <v>1097</v>
      </c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</row>
    <row r="251" spans="1:165" ht="12.75">
      <c r="A251" s="54"/>
      <c r="B251" s="55"/>
      <c r="C251" s="56"/>
      <c r="D251" s="228" t="s">
        <v>789</v>
      </c>
      <c r="E251" s="56"/>
      <c r="F251" s="229" t="s">
        <v>1098</v>
      </c>
      <c r="G251" s="56"/>
      <c r="H251" s="56"/>
      <c r="I251" s="230"/>
      <c r="J251" s="230"/>
      <c r="K251" s="56"/>
      <c r="L251" s="56"/>
      <c r="M251" s="59"/>
      <c r="N251" s="231"/>
      <c r="O251" s="232"/>
      <c r="P251" s="87"/>
      <c r="Q251" s="87"/>
      <c r="R251" s="87"/>
      <c r="S251" s="87"/>
      <c r="T251" s="87"/>
      <c r="U251" s="87"/>
      <c r="V251" s="87"/>
      <c r="W251" s="87"/>
      <c r="X251" s="88"/>
      <c r="Y251" s="54"/>
      <c r="Z251" s="54"/>
      <c r="AA251" s="54"/>
      <c r="AB251" s="54"/>
      <c r="AC251" s="54"/>
      <c r="AD251" s="54"/>
      <c r="AE251" s="54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38" t="s">
        <v>789</v>
      </c>
      <c r="AU251" s="38" t="s">
        <v>29</v>
      </c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</row>
    <row r="252" spans="1:165" ht="12.75">
      <c r="A252" s="54"/>
      <c r="B252" s="55"/>
      <c r="C252" s="214" t="s">
        <v>1137</v>
      </c>
      <c r="D252" s="214" t="s">
        <v>783</v>
      </c>
      <c r="E252" s="215" t="s">
        <v>1100</v>
      </c>
      <c r="F252" s="216" t="s">
        <v>1101</v>
      </c>
      <c r="G252" s="217" t="s">
        <v>808</v>
      </c>
      <c r="H252" s="218">
        <v>1550.6</v>
      </c>
      <c r="I252" s="219"/>
      <c r="J252" s="219"/>
      <c r="K252" s="220">
        <f>ROUND(P252*H252,2)</f>
        <v>0</v>
      </c>
      <c r="L252" s="216" t="s">
        <v>787</v>
      </c>
      <c r="M252" s="59"/>
      <c r="N252" s="221" t="s">
        <v>56</v>
      </c>
      <c r="O252" s="222" t="s">
        <v>694</v>
      </c>
      <c r="P252" s="223">
        <f>I252+J252</f>
        <v>0</v>
      </c>
      <c r="Q252" s="223">
        <f>ROUND(I252*H252,2)</f>
        <v>0</v>
      </c>
      <c r="R252" s="223">
        <f>ROUND(J252*H252,2)</f>
        <v>0</v>
      </c>
      <c r="S252" s="87"/>
      <c r="T252" s="224">
        <f>S252*H252</f>
        <v>0</v>
      </c>
      <c r="U252" s="224">
        <v>9E-05</v>
      </c>
      <c r="V252" s="224">
        <f>U252*H252</f>
        <v>0.139554</v>
      </c>
      <c r="W252" s="224">
        <v>0</v>
      </c>
      <c r="X252" s="225">
        <f>W252*H252</f>
        <v>0</v>
      </c>
      <c r="Y252" s="54"/>
      <c r="Z252" s="54"/>
      <c r="AA252" s="54"/>
      <c r="AB252" s="54"/>
      <c r="AC252" s="54"/>
      <c r="AD252" s="54"/>
      <c r="AE252" s="54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226" t="s">
        <v>941</v>
      </c>
      <c r="AS252" s="60"/>
      <c r="AT252" s="226" t="s">
        <v>783</v>
      </c>
      <c r="AU252" s="226" t="s">
        <v>29</v>
      </c>
      <c r="AV252" s="60"/>
      <c r="AW252" s="60"/>
      <c r="AX252" s="60"/>
      <c r="AY252" s="38" t="s">
        <v>781</v>
      </c>
      <c r="AZ252" s="60"/>
      <c r="BA252" s="60"/>
      <c r="BB252" s="60"/>
      <c r="BC252" s="60"/>
      <c r="BD252" s="60"/>
      <c r="BE252" s="227">
        <f>IF(O252="základní",K252,0)</f>
        <v>0</v>
      </c>
      <c r="BF252" s="227">
        <f>IF(O252="snížená",K252,0)</f>
        <v>0</v>
      </c>
      <c r="BG252" s="227">
        <f>IF(O252="zákl. přenesená",K252,0)</f>
        <v>0</v>
      </c>
      <c r="BH252" s="227">
        <f>IF(O252="sníž. přenesená",K252,0)</f>
        <v>0</v>
      </c>
      <c r="BI252" s="227">
        <f>IF(O252="nulová",K252,0)</f>
        <v>0</v>
      </c>
      <c r="BJ252" s="38" t="s">
        <v>34</v>
      </c>
      <c r="BK252" s="227">
        <f>ROUND(P252*H252,2)</f>
        <v>0</v>
      </c>
      <c r="BL252" s="38" t="s">
        <v>941</v>
      </c>
      <c r="BM252" s="226" t="s">
        <v>1102</v>
      </c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</row>
    <row r="253" spans="1:165" ht="12.75">
      <c r="A253" s="54"/>
      <c r="B253" s="55"/>
      <c r="C253" s="56"/>
      <c r="D253" s="228" t="s">
        <v>789</v>
      </c>
      <c r="E253" s="56"/>
      <c r="F253" s="229" t="s">
        <v>1103</v>
      </c>
      <c r="G253" s="56"/>
      <c r="H253" s="56"/>
      <c r="I253" s="230"/>
      <c r="J253" s="230"/>
      <c r="K253" s="56"/>
      <c r="L253" s="56"/>
      <c r="M253" s="59"/>
      <c r="N253" s="231"/>
      <c r="O253" s="232"/>
      <c r="P253" s="87"/>
      <c r="Q253" s="87"/>
      <c r="R253" s="87"/>
      <c r="S253" s="87"/>
      <c r="T253" s="87"/>
      <c r="U253" s="87"/>
      <c r="V253" s="87"/>
      <c r="W253" s="87"/>
      <c r="X253" s="88"/>
      <c r="Y253" s="54"/>
      <c r="Z253" s="54"/>
      <c r="AA253" s="54"/>
      <c r="AB253" s="54"/>
      <c r="AC253" s="54"/>
      <c r="AD253" s="54"/>
      <c r="AE253" s="54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38" t="s">
        <v>789</v>
      </c>
      <c r="AU253" s="38" t="s">
        <v>29</v>
      </c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</row>
    <row r="254" spans="1:165" ht="12.75">
      <c r="A254" s="245"/>
      <c r="B254" s="246"/>
      <c r="C254" s="247"/>
      <c r="D254" s="236" t="s">
        <v>62</v>
      </c>
      <c r="E254" s="248" t="s">
        <v>56</v>
      </c>
      <c r="F254" s="249" t="s">
        <v>1423</v>
      </c>
      <c r="G254" s="247"/>
      <c r="H254" s="250">
        <v>1550.6</v>
      </c>
      <c r="I254" s="251"/>
      <c r="J254" s="251"/>
      <c r="K254" s="247"/>
      <c r="L254" s="247"/>
      <c r="M254" s="252"/>
      <c r="N254" s="253"/>
      <c r="O254" s="254"/>
      <c r="P254" s="254"/>
      <c r="Q254" s="254"/>
      <c r="R254" s="254"/>
      <c r="S254" s="254"/>
      <c r="T254" s="254"/>
      <c r="U254" s="254"/>
      <c r="V254" s="254"/>
      <c r="W254" s="254"/>
      <c r="X254" s="255"/>
      <c r="Y254" s="245"/>
      <c r="Z254" s="245"/>
      <c r="AA254" s="245"/>
      <c r="AB254" s="245"/>
      <c r="AC254" s="245"/>
      <c r="AD254" s="245"/>
      <c r="AE254" s="245"/>
      <c r="AF254" s="245"/>
      <c r="AG254" s="245"/>
      <c r="AH254" s="245"/>
      <c r="AI254" s="245"/>
      <c r="AJ254" s="245"/>
      <c r="AK254" s="245"/>
      <c r="AL254" s="245"/>
      <c r="AM254" s="245"/>
      <c r="AN254" s="245"/>
      <c r="AO254" s="245"/>
      <c r="AP254" s="245"/>
      <c r="AQ254" s="245"/>
      <c r="AR254" s="245"/>
      <c r="AS254" s="245"/>
      <c r="AT254" s="256" t="s">
        <v>62</v>
      </c>
      <c r="AU254" s="256" t="s">
        <v>29</v>
      </c>
      <c r="AV254" s="245" t="s">
        <v>29</v>
      </c>
      <c r="AW254" s="245" t="s">
        <v>659</v>
      </c>
      <c r="AX254" s="245" t="s">
        <v>34</v>
      </c>
      <c r="AY254" s="256" t="s">
        <v>781</v>
      </c>
      <c r="AZ254" s="245"/>
      <c r="BA254" s="245"/>
      <c r="BB254" s="245"/>
      <c r="BC254" s="245"/>
      <c r="BD254" s="245"/>
      <c r="BE254" s="245"/>
      <c r="BF254" s="245"/>
      <c r="BG254" s="245"/>
      <c r="BH254" s="245"/>
      <c r="BI254" s="245"/>
      <c r="BJ254" s="245"/>
      <c r="BK254" s="245"/>
      <c r="BL254" s="245"/>
      <c r="BM254" s="245"/>
      <c r="BN254" s="245"/>
      <c r="BO254" s="245"/>
      <c r="BP254" s="245"/>
      <c r="BQ254" s="245"/>
      <c r="BR254" s="245"/>
      <c r="BS254" s="245"/>
      <c r="BT254" s="245"/>
      <c r="BU254" s="245"/>
      <c r="BV254" s="245"/>
      <c r="BW254" s="245"/>
      <c r="BX254" s="245"/>
      <c r="BY254" s="245"/>
      <c r="BZ254" s="245"/>
      <c r="CA254" s="245"/>
      <c r="CB254" s="245"/>
      <c r="CC254" s="245"/>
      <c r="CD254" s="245"/>
      <c r="CE254" s="245"/>
      <c r="CF254" s="245"/>
      <c r="CG254" s="245"/>
      <c r="CH254" s="245"/>
      <c r="CI254" s="245"/>
      <c r="CJ254" s="245"/>
      <c r="CK254" s="245"/>
      <c r="CL254" s="245"/>
      <c r="CM254" s="245"/>
      <c r="CN254" s="245"/>
      <c r="CO254" s="245"/>
      <c r="CP254" s="245"/>
      <c r="CQ254" s="245"/>
      <c r="CR254" s="245"/>
      <c r="CS254" s="245"/>
      <c r="CT254" s="245"/>
      <c r="CU254" s="245"/>
      <c r="CV254" s="245"/>
      <c r="CW254" s="245"/>
      <c r="CX254" s="245"/>
      <c r="CY254" s="245"/>
      <c r="CZ254" s="245"/>
      <c r="DA254" s="245"/>
      <c r="DB254" s="245"/>
      <c r="DC254" s="245"/>
      <c r="DD254" s="245"/>
      <c r="DE254" s="245"/>
      <c r="DF254" s="245"/>
      <c r="DG254" s="245"/>
      <c r="DH254" s="245"/>
      <c r="DI254" s="245"/>
      <c r="DJ254" s="245"/>
      <c r="DK254" s="245"/>
      <c r="DL254" s="245"/>
      <c r="DM254" s="245"/>
      <c r="DN254" s="245"/>
      <c r="DO254" s="245"/>
      <c r="DP254" s="245"/>
      <c r="DQ254" s="245"/>
      <c r="DR254" s="245"/>
      <c r="DS254" s="245"/>
      <c r="DT254" s="245"/>
      <c r="DU254" s="245"/>
      <c r="DV254" s="245"/>
      <c r="DW254" s="245"/>
      <c r="DX254" s="245"/>
      <c r="DY254" s="245"/>
      <c r="DZ254" s="245"/>
      <c r="EA254" s="245"/>
      <c r="EB254" s="245"/>
      <c r="EC254" s="245"/>
      <c r="ED254" s="245"/>
      <c r="EE254" s="245"/>
      <c r="EF254" s="245"/>
      <c r="EG254" s="245"/>
      <c r="EH254" s="245"/>
      <c r="EI254" s="245"/>
      <c r="EJ254" s="245"/>
      <c r="EK254" s="245"/>
      <c r="EL254" s="245"/>
      <c r="EM254" s="245"/>
      <c r="EN254" s="245"/>
      <c r="EO254" s="245"/>
      <c r="EP254" s="245"/>
      <c r="EQ254" s="245"/>
      <c r="ER254" s="245"/>
      <c r="ES254" s="245"/>
      <c r="ET254" s="245"/>
      <c r="EU254" s="245"/>
      <c r="EV254" s="245"/>
      <c r="EW254" s="245"/>
      <c r="EX254" s="245"/>
      <c r="EY254" s="245"/>
      <c r="EZ254" s="245"/>
      <c r="FA254" s="245"/>
      <c r="FB254" s="245"/>
      <c r="FC254" s="245"/>
      <c r="FD254" s="245"/>
      <c r="FE254" s="245"/>
      <c r="FF254" s="245"/>
      <c r="FG254" s="245"/>
      <c r="FH254" s="245"/>
      <c r="FI254" s="245"/>
    </row>
    <row r="255" spans="1:165" ht="12.75">
      <c r="A255" s="54"/>
      <c r="B255" s="55"/>
      <c r="C255" s="214" t="s">
        <v>1141</v>
      </c>
      <c r="D255" s="214" t="s">
        <v>783</v>
      </c>
      <c r="E255" s="215" t="s">
        <v>1129</v>
      </c>
      <c r="F255" s="216" t="s">
        <v>1130</v>
      </c>
      <c r="G255" s="217" t="s">
        <v>1114</v>
      </c>
      <c r="H255" s="218">
        <v>1.035</v>
      </c>
      <c r="I255" s="219"/>
      <c r="J255" s="219"/>
      <c r="K255" s="220">
        <f>ROUND(P255*H255,2)</f>
        <v>0</v>
      </c>
      <c r="L255" s="216" t="s">
        <v>787</v>
      </c>
      <c r="M255" s="59"/>
      <c r="N255" s="221" t="s">
        <v>56</v>
      </c>
      <c r="O255" s="222" t="s">
        <v>694</v>
      </c>
      <c r="P255" s="223">
        <f>I255+J255</f>
        <v>0</v>
      </c>
      <c r="Q255" s="223">
        <f>ROUND(I255*H255,2)</f>
        <v>0</v>
      </c>
      <c r="R255" s="223">
        <f>ROUND(J255*H255,2)</f>
        <v>0</v>
      </c>
      <c r="S255" s="87"/>
      <c r="T255" s="224">
        <f>S255*H255</f>
        <v>0</v>
      </c>
      <c r="U255" s="224">
        <v>0</v>
      </c>
      <c r="V255" s="224">
        <f>U255*H255</f>
        <v>0</v>
      </c>
      <c r="W255" s="224">
        <v>0</v>
      </c>
      <c r="X255" s="225">
        <f>W255*H255</f>
        <v>0</v>
      </c>
      <c r="Y255" s="54"/>
      <c r="Z255" s="54"/>
      <c r="AA255" s="54"/>
      <c r="AB255" s="54"/>
      <c r="AC255" s="54"/>
      <c r="AD255" s="54"/>
      <c r="AE255" s="54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226" t="s">
        <v>941</v>
      </c>
      <c r="AS255" s="60"/>
      <c r="AT255" s="226" t="s">
        <v>783</v>
      </c>
      <c r="AU255" s="226" t="s">
        <v>29</v>
      </c>
      <c r="AV255" s="60"/>
      <c r="AW255" s="60"/>
      <c r="AX255" s="60"/>
      <c r="AY255" s="38" t="s">
        <v>781</v>
      </c>
      <c r="AZ255" s="60"/>
      <c r="BA255" s="60"/>
      <c r="BB255" s="60"/>
      <c r="BC255" s="60"/>
      <c r="BD255" s="60"/>
      <c r="BE255" s="227">
        <f>IF(O255="základní",K255,0)</f>
        <v>0</v>
      </c>
      <c r="BF255" s="227">
        <f>IF(O255="snížená",K255,0)</f>
        <v>0</v>
      </c>
      <c r="BG255" s="227">
        <f>IF(O255="zákl. přenesená",K255,0)</f>
        <v>0</v>
      </c>
      <c r="BH255" s="227">
        <f>IF(O255="sníž. přenesená",K255,0)</f>
        <v>0</v>
      </c>
      <c r="BI255" s="227">
        <f>IF(O255="nulová",K255,0)</f>
        <v>0</v>
      </c>
      <c r="BJ255" s="38" t="s">
        <v>34</v>
      </c>
      <c r="BK255" s="227">
        <f>ROUND(P255*H255,2)</f>
        <v>0</v>
      </c>
      <c r="BL255" s="38" t="s">
        <v>941</v>
      </c>
      <c r="BM255" s="226" t="s">
        <v>1131</v>
      </c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</row>
    <row r="256" spans="1:165" ht="12.75">
      <c r="A256" s="54"/>
      <c r="B256" s="55"/>
      <c r="C256" s="56"/>
      <c r="D256" s="228" t="s">
        <v>789</v>
      </c>
      <c r="E256" s="56"/>
      <c r="F256" s="229" t="s">
        <v>1132</v>
      </c>
      <c r="G256" s="56"/>
      <c r="H256" s="56"/>
      <c r="I256" s="230"/>
      <c r="J256" s="230"/>
      <c r="K256" s="56"/>
      <c r="L256" s="56"/>
      <c r="M256" s="59"/>
      <c r="N256" s="231"/>
      <c r="O256" s="232"/>
      <c r="P256" s="87"/>
      <c r="Q256" s="87"/>
      <c r="R256" s="87"/>
      <c r="S256" s="87"/>
      <c r="T256" s="87"/>
      <c r="U256" s="87"/>
      <c r="V256" s="87"/>
      <c r="W256" s="87"/>
      <c r="X256" s="88"/>
      <c r="Y256" s="54"/>
      <c r="Z256" s="54"/>
      <c r="AA256" s="54"/>
      <c r="AB256" s="54"/>
      <c r="AC256" s="54"/>
      <c r="AD256" s="54"/>
      <c r="AE256" s="54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38" t="s">
        <v>789</v>
      </c>
      <c r="AU256" s="38" t="s">
        <v>29</v>
      </c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</row>
    <row r="257" spans="1:165" ht="12.75">
      <c r="A257" s="54"/>
      <c r="B257" s="55"/>
      <c r="C257" s="214" t="s">
        <v>1148</v>
      </c>
      <c r="D257" s="214" t="s">
        <v>783</v>
      </c>
      <c r="E257" s="215" t="s">
        <v>992</v>
      </c>
      <c r="F257" s="216" t="s">
        <v>993</v>
      </c>
      <c r="G257" s="217" t="s">
        <v>924</v>
      </c>
      <c r="H257" s="279"/>
      <c r="I257" s="219"/>
      <c r="J257" s="219"/>
      <c r="K257" s="220">
        <f>ROUND(P257*H257,2)</f>
        <v>0</v>
      </c>
      <c r="L257" s="216" t="s">
        <v>56</v>
      </c>
      <c r="M257" s="59"/>
      <c r="N257" s="221" t="s">
        <v>56</v>
      </c>
      <c r="O257" s="222" t="s">
        <v>694</v>
      </c>
      <c r="P257" s="223">
        <f>I257+J257</f>
        <v>0</v>
      </c>
      <c r="Q257" s="223">
        <f>ROUND(I257*H257,2)</f>
        <v>0</v>
      </c>
      <c r="R257" s="223">
        <f>ROUND(J257*H257,2)</f>
        <v>0</v>
      </c>
      <c r="S257" s="87"/>
      <c r="T257" s="224">
        <f>S257*H257</f>
        <v>0</v>
      </c>
      <c r="U257" s="224">
        <v>0</v>
      </c>
      <c r="V257" s="224">
        <f>U257*H257</f>
        <v>0</v>
      </c>
      <c r="W257" s="224">
        <v>0</v>
      </c>
      <c r="X257" s="225">
        <f>W257*H257</f>
        <v>0</v>
      </c>
      <c r="Y257" s="54"/>
      <c r="Z257" s="54"/>
      <c r="AA257" s="54"/>
      <c r="AB257" s="54"/>
      <c r="AC257" s="54"/>
      <c r="AD257" s="54"/>
      <c r="AE257" s="54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226" t="s">
        <v>951</v>
      </c>
      <c r="AS257" s="60"/>
      <c r="AT257" s="226" t="s">
        <v>783</v>
      </c>
      <c r="AU257" s="226" t="s">
        <v>29</v>
      </c>
      <c r="AV257" s="60"/>
      <c r="AW257" s="60"/>
      <c r="AX257" s="60"/>
      <c r="AY257" s="38" t="s">
        <v>781</v>
      </c>
      <c r="AZ257" s="60"/>
      <c r="BA257" s="60"/>
      <c r="BB257" s="60"/>
      <c r="BC257" s="60"/>
      <c r="BD257" s="60"/>
      <c r="BE257" s="227">
        <f>IF(O257="základní",K257,0)</f>
        <v>0</v>
      </c>
      <c r="BF257" s="227">
        <f>IF(O257="snížená",K257,0)</f>
        <v>0</v>
      </c>
      <c r="BG257" s="227">
        <f>IF(O257="zákl. přenesená",K257,0)</f>
        <v>0</v>
      </c>
      <c r="BH257" s="227">
        <f>IF(O257="sníž. přenesená",K257,0)</f>
        <v>0</v>
      </c>
      <c r="BI257" s="227">
        <f>IF(O257="nulová",K257,0)</f>
        <v>0</v>
      </c>
      <c r="BJ257" s="38" t="s">
        <v>34</v>
      </c>
      <c r="BK257" s="227">
        <f>ROUND(P257*H257,2)</f>
        <v>0</v>
      </c>
      <c r="BL257" s="38" t="s">
        <v>951</v>
      </c>
      <c r="BM257" s="226" t="s">
        <v>1134</v>
      </c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</row>
    <row r="258" spans="1:165" ht="12.75">
      <c r="A258" s="54"/>
      <c r="B258" s="55"/>
      <c r="C258" s="214" t="s">
        <v>1154</v>
      </c>
      <c r="D258" s="214" t="s">
        <v>783</v>
      </c>
      <c r="E258" s="215" t="s">
        <v>996</v>
      </c>
      <c r="F258" s="216" t="s">
        <v>997</v>
      </c>
      <c r="G258" s="217" t="s">
        <v>924</v>
      </c>
      <c r="H258" s="279"/>
      <c r="I258" s="219"/>
      <c r="J258" s="219"/>
      <c r="K258" s="220">
        <f>ROUND(P258*H258,2)</f>
        <v>0</v>
      </c>
      <c r="L258" s="216" t="s">
        <v>56</v>
      </c>
      <c r="M258" s="59"/>
      <c r="N258" s="221" t="s">
        <v>56</v>
      </c>
      <c r="O258" s="222" t="s">
        <v>694</v>
      </c>
      <c r="P258" s="223">
        <f>I258+J258</f>
        <v>0</v>
      </c>
      <c r="Q258" s="223">
        <f>ROUND(I258*H258,2)</f>
        <v>0</v>
      </c>
      <c r="R258" s="223">
        <f>ROUND(J258*H258,2)</f>
        <v>0</v>
      </c>
      <c r="S258" s="87"/>
      <c r="T258" s="224">
        <f>S258*H258</f>
        <v>0</v>
      </c>
      <c r="U258" s="224">
        <v>0</v>
      </c>
      <c r="V258" s="224">
        <f>U258*H258</f>
        <v>0</v>
      </c>
      <c r="W258" s="224">
        <v>0</v>
      </c>
      <c r="X258" s="225">
        <f>W258*H258</f>
        <v>0</v>
      </c>
      <c r="Y258" s="54"/>
      <c r="Z258" s="54"/>
      <c r="AA258" s="54"/>
      <c r="AB258" s="54"/>
      <c r="AC258" s="54"/>
      <c r="AD258" s="54"/>
      <c r="AE258" s="54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226" t="s">
        <v>941</v>
      </c>
      <c r="AS258" s="60"/>
      <c r="AT258" s="226" t="s">
        <v>783</v>
      </c>
      <c r="AU258" s="226" t="s">
        <v>29</v>
      </c>
      <c r="AV258" s="60"/>
      <c r="AW258" s="60"/>
      <c r="AX258" s="60"/>
      <c r="AY258" s="38" t="s">
        <v>781</v>
      </c>
      <c r="AZ258" s="60"/>
      <c r="BA258" s="60"/>
      <c r="BB258" s="60"/>
      <c r="BC258" s="60"/>
      <c r="BD258" s="60"/>
      <c r="BE258" s="227">
        <f>IF(O258="základní",K258,0)</f>
        <v>0</v>
      </c>
      <c r="BF258" s="227">
        <f>IF(O258="snížená",K258,0)</f>
        <v>0</v>
      </c>
      <c r="BG258" s="227">
        <f>IF(O258="zákl. přenesená",K258,0)</f>
        <v>0</v>
      </c>
      <c r="BH258" s="227">
        <f>IF(O258="sníž. přenesená",K258,0)</f>
        <v>0</v>
      </c>
      <c r="BI258" s="227">
        <f>IF(O258="nulová",K258,0)</f>
        <v>0</v>
      </c>
      <c r="BJ258" s="38" t="s">
        <v>34</v>
      </c>
      <c r="BK258" s="227">
        <f>ROUND(P258*H258,2)</f>
        <v>0</v>
      </c>
      <c r="BL258" s="38" t="s">
        <v>941</v>
      </c>
      <c r="BM258" s="226" t="s">
        <v>1136</v>
      </c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</row>
    <row r="259" spans="1:165" ht="12.75">
      <c r="A259" s="54"/>
      <c r="B259" s="55"/>
      <c r="C259" s="214" t="s">
        <v>1157</v>
      </c>
      <c r="D259" s="214" t="s">
        <v>783</v>
      </c>
      <c r="E259" s="215" t="s">
        <v>1000</v>
      </c>
      <c r="F259" s="216" t="s">
        <v>1001</v>
      </c>
      <c r="G259" s="217" t="s">
        <v>924</v>
      </c>
      <c r="H259" s="279"/>
      <c r="I259" s="219"/>
      <c r="J259" s="219"/>
      <c r="K259" s="220">
        <f>ROUND(P259*H259,2)</f>
        <v>0</v>
      </c>
      <c r="L259" s="216" t="s">
        <v>56</v>
      </c>
      <c r="M259" s="59"/>
      <c r="N259" s="221" t="s">
        <v>56</v>
      </c>
      <c r="O259" s="222" t="s">
        <v>694</v>
      </c>
      <c r="P259" s="223">
        <f>I259+J259</f>
        <v>0</v>
      </c>
      <c r="Q259" s="223">
        <f>ROUND(I259*H259,2)</f>
        <v>0</v>
      </c>
      <c r="R259" s="223">
        <f>ROUND(J259*H259,2)</f>
        <v>0</v>
      </c>
      <c r="S259" s="87"/>
      <c r="T259" s="224">
        <f>S259*H259</f>
        <v>0</v>
      </c>
      <c r="U259" s="224">
        <v>0</v>
      </c>
      <c r="V259" s="224">
        <f>U259*H259</f>
        <v>0</v>
      </c>
      <c r="W259" s="224">
        <v>0</v>
      </c>
      <c r="X259" s="225">
        <f>W259*H259</f>
        <v>0</v>
      </c>
      <c r="Y259" s="54"/>
      <c r="Z259" s="54"/>
      <c r="AA259" s="54"/>
      <c r="AB259" s="54"/>
      <c r="AC259" s="54"/>
      <c r="AD259" s="54"/>
      <c r="AE259" s="54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226" t="s">
        <v>941</v>
      </c>
      <c r="AS259" s="60"/>
      <c r="AT259" s="226" t="s">
        <v>783</v>
      </c>
      <c r="AU259" s="226" t="s">
        <v>29</v>
      </c>
      <c r="AV259" s="60"/>
      <c r="AW259" s="60"/>
      <c r="AX259" s="60"/>
      <c r="AY259" s="38" t="s">
        <v>781</v>
      </c>
      <c r="AZ259" s="60"/>
      <c r="BA259" s="60"/>
      <c r="BB259" s="60"/>
      <c r="BC259" s="60"/>
      <c r="BD259" s="60"/>
      <c r="BE259" s="227">
        <f>IF(O259="základní",K259,0)</f>
        <v>0</v>
      </c>
      <c r="BF259" s="227">
        <f>IF(O259="snížená",K259,0)</f>
        <v>0</v>
      </c>
      <c r="BG259" s="227">
        <f>IF(O259="zákl. přenesená",K259,0)</f>
        <v>0</v>
      </c>
      <c r="BH259" s="227">
        <f>IF(O259="sníž. přenesená",K259,0)</f>
        <v>0</v>
      </c>
      <c r="BI259" s="227">
        <f>IF(O259="nulová",K259,0)</f>
        <v>0</v>
      </c>
      <c r="BJ259" s="38" t="s">
        <v>34</v>
      </c>
      <c r="BK259" s="227">
        <f>ROUND(P259*H259,2)</f>
        <v>0</v>
      </c>
      <c r="BL259" s="38" t="s">
        <v>941</v>
      </c>
      <c r="BM259" s="226" t="s">
        <v>1138</v>
      </c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</row>
    <row r="260" spans="1:165" ht="15">
      <c r="A260" s="196"/>
      <c r="B260" s="197"/>
      <c r="C260" s="198"/>
      <c r="D260" s="199" t="s">
        <v>721</v>
      </c>
      <c r="E260" s="200" t="s">
        <v>1139</v>
      </c>
      <c r="F260" s="200" t="s">
        <v>1140</v>
      </c>
      <c r="G260" s="198"/>
      <c r="H260" s="198"/>
      <c r="I260" s="201"/>
      <c r="J260" s="201"/>
      <c r="K260" s="202">
        <f>BK260</f>
        <v>0</v>
      </c>
      <c r="L260" s="198"/>
      <c r="M260" s="203"/>
      <c r="N260" s="204"/>
      <c r="O260" s="205"/>
      <c r="P260" s="205"/>
      <c r="Q260" s="206">
        <f>SUM(Q261:Q287)</f>
        <v>0</v>
      </c>
      <c r="R260" s="206">
        <f>SUM(R261:R287)</f>
        <v>0</v>
      </c>
      <c r="S260" s="205"/>
      <c r="T260" s="207">
        <f>SUM(T261:T287)</f>
        <v>0</v>
      </c>
      <c r="U260" s="205"/>
      <c r="V260" s="207">
        <f>SUM(V261:V287)</f>
        <v>0</v>
      </c>
      <c r="W260" s="205"/>
      <c r="X260" s="208">
        <f>SUM(X261:X287)</f>
        <v>0</v>
      </c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209" t="s">
        <v>38</v>
      </c>
      <c r="AS260" s="196"/>
      <c r="AT260" s="210" t="s">
        <v>721</v>
      </c>
      <c r="AU260" s="210" t="s">
        <v>32</v>
      </c>
      <c r="AV260" s="196"/>
      <c r="AW260" s="196"/>
      <c r="AX260" s="196"/>
      <c r="AY260" s="209" t="s">
        <v>781</v>
      </c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211">
        <f>SUM(BK261:BK287)</f>
        <v>0</v>
      </c>
      <c r="BL260" s="196"/>
      <c r="BM260" s="196"/>
      <c r="BN260" s="196"/>
      <c r="BO260" s="196"/>
      <c r="BP260" s="196"/>
      <c r="BQ260" s="196"/>
      <c r="BR260" s="196"/>
      <c r="BS260" s="196"/>
      <c r="BT260" s="196"/>
      <c r="BU260" s="196"/>
      <c r="BV260" s="196"/>
      <c r="BW260" s="196"/>
      <c r="BX260" s="196"/>
      <c r="BY260" s="196"/>
      <c r="BZ260" s="196"/>
      <c r="CA260" s="196"/>
      <c r="CB260" s="196"/>
      <c r="CC260" s="196"/>
      <c r="CD260" s="196"/>
      <c r="CE260" s="196"/>
      <c r="CF260" s="196"/>
      <c r="CG260" s="196"/>
      <c r="CH260" s="196"/>
      <c r="CI260" s="196"/>
      <c r="CJ260" s="196"/>
      <c r="CK260" s="196"/>
      <c r="CL260" s="196"/>
      <c r="CM260" s="196"/>
      <c r="CN260" s="196"/>
      <c r="CO260" s="196"/>
      <c r="CP260" s="196"/>
      <c r="CQ260" s="196"/>
      <c r="CR260" s="196"/>
      <c r="CS260" s="196"/>
      <c r="CT260" s="196"/>
      <c r="CU260" s="196"/>
      <c r="CV260" s="196"/>
      <c r="CW260" s="196"/>
      <c r="CX260" s="196"/>
      <c r="CY260" s="196"/>
      <c r="CZ260" s="196"/>
      <c r="DA260" s="196"/>
      <c r="DB260" s="196"/>
      <c r="DC260" s="196"/>
      <c r="DD260" s="196"/>
      <c r="DE260" s="196"/>
      <c r="DF260" s="196"/>
      <c r="DG260" s="196"/>
      <c r="DH260" s="196"/>
      <c r="DI260" s="196"/>
      <c r="DJ260" s="196"/>
      <c r="DK260" s="196"/>
      <c r="DL260" s="196"/>
      <c r="DM260" s="196"/>
      <c r="DN260" s="196"/>
      <c r="DO260" s="196"/>
      <c r="DP260" s="196"/>
      <c r="DQ260" s="196"/>
      <c r="DR260" s="196"/>
      <c r="DS260" s="196"/>
      <c r="DT260" s="196"/>
      <c r="DU260" s="196"/>
      <c r="DV260" s="196"/>
      <c r="DW260" s="196"/>
      <c r="DX260" s="196"/>
      <c r="DY260" s="196"/>
      <c r="DZ260" s="196"/>
      <c r="EA260" s="196"/>
      <c r="EB260" s="196"/>
      <c r="EC260" s="196"/>
      <c r="ED260" s="196"/>
      <c r="EE260" s="196"/>
      <c r="EF260" s="196"/>
      <c r="EG260" s="196"/>
      <c r="EH260" s="196"/>
      <c r="EI260" s="196"/>
      <c r="EJ260" s="196"/>
      <c r="EK260" s="196"/>
      <c r="EL260" s="196"/>
      <c r="EM260" s="196"/>
      <c r="EN260" s="196"/>
      <c r="EO260" s="196"/>
      <c r="EP260" s="196"/>
      <c r="EQ260" s="196"/>
      <c r="ER260" s="196"/>
      <c r="ES260" s="196"/>
      <c r="ET260" s="196"/>
      <c r="EU260" s="196"/>
      <c r="EV260" s="196"/>
      <c r="EW260" s="196"/>
      <c r="EX260" s="196"/>
      <c r="EY260" s="196"/>
      <c r="EZ260" s="196"/>
      <c r="FA260" s="196"/>
      <c r="FB260" s="196"/>
      <c r="FC260" s="196"/>
      <c r="FD260" s="196"/>
      <c r="FE260" s="196"/>
      <c r="FF260" s="196"/>
      <c r="FG260" s="196"/>
      <c r="FH260" s="196"/>
      <c r="FI260" s="196"/>
    </row>
    <row r="261" spans="1:165" ht="12.75">
      <c r="A261" s="54"/>
      <c r="B261" s="55"/>
      <c r="C261" s="214" t="s">
        <v>1160</v>
      </c>
      <c r="D261" s="214" t="s">
        <v>783</v>
      </c>
      <c r="E261" s="215" t="s">
        <v>1142</v>
      </c>
      <c r="F261" s="216" t="s">
        <v>1143</v>
      </c>
      <c r="G261" s="217" t="s">
        <v>786</v>
      </c>
      <c r="H261" s="218">
        <v>80</v>
      </c>
      <c r="I261" s="219"/>
      <c r="J261" s="219"/>
      <c r="K261" s="220">
        <f>ROUND(P261*H261,2)</f>
        <v>0</v>
      </c>
      <c r="L261" s="216" t="s">
        <v>787</v>
      </c>
      <c r="M261" s="59"/>
      <c r="N261" s="221" t="s">
        <v>56</v>
      </c>
      <c r="O261" s="222" t="s">
        <v>694</v>
      </c>
      <c r="P261" s="223">
        <f>I261+J261</f>
        <v>0</v>
      </c>
      <c r="Q261" s="223">
        <f>ROUND(I261*H261,2)</f>
        <v>0</v>
      </c>
      <c r="R261" s="223">
        <f>ROUND(J261*H261,2)</f>
        <v>0</v>
      </c>
      <c r="S261" s="87"/>
      <c r="T261" s="224">
        <f>S261*H261</f>
        <v>0</v>
      </c>
      <c r="U261" s="224">
        <v>0</v>
      </c>
      <c r="V261" s="224">
        <f>U261*H261</f>
        <v>0</v>
      </c>
      <c r="W261" s="224">
        <v>0</v>
      </c>
      <c r="X261" s="225">
        <f>W261*H261</f>
        <v>0</v>
      </c>
      <c r="Y261" s="54"/>
      <c r="Z261" s="54"/>
      <c r="AA261" s="54"/>
      <c r="AB261" s="54"/>
      <c r="AC261" s="54"/>
      <c r="AD261" s="54"/>
      <c r="AE261" s="54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226" t="s">
        <v>1144</v>
      </c>
      <c r="AS261" s="60"/>
      <c r="AT261" s="226" t="s">
        <v>783</v>
      </c>
      <c r="AU261" s="226" t="s">
        <v>34</v>
      </c>
      <c r="AV261" s="60"/>
      <c r="AW261" s="60"/>
      <c r="AX261" s="60"/>
      <c r="AY261" s="38" t="s">
        <v>781</v>
      </c>
      <c r="AZ261" s="60"/>
      <c r="BA261" s="60"/>
      <c r="BB261" s="60"/>
      <c r="BC261" s="60"/>
      <c r="BD261" s="60"/>
      <c r="BE261" s="227">
        <f>IF(O261="základní",K261,0)</f>
        <v>0</v>
      </c>
      <c r="BF261" s="227">
        <f>IF(O261="snížená",K261,0)</f>
        <v>0</v>
      </c>
      <c r="BG261" s="227">
        <f>IF(O261="zákl. přenesená",K261,0)</f>
        <v>0</v>
      </c>
      <c r="BH261" s="227">
        <f>IF(O261="sníž. přenesená",K261,0)</f>
        <v>0</v>
      </c>
      <c r="BI261" s="227">
        <f>IF(O261="nulová",K261,0)</f>
        <v>0</v>
      </c>
      <c r="BJ261" s="38" t="s">
        <v>34</v>
      </c>
      <c r="BK261" s="227">
        <f>ROUND(P261*H261,2)</f>
        <v>0</v>
      </c>
      <c r="BL261" s="38" t="s">
        <v>1144</v>
      </c>
      <c r="BM261" s="226" t="s">
        <v>1145</v>
      </c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</row>
    <row r="262" spans="1:165" ht="12.75">
      <c r="A262" s="54"/>
      <c r="B262" s="55"/>
      <c r="C262" s="56"/>
      <c r="D262" s="228" t="s">
        <v>789</v>
      </c>
      <c r="E262" s="56"/>
      <c r="F262" s="229" t="s">
        <v>1146</v>
      </c>
      <c r="G262" s="56"/>
      <c r="H262" s="56"/>
      <c r="I262" s="230"/>
      <c r="J262" s="230"/>
      <c r="K262" s="56"/>
      <c r="L262" s="56"/>
      <c r="M262" s="59"/>
      <c r="N262" s="231"/>
      <c r="O262" s="232"/>
      <c r="P262" s="87"/>
      <c r="Q262" s="87"/>
      <c r="R262" s="87"/>
      <c r="S262" s="87"/>
      <c r="T262" s="87"/>
      <c r="U262" s="87"/>
      <c r="V262" s="87"/>
      <c r="W262" s="87"/>
      <c r="X262" s="88"/>
      <c r="Y262" s="54"/>
      <c r="Z262" s="54"/>
      <c r="AA262" s="54"/>
      <c r="AB262" s="54"/>
      <c r="AC262" s="54"/>
      <c r="AD262" s="54"/>
      <c r="AE262" s="54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38" t="s">
        <v>789</v>
      </c>
      <c r="AU262" s="38" t="s">
        <v>34</v>
      </c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</row>
    <row r="263" spans="1:165" ht="19.2">
      <c r="A263" s="54"/>
      <c r="B263" s="55"/>
      <c r="C263" s="56"/>
      <c r="D263" s="236" t="s">
        <v>54</v>
      </c>
      <c r="E263" s="56"/>
      <c r="F263" s="280" t="s">
        <v>1147</v>
      </c>
      <c r="G263" s="56"/>
      <c r="H263" s="56"/>
      <c r="I263" s="230"/>
      <c r="J263" s="230"/>
      <c r="K263" s="56"/>
      <c r="L263" s="56"/>
      <c r="M263" s="59"/>
      <c r="N263" s="231"/>
      <c r="O263" s="232"/>
      <c r="P263" s="87"/>
      <c r="Q263" s="87"/>
      <c r="R263" s="87"/>
      <c r="S263" s="87"/>
      <c r="T263" s="87"/>
      <c r="U263" s="87"/>
      <c r="V263" s="87"/>
      <c r="W263" s="87"/>
      <c r="X263" s="88"/>
      <c r="Y263" s="54"/>
      <c r="Z263" s="54"/>
      <c r="AA263" s="54"/>
      <c r="AB263" s="54"/>
      <c r="AC263" s="54"/>
      <c r="AD263" s="54"/>
      <c r="AE263" s="54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38" t="s">
        <v>54</v>
      </c>
      <c r="AU263" s="38" t="s">
        <v>34</v>
      </c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</row>
    <row r="264" spans="1:165" ht="12.75">
      <c r="A264" s="54"/>
      <c r="B264" s="55"/>
      <c r="C264" s="214" t="s">
        <v>1166</v>
      </c>
      <c r="D264" s="214" t="s">
        <v>783</v>
      </c>
      <c r="E264" s="215" t="s">
        <v>1149</v>
      </c>
      <c r="F264" s="216" t="s">
        <v>1150</v>
      </c>
      <c r="G264" s="217" t="s">
        <v>786</v>
      </c>
      <c r="H264" s="218">
        <v>100</v>
      </c>
      <c r="I264" s="219"/>
      <c r="J264" s="219"/>
      <c r="K264" s="220">
        <f>ROUND(P264*H264,2)</f>
        <v>0</v>
      </c>
      <c r="L264" s="216" t="s">
        <v>787</v>
      </c>
      <c r="M264" s="59"/>
      <c r="N264" s="221" t="s">
        <v>56</v>
      </c>
      <c r="O264" s="222" t="s">
        <v>694</v>
      </c>
      <c r="P264" s="223">
        <f>I264+J264</f>
        <v>0</v>
      </c>
      <c r="Q264" s="223">
        <f>ROUND(I264*H264,2)</f>
        <v>0</v>
      </c>
      <c r="R264" s="223">
        <f>ROUND(J264*H264,2)</f>
        <v>0</v>
      </c>
      <c r="S264" s="87"/>
      <c r="T264" s="224">
        <f>S264*H264</f>
        <v>0</v>
      </c>
      <c r="U264" s="224">
        <v>0</v>
      </c>
      <c r="V264" s="224">
        <f>U264*H264</f>
        <v>0</v>
      </c>
      <c r="W264" s="224">
        <v>0</v>
      </c>
      <c r="X264" s="225">
        <f>W264*H264</f>
        <v>0</v>
      </c>
      <c r="Y264" s="54"/>
      <c r="Z264" s="54"/>
      <c r="AA264" s="54"/>
      <c r="AB264" s="54"/>
      <c r="AC264" s="54"/>
      <c r="AD264" s="54"/>
      <c r="AE264" s="54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226" t="s">
        <v>1144</v>
      </c>
      <c r="AS264" s="60"/>
      <c r="AT264" s="226" t="s">
        <v>783</v>
      </c>
      <c r="AU264" s="226" t="s">
        <v>34</v>
      </c>
      <c r="AV264" s="60"/>
      <c r="AW264" s="60"/>
      <c r="AX264" s="60"/>
      <c r="AY264" s="38" t="s">
        <v>781</v>
      </c>
      <c r="AZ264" s="60"/>
      <c r="BA264" s="60"/>
      <c r="BB264" s="60"/>
      <c r="BC264" s="60"/>
      <c r="BD264" s="60"/>
      <c r="BE264" s="227">
        <f>IF(O264="základní",K264,0)</f>
        <v>0</v>
      </c>
      <c r="BF264" s="227">
        <f>IF(O264="snížená",K264,0)</f>
        <v>0</v>
      </c>
      <c r="BG264" s="227">
        <f>IF(O264="zákl. přenesená",K264,0)</f>
        <v>0</v>
      </c>
      <c r="BH264" s="227">
        <f>IF(O264="sníž. přenesená",K264,0)</f>
        <v>0</v>
      </c>
      <c r="BI264" s="227">
        <f>IF(O264="nulová",K264,0)</f>
        <v>0</v>
      </c>
      <c r="BJ264" s="38" t="s">
        <v>34</v>
      </c>
      <c r="BK264" s="227">
        <f>ROUND(P264*H264,2)</f>
        <v>0</v>
      </c>
      <c r="BL264" s="38" t="s">
        <v>1144</v>
      </c>
      <c r="BM264" s="226" t="s">
        <v>1151</v>
      </c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  <c r="FF264" s="60"/>
      <c r="FG264" s="60"/>
      <c r="FH264" s="60"/>
      <c r="FI264" s="60"/>
    </row>
    <row r="265" spans="1:165" ht="12.75">
      <c r="A265" s="54"/>
      <c r="B265" s="55"/>
      <c r="C265" s="56"/>
      <c r="D265" s="228" t="s">
        <v>789</v>
      </c>
      <c r="E265" s="56"/>
      <c r="F265" s="229" t="s">
        <v>1152</v>
      </c>
      <c r="G265" s="56"/>
      <c r="H265" s="56"/>
      <c r="I265" s="230"/>
      <c r="J265" s="230"/>
      <c r="K265" s="56"/>
      <c r="L265" s="56"/>
      <c r="M265" s="59"/>
      <c r="N265" s="231"/>
      <c r="O265" s="232"/>
      <c r="P265" s="87"/>
      <c r="Q265" s="87"/>
      <c r="R265" s="87"/>
      <c r="S265" s="87"/>
      <c r="T265" s="87"/>
      <c r="U265" s="87"/>
      <c r="V265" s="87"/>
      <c r="W265" s="87"/>
      <c r="X265" s="88"/>
      <c r="Y265" s="54"/>
      <c r="Z265" s="54"/>
      <c r="AA265" s="54"/>
      <c r="AB265" s="54"/>
      <c r="AC265" s="54"/>
      <c r="AD265" s="54"/>
      <c r="AE265" s="54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38" t="s">
        <v>789</v>
      </c>
      <c r="AU265" s="38" t="s">
        <v>34</v>
      </c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0"/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</row>
    <row r="266" spans="1:165" ht="19.2">
      <c r="A266" s="54"/>
      <c r="B266" s="55"/>
      <c r="C266" s="56"/>
      <c r="D266" s="236" t="s">
        <v>54</v>
      </c>
      <c r="E266" s="56"/>
      <c r="F266" s="280" t="s">
        <v>1153</v>
      </c>
      <c r="G266" s="56"/>
      <c r="H266" s="56"/>
      <c r="I266" s="230"/>
      <c r="J266" s="230"/>
      <c r="K266" s="56"/>
      <c r="L266" s="56"/>
      <c r="M266" s="59"/>
      <c r="N266" s="231"/>
      <c r="O266" s="232"/>
      <c r="P266" s="87"/>
      <c r="Q266" s="87"/>
      <c r="R266" s="87"/>
      <c r="S266" s="87"/>
      <c r="T266" s="87"/>
      <c r="U266" s="87"/>
      <c r="V266" s="87"/>
      <c r="W266" s="87"/>
      <c r="X266" s="88"/>
      <c r="Y266" s="54"/>
      <c r="Z266" s="54"/>
      <c r="AA266" s="54"/>
      <c r="AB266" s="54"/>
      <c r="AC266" s="54"/>
      <c r="AD266" s="54"/>
      <c r="AE266" s="54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38" t="s">
        <v>54</v>
      </c>
      <c r="AU266" s="38" t="s">
        <v>34</v>
      </c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  <c r="EU266" s="60"/>
      <c r="EV266" s="60"/>
      <c r="EW266" s="60"/>
      <c r="EX266" s="60"/>
      <c r="EY266" s="60"/>
      <c r="EZ266" s="60"/>
      <c r="FA266" s="60"/>
      <c r="FB266" s="60"/>
      <c r="FC266" s="60"/>
      <c r="FD266" s="60"/>
      <c r="FE266" s="60"/>
      <c r="FF266" s="60"/>
      <c r="FG266" s="60"/>
      <c r="FH266" s="60"/>
      <c r="FI266" s="60"/>
    </row>
    <row r="267" spans="1:165" ht="12.75">
      <c r="A267" s="54"/>
      <c r="B267" s="55"/>
      <c r="C267" s="214" t="s">
        <v>1169</v>
      </c>
      <c r="D267" s="214" t="s">
        <v>783</v>
      </c>
      <c r="E267" s="215" t="s">
        <v>1149</v>
      </c>
      <c r="F267" s="216" t="s">
        <v>1150</v>
      </c>
      <c r="G267" s="217" t="s">
        <v>786</v>
      </c>
      <c r="H267" s="218">
        <v>40</v>
      </c>
      <c r="I267" s="219"/>
      <c r="J267" s="219"/>
      <c r="K267" s="220">
        <f>ROUND(P267*H267,2)</f>
        <v>0</v>
      </c>
      <c r="L267" s="216" t="s">
        <v>787</v>
      </c>
      <c r="M267" s="59"/>
      <c r="N267" s="221" t="s">
        <v>56</v>
      </c>
      <c r="O267" s="222" t="s">
        <v>694</v>
      </c>
      <c r="P267" s="223">
        <f>I267+J267</f>
        <v>0</v>
      </c>
      <c r="Q267" s="223">
        <f>ROUND(I267*H267,2)</f>
        <v>0</v>
      </c>
      <c r="R267" s="223">
        <f>ROUND(J267*H267,2)</f>
        <v>0</v>
      </c>
      <c r="S267" s="87"/>
      <c r="T267" s="224">
        <f>S267*H267</f>
        <v>0</v>
      </c>
      <c r="U267" s="224">
        <v>0</v>
      </c>
      <c r="V267" s="224">
        <f>U267*H267</f>
        <v>0</v>
      </c>
      <c r="W267" s="224">
        <v>0</v>
      </c>
      <c r="X267" s="225">
        <f>W267*H267</f>
        <v>0</v>
      </c>
      <c r="Y267" s="54"/>
      <c r="Z267" s="54"/>
      <c r="AA267" s="54"/>
      <c r="AB267" s="54"/>
      <c r="AC267" s="54"/>
      <c r="AD267" s="54"/>
      <c r="AE267" s="54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226" t="s">
        <v>1144</v>
      </c>
      <c r="AS267" s="60"/>
      <c r="AT267" s="226" t="s">
        <v>783</v>
      </c>
      <c r="AU267" s="226" t="s">
        <v>34</v>
      </c>
      <c r="AV267" s="60"/>
      <c r="AW267" s="60"/>
      <c r="AX267" s="60"/>
      <c r="AY267" s="38" t="s">
        <v>781</v>
      </c>
      <c r="AZ267" s="60"/>
      <c r="BA267" s="60"/>
      <c r="BB267" s="60"/>
      <c r="BC267" s="60"/>
      <c r="BD267" s="60"/>
      <c r="BE267" s="227">
        <f>IF(O267="základní",K267,0)</f>
        <v>0</v>
      </c>
      <c r="BF267" s="227">
        <f>IF(O267="snížená",K267,0)</f>
        <v>0</v>
      </c>
      <c r="BG267" s="227">
        <f>IF(O267="zákl. přenesená",K267,0)</f>
        <v>0</v>
      </c>
      <c r="BH267" s="227">
        <f>IF(O267="sníž. přenesená",K267,0)</f>
        <v>0</v>
      </c>
      <c r="BI267" s="227">
        <f>IF(O267="nulová",K267,0)</f>
        <v>0</v>
      </c>
      <c r="BJ267" s="38" t="s">
        <v>34</v>
      </c>
      <c r="BK267" s="227">
        <f>ROUND(P267*H267,2)</f>
        <v>0</v>
      </c>
      <c r="BL267" s="38" t="s">
        <v>1144</v>
      </c>
      <c r="BM267" s="226" t="s">
        <v>1155</v>
      </c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  <c r="EU267" s="60"/>
      <c r="EV267" s="60"/>
      <c r="EW267" s="60"/>
      <c r="EX267" s="60"/>
      <c r="EY267" s="60"/>
      <c r="EZ267" s="60"/>
      <c r="FA267" s="60"/>
      <c r="FB267" s="60"/>
      <c r="FC267" s="60"/>
      <c r="FD267" s="60"/>
      <c r="FE267" s="60"/>
      <c r="FF267" s="60"/>
      <c r="FG267" s="60"/>
      <c r="FH267" s="60"/>
      <c r="FI267" s="60"/>
    </row>
    <row r="268" spans="1:165" ht="12.75">
      <c r="A268" s="54"/>
      <c r="B268" s="55"/>
      <c r="C268" s="56"/>
      <c r="D268" s="228" t="s">
        <v>789</v>
      </c>
      <c r="E268" s="56"/>
      <c r="F268" s="229" t="s">
        <v>1152</v>
      </c>
      <c r="G268" s="56"/>
      <c r="H268" s="56"/>
      <c r="I268" s="230"/>
      <c r="J268" s="230"/>
      <c r="K268" s="56"/>
      <c r="L268" s="56"/>
      <c r="M268" s="59"/>
      <c r="N268" s="231"/>
      <c r="O268" s="232"/>
      <c r="P268" s="87"/>
      <c r="Q268" s="87"/>
      <c r="R268" s="87"/>
      <c r="S268" s="87"/>
      <c r="T268" s="87"/>
      <c r="U268" s="87"/>
      <c r="V268" s="87"/>
      <c r="W268" s="87"/>
      <c r="X268" s="88"/>
      <c r="Y268" s="54"/>
      <c r="Z268" s="54"/>
      <c r="AA268" s="54"/>
      <c r="AB268" s="54"/>
      <c r="AC268" s="54"/>
      <c r="AD268" s="54"/>
      <c r="AE268" s="54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38" t="s">
        <v>789</v>
      </c>
      <c r="AU268" s="38" t="s">
        <v>34</v>
      </c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  <c r="EU268" s="60"/>
      <c r="EV268" s="60"/>
      <c r="EW268" s="60"/>
      <c r="EX268" s="60"/>
      <c r="EY268" s="60"/>
      <c r="EZ268" s="60"/>
      <c r="FA268" s="60"/>
      <c r="FB268" s="60"/>
      <c r="FC268" s="60"/>
      <c r="FD268" s="60"/>
      <c r="FE268" s="60"/>
      <c r="FF268" s="60"/>
      <c r="FG268" s="60"/>
      <c r="FH268" s="60"/>
      <c r="FI268" s="60"/>
    </row>
    <row r="269" spans="1:165" ht="19.2">
      <c r="A269" s="54"/>
      <c r="B269" s="55"/>
      <c r="C269" s="56"/>
      <c r="D269" s="236" t="s">
        <v>54</v>
      </c>
      <c r="E269" s="56"/>
      <c r="F269" s="280" t="s">
        <v>1156</v>
      </c>
      <c r="G269" s="56"/>
      <c r="H269" s="56"/>
      <c r="I269" s="230"/>
      <c r="J269" s="230"/>
      <c r="K269" s="56"/>
      <c r="L269" s="56"/>
      <c r="M269" s="59"/>
      <c r="N269" s="231"/>
      <c r="O269" s="232"/>
      <c r="P269" s="87"/>
      <c r="Q269" s="87"/>
      <c r="R269" s="87"/>
      <c r="S269" s="87"/>
      <c r="T269" s="87"/>
      <c r="U269" s="87"/>
      <c r="V269" s="87"/>
      <c r="W269" s="87"/>
      <c r="X269" s="88"/>
      <c r="Y269" s="54"/>
      <c r="Z269" s="54"/>
      <c r="AA269" s="54"/>
      <c r="AB269" s="54"/>
      <c r="AC269" s="54"/>
      <c r="AD269" s="54"/>
      <c r="AE269" s="54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38" t="s">
        <v>54</v>
      </c>
      <c r="AU269" s="38" t="s">
        <v>34</v>
      </c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</row>
    <row r="270" spans="1:165" ht="12.75">
      <c r="A270" s="54"/>
      <c r="B270" s="55"/>
      <c r="C270" s="214" t="s">
        <v>1172</v>
      </c>
      <c r="D270" s="214" t="s">
        <v>783</v>
      </c>
      <c r="E270" s="215" t="s">
        <v>1149</v>
      </c>
      <c r="F270" s="216" t="s">
        <v>1150</v>
      </c>
      <c r="G270" s="217" t="s">
        <v>786</v>
      </c>
      <c r="H270" s="218">
        <v>30</v>
      </c>
      <c r="I270" s="219"/>
      <c r="J270" s="219"/>
      <c r="K270" s="220">
        <f>ROUND(P270*H270,2)</f>
        <v>0</v>
      </c>
      <c r="L270" s="216" t="s">
        <v>787</v>
      </c>
      <c r="M270" s="59"/>
      <c r="N270" s="221" t="s">
        <v>56</v>
      </c>
      <c r="O270" s="222" t="s">
        <v>694</v>
      </c>
      <c r="P270" s="223">
        <f>I270+J270</f>
        <v>0</v>
      </c>
      <c r="Q270" s="223">
        <f>ROUND(I270*H270,2)</f>
        <v>0</v>
      </c>
      <c r="R270" s="223">
        <f>ROUND(J270*H270,2)</f>
        <v>0</v>
      </c>
      <c r="S270" s="87"/>
      <c r="T270" s="224">
        <f>S270*H270</f>
        <v>0</v>
      </c>
      <c r="U270" s="224">
        <v>0</v>
      </c>
      <c r="V270" s="224">
        <f>U270*H270</f>
        <v>0</v>
      </c>
      <c r="W270" s="224">
        <v>0</v>
      </c>
      <c r="X270" s="225">
        <f>W270*H270</f>
        <v>0</v>
      </c>
      <c r="Y270" s="54"/>
      <c r="Z270" s="54"/>
      <c r="AA270" s="54"/>
      <c r="AB270" s="54"/>
      <c r="AC270" s="54"/>
      <c r="AD270" s="54"/>
      <c r="AE270" s="54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226" t="s">
        <v>1144</v>
      </c>
      <c r="AS270" s="60"/>
      <c r="AT270" s="226" t="s">
        <v>783</v>
      </c>
      <c r="AU270" s="226" t="s">
        <v>34</v>
      </c>
      <c r="AV270" s="60"/>
      <c r="AW270" s="60"/>
      <c r="AX270" s="60"/>
      <c r="AY270" s="38" t="s">
        <v>781</v>
      </c>
      <c r="AZ270" s="60"/>
      <c r="BA270" s="60"/>
      <c r="BB270" s="60"/>
      <c r="BC270" s="60"/>
      <c r="BD270" s="60"/>
      <c r="BE270" s="227">
        <f>IF(O270="základní",K270,0)</f>
        <v>0</v>
      </c>
      <c r="BF270" s="227">
        <f>IF(O270="snížená",K270,0)</f>
        <v>0</v>
      </c>
      <c r="BG270" s="227">
        <f>IF(O270="zákl. přenesená",K270,0)</f>
        <v>0</v>
      </c>
      <c r="BH270" s="227">
        <f>IF(O270="sníž. přenesená",K270,0)</f>
        <v>0</v>
      </c>
      <c r="BI270" s="227">
        <f>IF(O270="nulová",K270,0)</f>
        <v>0</v>
      </c>
      <c r="BJ270" s="38" t="s">
        <v>34</v>
      </c>
      <c r="BK270" s="227">
        <f>ROUND(P270*H270,2)</f>
        <v>0</v>
      </c>
      <c r="BL270" s="38" t="s">
        <v>1144</v>
      </c>
      <c r="BM270" s="226" t="s">
        <v>1158</v>
      </c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</row>
    <row r="271" spans="1:165" ht="12.75">
      <c r="A271" s="54"/>
      <c r="B271" s="55"/>
      <c r="C271" s="56"/>
      <c r="D271" s="228" t="s">
        <v>789</v>
      </c>
      <c r="E271" s="56"/>
      <c r="F271" s="229" t="s">
        <v>1152</v>
      </c>
      <c r="G271" s="56"/>
      <c r="H271" s="56"/>
      <c r="I271" s="230"/>
      <c r="J271" s="230"/>
      <c r="K271" s="56"/>
      <c r="L271" s="56"/>
      <c r="M271" s="59"/>
      <c r="N271" s="231"/>
      <c r="O271" s="232"/>
      <c r="P271" s="87"/>
      <c r="Q271" s="87"/>
      <c r="R271" s="87"/>
      <c r="S271" s="87"/>
      <c r="T271" s="87"/>
      <c r="U271" s="87"/>
      <c r="V271" s="87"/>
      <c r="W271" s="87"/>
      <c r="X271" s="88"/>
      <c r="Y271" s="54"/>
      <c r="Z271" s="54"/>
      <c r="AA271" s="54"/>
      <c r="AB271" s="54"/>
      <c r="AC271" s="54"/>
      <c r="AD271" s="54"/>
      <c r="AE271" s="54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38" t="s">
        <v>789</v>
      </c>
      <c r="AU271" s="38" t="s">
        <v>34</v>
      </c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</row>
    <row r="272" spans="1:165" ht="19.2">
      <c r="A272" s="54"/>
      <c r="B272" s="55"/>
      <c r="C272" s="56"/>
      <c r="D272" s="236" t="s">
        <v>54</v>
      </c>
      <c r="E272" s="56"/>
      <c r="F272" s="280" t="s">
        <v>1159</v>
      </c>
      <c r="G272" s="56"/>
      <c r="H272" s="56"/>
      <c r="I272" s="230"/>
      <c r="J272" s="230"/>
      <c r="K272" s="56"/>
      <c r="L272" s="56"/>
      <c r="M272" s="59"/>
      <c r="N272" s="231"/>
      <c r="O272" s="232"/>
      <c r="P272" s="87"/>
      <c r="Q272" s="87"/>
      <c r="R272" s="87"/>
      <c r="S272" s="87"/>
      <c r="T272" s="87"/>
      <c r="U272" s="87"/>
      <c r="V272" s="87"/>
      <c r="W272" s="87"/>
      <c r="X272" s="88"/>
      <c r="Y272" s="54"/>
      <c r="Z272" s="54"/>
      <c r="AA272" s="54"/>
      <c r="AB272" s="54"/>
      <c r="AC272" s="54"/>
      <c r="AD272" s="54"/>
      <c r="AE272" s="54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38" t="s">
        <v>54</v>
      </c>
      <c r="AU272" s="38" t="s">
        <v>34</v>
      </c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</row>
    <row r="273" spans="1:165" ht="12.75">
      <c r="A273" s="54"/>
      <c r="B273" s="55"/>
      <c r="C273" s="214" t="s">
        <v>1175</v>
      </c>
      <c r="D273" s="214" t="s">
        <v>783</v>
      </c>
      <c r="E273" s="215" t="s">
        <v>1161</v>
      </c>
      <c r="F273" s="216" t="s">
        <v>1162</v>
      </c>
      <c r="G273" s="217" t="s">
        <v>786</v>
      </c>
      <c r="H273" s="218">
        <v>30</v>
      </c>
      <c r="I273" s="219"/>
      <c r="J273" s="219"/>
      <c r="K273" s="220">
        <f>ROUND(P273*H273,2)</f>
        <v>0</v>
      </c>
      <c r="L273" s="216" t="s">
        <v>787</v>
      </c>
      <c r="M273" s="59"/>
      <c r="N273" s="221" t="s">
        <v>56</v>
      </c>
      <c r="O273" s="222" t="s">
        <v>694</v>
      </c>
      <c r="P273" s="223">
        <f>I273+J273</f>
        <v>0</v>
      </c>
      <c r="Q273" s="223">
        <f>ROUND(I273*H273,2)</f>
        <v>0</v>
      </c>
      <c r="R273" s="223">
        <f>ROUND(J273*H273,2)</f>
        <v>0</v>
      </c>
      <c r="S273" s="87"/>
      <c r="T273" s="224">
        <f>S273*H273</f>
        <v>0</v>
      </c>
      <c r="U273" s="224">
        <v>0</v>
      </c>
      <c r="V273" s="224">
        <f>U273*H273</f>
        <v>0</v>
      </c>
      <c r="W273" s="224">
        <v>0</v>
      </c>
      <c r="X273" s="225">
        <f>W273*H273</f>
        <v>0</v>
      </c>
      <c r="Y273" s="54"/>
      <c r="Z273" s="54"/>
      <c r="AA273" s="54"/>
      <c r="AB273" s="54"/>
      <c r="AC273" s="54"/>
      <c r="AD273" s="54"/>
      <c r="AE273" s="54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226" t="s">
        <v>1144</v>
      </c>
      <c r="AS273" s="60"/>
      <c r="AT273" s="226" t="s">
        <v>783</v>
      </c>
      <c r="AU273" s="226" t="s">
        <v>34</v>
      </c>
      <c r="AV273" s="60"/>
      <c r="AW273" s="60"/>
      <c r="AX273" s="60"/>
      <c r="AY273" s="38" t="s">
        <v>781</v>
      </c>
      <c r="AZ273" s="60"/>
      <c r="BA273" s="60"/>
      <c r="BB273" s="60"/>
      <c r="BC273" s="60"/>
      <c r="BD273" s="60"/>
      <c r="BE273" s="227">
        <f>IF(O273="základní",K273,0)</f>
        <v>0</v>
      </c>
      <c r="BF273" s="227">
        <f>IF(O273="snížená",K273,0)</f>
        <v>0</v>
      </c>
      <c r="BG273" s="227">
        <f>IF(O273="zákl. přenesená",K273,0)</f>
        <v>0</v>
      </c>
      <c r="BH273" s="227">
        <f>IF(O273="sníž. přenesená",K273,0)</f>
        <v>0</v>
      </c>
      <c r="BI273" s="227">
        <f>IF(O273="nulová",K273,0)</f>
        <v>0</v>
      </c>
      <c r="BJ273" s="38" t="s">
        <v>34</v>
      </c>
      <c r="BK273" s="227">
        <f>ROUND(P273*H273,2)</f>
        <v>0</v>
      </c>
      <c r="BL273" s="38" t="s">
        <v>1144</v>
      </c>
      <c r="BM273" s="226" t="s">
        <v>1163</v>
      </c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  <c r="EU273" s="60"/>
      <c r="EV273" s="60"/>
      <c r="EW273" s="60"/>
      <c r="EX273" s="60"/>
      <c r="EY273" s="60"/>
      <c r="EZ273" s="60"/>
      <c r="FA273" s="60"/>
      <c r="FB273" s="60"/>
      <c r="FC273" s="60"/>
      <c r="FD273" s="60"/>
      <c r="FE273" s="60"/>
      <c r="FF273" s="60"/>
      <c r="FG273" s="60"/>
      <c r="FH273" s="60"/>
      <c r="FI273" s="60"/>
    </row>
    <row r="274" spans="1:165" ht="12.75">
      <c r="A274" s="54"/>
      <c r="B274" s="55"/>
      <c r="C274" s="56"/>
      <c r="D274" s="228" t="s">
        <v>789</v>
      </c>
      <c r="E274" s="56"/>
      <c r="F274" s="229" t="s">
        <v>1164</v>
      </c>
      <c r="G274" s="56"/>
      <c r="H274" s="56"/>
      <c r="I274" s="230"/>
      <c r="J274" s="230"/>
      <c r="K274" s="56"/>
      <c r="L274" s="56"/>
      <c r="M274" s="59"/>
      <c r="N274" s="231"/>
      <c r="O274" s="232"/>
      <c r="P274" s="87"/>
      <c r="Q274" s="87"/>
      <c r="R274" s="87"/>
      <c r="S274" s="87"/>
      <c r="T274" s="87"/>
      <c r="U274" s="87"/>
      <c r="V274" s="87"/>
      <c r="W274" s="87"/>
      <c r="X274" s="88"/>
      <c r="Y274" s="54"/>
      <c r="Z274" s="54"/>
      <c r="AA274" s="54"/>
      <c r="AB274" s="54"/>
      <c r="AC274" s="54"/>
      <c r="AD274" s="54"/>
      <c r="AE274" s="54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38" t="s">
        <v>789</v>
      </c>
      <c r="AU274" s="38" t="s">
        <v>34</v>
      </c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</row>
    <row r="275" spans="1:165" ht="19.2">
      <c r="A275" s="54"/>
      <c r="B275" s="55"/>
      <c r="C275" s="56"/>
      <c r="D275" s="236" t="s">
        <v>54</v>
      </c>
      <c r="E275" s="56"/>
      <c r="F275" s="280" t="s">
        <v>1165</v>
      </c>
      <c r="G275" s="56"/>
      <c r="H275" s="56"/>
      <c r="I275" s="230"/>
      <c r="J275" s="230"/>
      <c r="K275" s="56"/>
      <c r="L275" s="56"/>
      <c r="M275" s="59"/>
      <c r="N275" s="231"/>
      <c r="O275" s="232"/>
      <c r="P275" s="87"/>
      <c r="Q275" s="87"/>
      <c r="R275" s="87"/>
      <c r="S275" s="87"/>
      <c r="T275" s="87"/>
      <c r="U275" s="87"/>
      <c r="V275" s="87"/>
      <c r="W275" s="87"/>
      <c r="X275" s="88"/>
      <c r="Y275" s="54"/>
      <c r="Z275" s="54"/>
      <c r="AA275" s="54"/>
      <c r="AB275" s="54"/>
      <c r="AC275" s="54"/>
      <c r="AD275" s="54"/>
      <c r="AE275" s="54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38" t="s">
        <v>54</v>
      </c>
      <c r="AU275" s="38" t="s">
        <v>34</v>
      </c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</row>
    <row r="276" spans="1:165" ht="12.75">
      <c r="A276" s="54"/>
      <c r="B276" s="55"/>
      <c r="C276" s="214" t="s">
        <v>1182</v>
      </c>
      <c r="D276" s="214" t="s">
        <v>783</v>
      </c>
      <c r="E276" s="215" t="s">
        <v>1161</v>
      </c>
      <c r="F276" s="216" t="s">
        <v>1162</v>
      </c>
      <c r="G276" s="217" t="s">
        <v>786</v>
      </c>
      <c r="H276" s="218">
        <v>8</v>
      </c>
      <c r="I276" s="219"/>
      <c r="J276" s="219"/>
      <c r="K276" s="220">
        <f>ROUND(P276*H276,2)</f>
        <v>0</v>
      </c>
      <c r="L276" s="216" t="s">
        <v>787</v>
      </c>
      <c r="M276" s="59"/>
      <c r="N276" s="221" t="s">
        <v>56</v>
      </c>
      <c r="O276" s="222" t="s">
        <v>694</v>
      </c>
      <c r="P276" s="223">
        <f>I276+J276</f>
        <v>0</v>
      </c>
      <c r="Q276" s="223">
        <f>ROUND(I276*H276,2)</f>
        <v>0</v>
      </c>
      <c r="R276" s="223">
        <f>ROUND(J276*H276,2)</f>
        <v>0</v>
      </c>
      <c r="S276" s="87"/>
      <c r="T276" s="224">
        <f>S276*H276</f>
        <v>0</v>
      </c>
      <c r="U276" s="224">
        <v>0</v>
      </c>
      <c r="V276" s="224">
        <f>U276*H276</f>
        <v>0</v>
      </c>
      <c r="W276" s="224">
        <v>0</v>
      </c>
      <c r="X276" s="225">
        <f>W276*H276</f>
        <v>0</v>
      </c>
      <c r="Y276" s="54"/>
      <c r="Z276" s="54"/>
      <c r="AA276" s="54"/>
      <c r="AB276" s="54"/>
      <c r="AC276" s="54"/>
      <c r="AD276" s="54"/>
      <c r="AE276" s="54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226" t="s">
        <v>1144</v>
      </c>
      <c r="AS276" s="60"/>
      <c r="AT276" s="226" t="s">
        <v>783</v>
      </c>
      <c r="AU276" s="226" t="s">
        <v>34</v>
      </c>
      <c r="AV276" s="60"/>
      <c r="AW276" s="60"/>
      <c r="AX276" s="60"/>
      <c r="AY276" s="38" t="s">
        <v>781</v>
      </c>
      <c r="AZ276" s="60"/>
      <c r="BA276" s="60"/>
      <c r="BB276" s="60"/>
      <c r="BC276" s="60"/>
      <c r="BD276" s="60"/>
      <c r="BE276" s="227">
        <f>IF(O276="základní",K276,0)</f>
        <v>0</v>
      </c>
      <c r="BF276" s="227">
        <f>IF(O276="snížená",K276,0)</f>
        <v>0</v>
      </c>
      <c r="BG276" s="227">
        <f>IF(O276="zákl. přenesená",K276,0)</f>
        <v>0</v>
      </c>
      <c r="BH276" s="227">
        <f>IF(O276="sníž. přenesená",K276,0)</f>
        <v>0</v>
      </c>
      <c r="BI276" s="227">
        <f>IF(O276="nulová",K276,0)</f>
        <v>0</v>
      </c>
      <c r="BJ276" s="38" t="s">
        <v>34</v>
      </c>
      <c r="BK276" s="227">
        <f>ROUND(P276*H276,2)</f>
        <v>0</v>
      </c>
      <c r="BL276" s="38" t="s">
        <v>1144</v>
      </c>
      <c r="BM276" s="226" t="s">
        <v>1167</v>
      </c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</row>
    <row r="277" spans="1:165" ht="12.75">
      <c r="A277" s="54"/>
      <c r="B277" s="55"/>
      <c r="C277" s="56"/>
      <c r="D277" s="228" t="s">
        <v>789</v>
      </c>
      <c r="E277" s="56"/>
      <c r="F277" s="229" t="s">
        <v>1164</v>
      </c>
      <c r="G277" s="56"/>
      <c r="H277" s="56"/>
      <c r="I277" s="230"/>
      <c r="J277" s="230"/>
      <c r="K277" s="56"/>
      <c r="L277" s="56"/>
      <c r="M277" s="59"/>
      <c r="N277" s="231"/>
      <c r="O277" s="232"/>
      <c r="P277" s="87"/>
      <c r="Q277" s="87"/>
      <c r="R277" s="87"/>
      <c r="S277" s="87"/>
      <c r="T277" s="87"/>
      <c r="U277" s="87"/>
      <c r="V277" s="87"/>
      <c r="W277" s="87"/>
      <c r="X277" s="88"/>
      <c r="Y277" s="54"/>
      <c r="Z277" s="54"/>
      <c r="AA277" s="54"/>
      <c r="AB277" s="54"/>
      <c r="AC277" s="54"/>
      <c r="AD277" s="54"/>
      <c r="AE277" s="54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38" t="s">
        <v>789</v>
      </c>
      <c r="AU277" s="38" t="s">
        <v>34</v>
      </c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</row>
    <row r="278" spans="1:165" ht="19.2">
      <c r="A278" s="54"/>
      <c r="B278" s="55"/>
      <c r="C278" s="56"/>
      <c r="D278" s="236" t="s">
        <v>54</v>
      </c>
      <c r="E278" s="56"/>
      <c r="F278" s="280" t="s">
        <v>1168</v>
      </c>
      <c r="G278" s="56"/>
      <c r="H278" s="56"/>
      <c r="I278" s="230"/>
      <c r="J278" s="230"/>
      <c r="K278" s="56"/>
      <c r="L278" s="56"/>
      <c r="M278" s="59"/>
      <c r="N278" s="231"/>
      <c r="O278" s="232"/>
      <c r="P278" s="87"/>
      <c r="Q278" s="87"/>
      <c r="R278" s="87"/>
      <c r="S278" s="87"/>
      <c r="T278" s="87"/>
      <c r="U278" s="87"/>
      <c r="V278" s="87"/>
      <c r="W278" s="87"/>
      <c r="X278" s="88"/>
      <c r="Y278" s="54"/>
      <c r="Z278" s="54"/>
      <c r="AA278" s="54"/>
      <c r="AB278" s="54"/>
      <c r="AC278" s="54"/>
      <c r="AD278" s="54"/>
      <c r="AE278" s="54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38" t="s">
        <v>54</v>
      </c>
      <c r="AU278" s="38" t="s">
        <v>34</v>
      </c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</row>
    <row r="279" spans="1:165" ht="12.75">
      <c r="A279" s="54"/>
      <c r="B279" s="55"/>
      <c r="C279" s="214" t="s">
        <v>1189</v>
      </c>
      <c r="D279" s="214" t="s">
        <v>783</v>
      </c>
      <c r="E279" s="215" t="s">
        <v>1161</v>
      </c>
      <c r="F279" s="216" t="s">
        <v>1162</v>
      </c>
      <c r="G279" s="217" t="s">
        <v>786</v>
      </c>
      <c r="H279" s="218">
        <v>50</v>
      </c>
      <c r="I279" s="219"/>
      <c r="J279" s="219"/>
      <c r="K279" s="220">
        <f>ROUND(P279*H279,2)</f>
        <v>0</v>
      </c>
      <c r="L279" s="216" t="s">
        <v>787</v>
      </c>
      <c r="M279" s="59"/>
      <c r="N279" s="221" t="s">
        <v>56</v>
      </c>
      <c r="O279" s="222" t="s">
        <v>694</v>
      </c>
      <c r="P279" s="223">
        <f>I279+J279</f>
        <v>0</v>
      </c>
      <c r="Q279" s="223">
        <f>ROUND(I279*H279,2)</f>
        <v>0</v>
      </c>
      <c r="R279" s="223">
        <f>ROUND(J279*H279,2)</f>
        <v>0</v>
      </c>
      <c r="S279" s="87"/>
      <c r="T279" s="224">
        <f>S279*H279</f>
        <v>0</v>
      </c>
      <c r="U279" s="224">
        <v>0</v>
      </c>
      <c r="V279" s="224">
        <f>U279*H279</f>
        <v>0</v>
      </c>
      <c r="W279" s="224">
        <v>0</v>
      </c>
      <c r="X279" s="225">
        <f>W279*H279</f>
        <v>0</v>
      </c>
      <c r="Y279" s="54"/>
      <c r="Z279" s="54"/>
      <c r="AA279" s="54"/>
      <c r="AB279" s="54"/>
      <c r="AC279" s="54"/>
      <c r="AD279" s="54"/>
      <c r="AE279" s="54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226" t="s">
        <v>1144</v>
      </c>
      <c r="AS279" s="60"/>
      <c r="AT279" s="226" t="s">
        <v>783</v>
      </c>
      <c r="AU279" s="226" t="s">
        <v>34</v>
      </c>
      <c r="AV279" s="60"/>
      <c r="AW279" s="60"/>
      <c r="AX279" s="60"/>
      <c r="AY279" s="38" t="s">
        <v>781</v>
      </c>
      <c r="AZ279" s="60"/>
      <c r="BA279" s="60"/>
      <c r="BB279" s="60"/>
      <c r="BC279" s="60"/>
      <c r="BD279" s="60"/>
      <c r="BE279" s="227">
        <f>IF(O279="základní",K279,0)</f>
        <v>0</v>
      </c>
      <c r="BF279" s="227">
        <f>IF(O279="snížená",K279,0)</f>
        <v>0</v>
      </c>
      <c r="BG279" s="227">
        <f>IF(O279="zákl. přenesená",K279,0)</f>
        <v>0</v>
      </c>
      <c r="BH279" s="227">
        <f>IF(O279="sníž. přenesená",K279,0)</f>
        <v>0</v>
      </c>
      <c r="BI279" s="227">
        <f>IF(O279="nulová",K279,0)</f>
        <v>0</v>
      </c>
      <c r="BJ279" s="38" t="s">
        <v>34</v>
      </c>
      <c r="BK279" s="227">
        <f>ROUND(P279*H279,2)</f>
        <v>0</v>
      </c>
      <c r="BL279" s="38" t="s">
        <v>1144</v>
      </c>
      <c r="BM279" s="226" t="s">
        <v>1170</v>
      </c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</row>
    <row r="280" spans="1:165" ht="12.75">
      <c r="A280" s="54"/>
      <c r="B280" s="55"/>
      <c r="C280" s="56"/>
      <c r="D280" s="228" t="s">
        <v>789</v>
      </c>
      <c r="E280" s="56"/>
      <c r="F280" s="229" t="s">
        <v>1164</v>
      </c>
      <c r="G280" s="56"/>
      <c r="H280" s="56"/>
      <c r="I280" s="230"/>
      <c r="J280" s="230"/>
      <c r="K280" s="56"/>
      <c r="L280" s="56"/>
      <c r="M280" s="59"/>
      <c r="N280" s="231"/>
      <c r="O280" s="232"/>
      <c r="P280" s="87"/>
      <c r="Q280" s="87"/>
      <c r="R280" s="87"/>
      <c r="S280" s="87"/>
      <c r="T280" s="87"/>
      <c r="U280" s="87"/>
      <c r="V280" s="87"/>
      <c r="W280" s="87"/>
      <c r="X280" s="88"/>
      <c r="Y280" s="54"/>
      <c r="Z280" s="54"/>
      <c r="AA280" s="54"/>
      <c r="AB280" s="54"/>
      <c r="AC280" s="54"/>
      <c r="AD280" s="54"/>
      <c r="AE280" s="54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38" t="s">
        <v>789</v>
      </c>
      <c r="AU280" s="38" t="s">
        <v>34</v>
      </c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</row>
    <row r="281" spans="1:165" ht="19.2">
      <c r="A281" s="54"/>
      <c r="B281" s="55"/>
      <c r="C281" s="56"/>
      <c r="D281" s="236" t="s">
        <v>54</v>
      </c>
      <c r="E281" s="56"/>
      <c r="F281" s="280" t="s">
        <v>1171</v>
      </c>
      <c r="G281" s="56"/>
      <c r="H281" s="56"/>
      <c r="I281" s="230"/>
      <c r="J281" s="230"/>
      <c r="K281" s="56"/>
      <c r="L281" s="56"/>
      <c r="M281" s="59"/>
      <c r="N281" s="231"/>
      <c r="O281" s="232"/>
      <c r="P281" s="87"/>
      <c r="Q281" s="87"/>
      <c r="R281" s="87"/>
      <c r="S281" s="87"/>
      <c r="T281" s="87"/>
      <c r="U281" s="87"/>
      <c r="V281" s="87"/>
      <c r="W281" s="87"/>
      <c r="X281" s="88"/>
      <c r="Y281" s="54"/>
      <c r="Z281" s="54"/>
      <c r="AA281" s="54"/>
      <c r="AB281" s="54"/>
      <c r="AC281" s="54"/>
      <c r="AD281" s="54"/>
      <c r="AE281" s="54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38" t="s">
        <v>54</v>
      </c>
      <c r="AU281" s="38" t="s">
        <v>34</v>
      </c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</row>
    <row r="282" spans="1:165" ht="12.75">
      <c r="A282" s="54"/>
      <c r="B282" s="55"/>
      <c r="C282" s="214" t="s">
        <v>1194</v>
      </c>
      <c r="D282" s="214" t="s">
        <v>783</v>
      </c>
      <c r="E282" s="215" t="s">
        <v>1161</v>
      </c>
      <c r="F282" s="216" t="s">
        <v>1162</v>
      </c>
      <c r="G282" s="217" t="s">
        <v>786</v>
      </c>
      <c r="H282" s="218">
        <v>50</v>
      </c>
      <c r="I282" s="219"/>
      <c r="J282" s="219"/>
      <c r="K282" s="220">
        <f>ROUND(P282*H282,2)</f>
        <v>0</v>
      </c>
      <c r="L282" s="216" t="s">
        <v>787</v>
      </c>
      <c r="M282" s="59"/>
      <c r="N282" s="221" t="s">
        <v>56</v>
      </c>
      <c r="O282" s="222" t="s">
        <v>694</v>
      </c>
      <c r="P282" s="223">
        <f>I282+J282</f>
        <v>0</v>
      </c>
      <c r="Q282" s="223">
        <f>ROUND(I282*H282,2)</f>
        <v>0</v>
      </c>
      <c r="R282" s="223">
        <f>ROUND(J282*H282,2)</f>
        <v>0</v>
      </c>
      <c r="S282" s="87"/>
      <c r="T282" s="224">
        <f>S282*H282</f>
        <v>0</v>
      </c>
      <c r="U282" s="224">
        <v>0</v>
      </c>
      <c r="V282" s="224">
        <f>U282*H282</f>
        <v>0</v>
      </c>
      <c r="W282" s="224">
        <v>0</v>
      </c>
      <c r="X282" s="225">
        <f>W282*H282</f>
        <v>0</v>
      </c>
      <c r="Y282" s="54"/>
      <c r="Z282" s="54"/>
      <c r="AA282" s="54"/>
      <c r="AB282" s="54"/>
      <c r="AC282" s="54"/>
      <c r="AD282" s="54"/>
      <c r="AE282" s="54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226" t="s">
        <v>1144</v>
      </c>
      <c r="AS282" s="60"/>
      <c r="AT282" s="226" t="s">
        <v>783</v>
      </c>
      <c r="AU282" s="226" t="s">
        <v>34</v>
      </c>
      <c r="AV282" s="60"/>
      <c r="AW282" s="60"/>
      <c r="AX282" s="60"/>
      <c r="AY282" s="38" t="s">
        <v>781</v>
      </c>
      <c r="AZ282" s="60"/>
      <c r="BA282" s="60"/>
      <c r="BB282" s="60"/>
      <c r="BC282" s="60"/>
      <c r="BD282" s="60"/>
      <c r="BE282" s="227">
        <f>IF(O282="základní",K282,0)</f>
        <v>0</v>
      </c>
      <c r="BF282" s="227">
        <f>IF(O282="snížená",K282,0)</f>
        <v>0</v>
      </c>
      <c r="BG282" s="227">
        <f>IF(O282="zákl. přenesená",K282,0)</f>
        <v>0</v>
      </c>
      <c r="BH282" s="227">
        <f>IF(O282="sníž. přenesená",K282,0)</f>
        <v>0</v>
      </c>
      <c r="BI282" s="227">
        <f>IF(O282="nulová",K282,0)</f>
        <v>0</v>
      </c>
      <c r="BJ282" s="38" t="s">
        <v>34</v>
      </c>
      <c r="BK282" s="227">
        <f>ROUND(P282*H282,2)</f>
        <v>0</v>
      </c>
      <c r="BL282" s="38" t="s">
        <v>1144</v>
      </c>
      <c r="BM282" s="226" t="s">
        <v>1173</v>
      </c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0"/>
      <c r="EY282" s="60"/>
      <c r="EZ282" s="60"/>
      <c r="FA282" s="60"/>
      <c r="FB282" s="60"/>
      <c r="FC282" s="60"/>
      <c r="FD282" s="60"/>
      <c r="FE282" s="60"/>
      <c r="FF282" s="60"/>
      <c r="FG282" s="60"/>
      <c r="FH282" s="60"/>
      <c r="FI282" s="60"/>
    </row>
    <row r="283" spans="1:165" ht="12.75">
      <c r="A283" s="54"/>
      <c r="B283" s="55"/>
      <c r="C283" s="56"/>
      <c r="D283" s="228" t="s">
        <v>789</v>
      </c>
      <c r="E283" s="56"/>
      <c r="F283" s="229" t="s">
        <v>1164</v>
      </c>
      <c r="G283" s="56"/>
      <c r="H283" s="56"/>
      <c r="I283" s="230"/>
      <c r="J283" s="230"/>
      <c r="K283" s="56"/>
      <c r="L283" s="56"/>
      <c r="M283" s="59"/>
      <c r="N283" s="231"/>
      <c r="O283" s="232"/>
      <c r="P283" s="87"/>
      <c r="Q283" s="87"/>
      <c r="R283" s="87"/>
      <c r="S283" s="87"/>
      <c r="T283" s="87"/>
      <c r="U283" s="87"/>
      <c r="V283" s="87"/>
      <c r="W283" s="87"/>
      <c r="X283" s="88"/>
      <c r="Y283" s="54"/>
      <c r="Z283" s="54"/>
      <c r="AA283" s="54"/>
      <c r="AB283" s="54"/>
      <c r="AC283" s="54"/>
      <c r="AD283" s="54"/>
      <c r="AE283" s="54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38" t="s">
        <v>789</v>
      </c>
      <c r="AU283" s="38" t="s">
        <v>34</v>
      </c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0"/>
      <c r="EY283" s="60"/>
      <c r="EZ283" s="60"/>
      <c r="FA283" s="60"/>
      <c r="FB283" s="60"/>
      <c r="FC283" s="60"/>
      <c r="FD283" s="60"/>
      <c r="FE283" s="60"/>
      <c r="FF283" s="60"/>
      <c r="FG283" s="60"/>
      <c r="FH283" s="60"/>
      <c r="FI283" s="60"/>
    </row>
    <row r="284" spans="1:165" ht="19.2">
      <c r="A284" s="54"/>
      <c r="B284" s="55"/>
      <c r="C284" s="56"/>
      <c r="D284" s="236" t="s">
        <v>54</v>
      </c>
      <c r="E284" s="56"/>
      <c r="F284" s="280" t="s">
        <v>1174</v>
      </c>
      <c r="G284" s="56"/>
      <c r="H284" s="56"/>
      <c r="I284" s="230"/>
      <c r="J284" s="230"/>
      <c r="K284" s="56"/>
      <c r="L284" s="56"/>
      <c r="M284" s="59"/>
      <c r="N284" s="231"/>
      <c r="O284" s="232"/>
      <c r="P284" s="87"/>
      <c r="Q284" s="87"/>
      <c r="R284" s="87"/>
      <c r="S284" s="87"/>
      <c r="T284" s="87"/>
      <c r="U284" s="87"/>
      <c r="V284" s="87"/>
      <c r="W284" s="87"/>
      <c r="X284" s="88"/>
      <c r="Y284" s="54"/>
      <c r="Z284" s="54"/>
      <c r="AA284" s="54"/>
      <c r="AB284" s="54"/>
      <c r="AC284" s="54"/>
      <c r="AD284" s="54"/>
      <c r="AE284" s="54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38" t="s">
        <v>54</v>
      </c>
      <c r="AU284" s="38" t="s">
        <v>34</v>
      </c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  <c r="EU284" s="60"/>
      <c r="EV284" s="60"/>
      <c r="EW284" s="60"/>
      <c r="EX284" s="60"/>
      <c r="EY284" s="60"/>
      <c r="EZ284" s="60"/>
      <c r="FA284" s="60"/>
      <c r="FB284" s="60"/>
      <c r="FC284" s="60"/>
      <c r="FD284" s="60"/>
      <c r="FE284" s="60"/>
      <c r="FF284" s="60"/>
      <c r="FG284" s="60"/>
      <c r="FH284" s="60"/>
      <c r="FI284" s="60"/>
    </row>
    <row r="285" spans="1:165" ht="12.75">
      <c r="A285" s="54"/>
      <c r="B285" s="55"/>
      <c r="C285" s="214" t="s">
        <v>1199</v>
      </c>
      <c r="D285" s="214" t="s">
        <v>783</v>
      </c>
      <c r="E285" s="215" t="s">
        <v>1161</v>
      </c>
      <c r="F285" s="216" t="s">
        <v>1162</v>
      </c>
      <c r="G285" s="217" t="s">
        <v>786</v>
      </c>
      <c r="H285" s="218">
        <v>30</v>
      </c>
      <c r="I285" s="219"/>
      <c r="J285" s="219"/>
      <c r="K285" s="220">
        <f>ROUND(P285*H285,2)</f>
        <v>0</v>
      </c>
      <c r="L285" s="216" t="s">
        <v>787</v>
      </c>
      <c r="M285" s="59"/>
      <c r="N285" s="221" t="s">
        <v>56</v>
      </c>
      <c r="O285" s="222" t="s">
        <v>694</v>
      </c>
      <c r="P285" s="223">
        <f>I285+J285</f>
        <v>0</v>
      </c>
      <c r="Q285" s="223">
        <f>ROUND(I285*H285,2)</f>
        <v>0</v>
      </c>
      <c r="R285" s="223">
        <f>ROUND(J285*H285,2)</f>
        <v>0</v>
      </c>
      <c r="S285" s="87"/>
      <c r="T285" s="224">
        <f>S285*H285</f>
        <v>0</v>
      </c>
      <c r="U285" s="224">
        <v>0</v>
      </c>
      <c r="V285" s="224">
        <f>U285*H285</f>
        <v>0</v>
      </c>
      <c r="W285" s="224">
        <v>0</v>
      </c>
      <c r="X285" s="225">
        <f>W285*H285</f>
        <v>0</v>
      </c>
      <c r="Y285" s="54"/>
      <c r="Z285" s="54"/>
      <c r="AA285" s="54"/>
      <c r="AB285" s="54"/>
      <c r="AC285" s="54"/>
      <c r="AD285" s="54"/>
      <c r="AE285" s="54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226" t="s">
        <v>1144</v>
      </c>
      <c r="AS285" s="60"/>
      <c r="AT285" s="226" t="s">
        <v>783</v>
      </c>
      <c r="AU285" s="226" t="s">
        <v>34</v>
      </c>
      <c r="AV285" s="60"/>
      <c r="AW285" s="60"/>
      <c r="AX285" s="60"/>
      <c r="AY285" s="38" t="s">
        <v>781</v>
      </c>
      <c r="AZ285" s="60"/>
      <c r="BA285" s="60"/>
      <c r="BB285" s="60"/>
      <c r="BC285" s="60"/>
      <c r="BD285" s="60"/>
      <c r="BE285" s="227">
        <f>IF(O285="základní",K285,0)</f>
        <v>0</v>
      </c>
      <c r="BF285" s="227">
        <f>IF(O285="snížená",K285,0)</f>
        <v>0</v>
      </c>
      <c r="BG285" s="227">
        <f>IF(O285="zákl. přenesená",K285,0)</f>
        <v>0</v>
      </c>
      <c r="BH285" s="227">
        <f>IF(O285="sníž. přenesená",K285,0)</f>
        <v>0</v>
      </c>
      <c r="BI285" s="227">
        <f>IF(O285="nulová",K285,0)</f>
        <v>0</v>
      </c>
      <c r="BJ285" s="38" t="s">
        <v>34</v>
      </c>
      <c r="BK285" s="227">
        <f>ROUND(P285*H285,2)</f>
        <v>0</v>
      </c>
      <c r="BL285" s="38" t="s">
        <v>1144</v>
      </c>
      <c r="BM285" s="226" t="s">
        <v>1176</v>
      </c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</row>
    <row r="286" spans="1:165" ht="12.75">
      <c r="A286" s="54"/>
      <c r="B286" s="55"/>
      <c r="C286" s="56"/>
      <c r="D286" s="228" t="s">
        <v>789</v>
      </c>
      <c r="E286" s="56"/>
      <c r="F286" s="229" t="s">
        <v>1164</v>
      </c>
      <c r="G286" s="56"/>
      <c r="H286" s="56"/>
      <c r="I286" s="230"/>
      <c r="J286" s="230"/>
      <c r="K286" s="56"/>
      <c r="L286" s="56"/>
      <c r="M286" s="59"/>
      <c r="N286" s="231"/>
      <c r="O286" s="232"/>
      <c r="P286" s="87"/>
      <c r="Q286" s="87"/>
      <c r="R286" s="87"/>
      <c r="S286" s="87"/>
      <c r="T286" s="87"/>
      <c r="U286" s="87"/>
      <c r="V286" s="87"/>
      <c r="W286" s="87"/>
      <c r="X286" s="88"/>
      <c r="Y286" s="54"/>
      <c r="Z286" s="54"/>
      <c r="AA286" s="54"/>
      <c r="AB286" s="54"/>
      <c r="AC286" s="54"/>
      <c r="AD286" s="54"/>
      <c r="AE286" s="54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38" t="s">
        <v>789</v>
      </c>
      <c r="AU286" s="38" t="s">
        <v>34</v>
      </c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</row>
    <row r="287" spans="1:165" ht="19.2">
      <c r="A287" s="54"/>
      <c r="B287" s="55"/>
      <c r="C287" s="56"/>
      <c r="D287" s="236" t="s">
        <v>54</v>
      </c>
      <c r="E287" s="56"/>
      <c r="F287" s="280" t="s">
        <v>1177</v>
      </c>
      <c r="G287" s="56"/>
      <c r="H287" s="56"/>
      <c r="I287" s="230"/>
      <c r="J287" s="230"/>
      <c r="K287" s="56"/>
      <c r="L287" s="56"/>
      <c r="M287" s="59"/>
      <c r="N287" s="231"/>
      <c r="O287" s="232"/>
      <c r="P287" s="87"/>
      <c r="Q287" s="87"/>
      <c r="R287" s="87"/>
      <c r="S287" s="87"/>
      <c r="T287" s="87"/>
      <c r="U287" s="87"/>
      <c r="V287" s="87"/>
      <c r="W287" s="87"/>
      <c r="X287" s="88"/>
      <c r="Y287" s="54"/>
      <c r="Z287" s="54"/>
      <c r="AA287" s="54"/>
      <c r="AB287" s="54"/>
      <c r="AC287" s="54"/>
      <c r="AD287" s="54"/>
      <c r="AE287" s="54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38" t="s">
        <v>54</v>
      </c>
      <c r="AU287" s="38" t="s">
        <v>34</v>
      </c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</row>
    <row r="288" spans="1:165" ht="15">
      <c r="A288" s="196"/>
      <c r="B288" s="197"/>
      <c r="C288" s="198"/>
      <c r="D288" s="199" t="s">
        <v>721</v>
      </c>
      <c r="E288" s="200" t="s">
        <v>1178</v>
      </c>
      <c r="F288" s="200" t="s">
        <v>1179</v>
      </c>
      <c r="G288" s="198"/>
      <c r="H288" s="198"/>
      <c r="I288" s="201"/>
      <c r="J288" s="201"/>
      <c r="K288" s="202">
        <f>BK288</f>
        <v>0</v>
      </c>
      <c r="L288" s="198"/>
      <c r="M288" s="203"/>
      <c r="N288" s="204"/>
      <c r="O288" s="205"/>
      <c r="P288" s="205"/>
      <c r="Q288" s="206">
        <f>Q289+Q298+Q301+Q304</f>
        <v>0</v>
      </c>
      <c r="R288" s="206">
        <f>R289+R298+R301+R304</f>
        <v>0</v>
      </c>
      <c r="S288" s="205"/>
      <c r="T288" s="207">
        <f>T289+T298+T301+T304</f>
        <v>0</v>
      </c>
      <c r="U288" s="205"/>
      <c r="V288" s="207">
        <f>V289+V298+V301+V304</f>
        <v>0</v>
      </c>
      <c r="W288" s="205"/>
      <c r="X288" s="208">
        <f>X289+X298+X301+X304</f>
        <v>0</v>
      </c>
      <c r="Y288" s="196"/>
      <c r="Z288" s="196"/>
      <c r="AA288" s="196"/>
      <c r="AB288" s="196"/>
      <c r="AC288" s="196"/>
      <c r="AD288" s="196"/>
      <c r="AE288" s="196"/>
      <c r="AF288" s="196"/>
      <c r="AG288" s="196"/>
      <c r="AH288" s="196"/>
      <c r="AI288" s="196"/>
      <c r="AJ288" s="196"/>
      <c r="AK288" s="196"/>
      <c r="AL288" s="196"/>
      <c r="AM288" s="196"/>
      <c r="AN288" s="196"/>
      <c r="AO288" s="196"/>
      <c r="AP288" s="196"/>
      <c r="AQ288" s="196"/>
      <c r="AR288" s="209" t="s">
        <v>40</v>
      </c>
      <c r="AS288" s="196"/>
      <c r="AT288" s="210" t="s">
        <v>721</v>
      </c>
      <c r="AU288" s="210" t="s">
        <v>32</v>
      </c>
      <c r="AV288" s="196"/>
      <c r="AW288" s="196"/>
      <c r="AX288" s="196"/>
      <c r="AY288" s="209" t="s">
        <v>781</v>
      </c>
      <c r="AZ288" s="196"/>
      <c r="BA288" s="196"/>
      <c r="BB288" s="196"/>
      <c r="BC288" s="196"/>
      <c r="BD288" s="196"/>
      <c r="BE288" s="196"/>
      <c r="BF288" s="196"/>
      <c r="BG288" s="196"/>
      <c r="BH288" s="196"/>
      <c r="BI288" s="196"/>
      <c r="BJ288" s="196"/>
      <c r="BK288" s="211">
        <f>BK289+BK298+BK301+BK304</f>
        <v>0</v>
      </c>
      <c r="BL288" s="196"/>
      <c r="BM288" s="196"/>
      <c r="BN288" s="196"/>
      <c r="BO288" s="196"/>
      <c r="BP288" s="196"/>
      <c r="BQ288" s="196"/>
      <c r="BR288" s="196"/>
      <c r="BS288" s="196"/>
      <c r="BT288" s="196"/>
      <c r="BU288" s="196"/>
      <c r="BV288" s="196"/>
      <c r="BW288" s="196"/>
      <c r="BX288" s="196"/>
      <c r="BY288" s="196"/>
      <c r="BZ288" s="196"/>
      <c r="CA288" s="196"/>
      <c r="CB288" s="196"/>
      <c r="CC288" s="196"/>
      <c r="CD288" s="196"/>
      <c r="CE288" s="196"/>
      <c r="CF288" s="196"/>
      <c r="CG288" s="196"/>
      <c r="CH288" s="196"/>
      <c r="CI288" s="196"/>
      <c r="CJ288" s="196"/>
      <c r="CK288" s="196"/>
      <c r="CL288" s="196"/>
      <c r="CM288" s="196"/>
      <c r="CN288" s="196"/>
      <c r="CO288" s="196"/>
      <c r="CP288" s="196"/>
      <c r="CQ288" s="196"/>
      <c r="CR288" s="196"/>
      <c r="CS288" s="196"/>
      <c r="CT288" s="196"/>
      <c r="CU288" s="196"/>
      <c r="CV288" s="196"/>
      <c r="CW288" s="196"/>
      <c r="CX288" s="196"/>
      <c r="CY288" s="196"/>
      <c r="CZ288" s="196"/>
      <c r="DA288" s="196"/>
      <c r="DB288" s="196"/>
      <c r="DC288" s="196"/>
      <c r="DD288" s="196"/>
      <c r="DE288" s="196"/>
      <c r="DF288" s="196"/>
      <c r="DG288" s="196"/>
      <c r="DH288" s="196"/>
      <c r="DI288" s="196"/>
      <c r="DJ288" s="196"/>
      <c r="DK288" s="196"/>
      <c r="DL288" s="196"/>
      <c r="DM288" s="196"/>
      <c r="DN288" s="196"/>
      <c r="DO288" s="196"/>
      <c r="DP288" s="196"/>
      <c r="DQ288" s="196"/>
      <c r="DR288" s="196"/>
      <c r="DS288" s="196"/>
      <c r="DT288" s="196"/>
      <c r="DU288" s="196"/>
      <c r="DV288" s="196"/>
      <c r="DW288" s="196"/>
      <c r="DX288" s="196"/>
      <c r="DY288" s="196"/>
      <c r="DZ288" s="196"/>
      <c r="EA288" s="196"/>
      <c r="EB288" s="196"/>
      <c r="EC288" s="196"/>
      <c r="ED288" s="196"/>
      <c r="EE288" s="196"/>
      <c r="EF288" s="196"/>
      <c r="EG288" s="196"/>
      <c r="EH288" s="196"/>
      <c r="EI288" s="196"/>
      <c r="EJ288" s="196"/>
      <c r="EK288" s="196"/>
      <c r="EL288" s="196"/>
      <c r="EM288" s="196"/>
      <c r="EN288" s="196"/>
      <c r="EO288" s="196"/>
      <c r="EP288" s="196"/>
      <c r="EQ288" s="196"/>
      <c r="ER288" s="196"/>
      <c r="ES288" s="196"/>
      <c r="ET288" s="196"/>
      <c r="EU288" s="196"/>
      <c r="EV288" s="196"/>
      <c r="EW288" s="196"/>
      <c r="EX288" s="196"/>
      <c r="EY288" s="196"/>
      <c r="EZ288" s="196"/>
      <c r="FA288" s="196"/>
      <c r="FB288" s="196"/>
      <c r="FC288" s="196"/>
      <c r="FD288" s="196"/>
      <c r="FE288" s="196"/>
      <c r="FF288" s="196"/>
      <c r="FG288" s="196"/>
      <c r="FH288" s="196"/>
      <c r="FI288" s="196"/>
    </row>
    <row r="289" spans="1:165" ht="12.75">
      <c r="A289" s="196"/>
      <c r="B289" s="197"/>
      <c r="C289" s="198"/>
      <c r="D289" s="199" t="s">
        <v>721</v>
      </c>
      <c r="E289" s="212" t="s">
        <v>1180</v>
      </c>
      <c r="F289" s="212" t="s">
        <v>1181</v>
      </c>
      <c r="G289" s="198"/>
      <c r="H289" s="198"/>
      <c r="I289" s="201"/>
      <c r="J289" s="201"/>
      <c r="K289" s="213">
        <f>BK289</f>
        <v>0</v>
      </c>
      <c r="L289" s="198"/>
      <c r="M289" s="203"/>
      <c r="N289" s="204"/>
      <c r="O289" s="205"/>
      <c r="P289" s="205"/>
      <c r="Q289" s="206">
        <f>SUM(Q290:Q297)</f>
        <v>0</v>
      </c>
      <c r="R289" s="206">
        <f>SUM(R290:R297)</f>
        <v>0</v>
      </c>
      <c r="S289" s="205"/>
      <c r="T289" s="207">
        <f>SUM(T290:T297)</f>
        <v>0</v>
      </c>
      <c r="U289" s="205"/>
      <c r="V289" s="207">
        <f>SUM(V290:V297)</f>
        <v>0</v>
      </c>
      <c r="W289" s="205"/>
      <c r="X289" s="208">
        <f>SUM(X290:X297)</f>
        <v>0</v>
      </c>
      <c r="Y289" s="196"/>
      <c r="Z289" s="196"/>
      <c r="AA289" s="196"/>
      <c r="AB289" s="196"/>
      <c r="AC289" s="196"/>
      <c r="AD289" s="196"/>
      <c r="AE289" s="196"/>
      <c r="AF289" s="196"/>
      <c r="AG289" s="196"/>
      <c r="AH289" s="196"/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209" t="s">
        <v>40</v>
      </c>
      <c r="AS289" s="196"/>
      <c r="AT289" s="210" t="s">
        <v>721</v>
      </c>
      <c r="AU289" s="210" t="s">
        <v>34</v>
      </c>
      <c r="AV289" s="196"/>
      <c r="AW289" s="196"/>
      <c r="AX289" s="196"/>
      <c r="AY289" s="209" t="s">
        <v>781</v>
      </c>
      <c r="AZ289" s="196"/>
      <c r="BA289" s="196"/>
      <c r="BB289" s="196"/>
      <c r="BC289" s="196"/>
      <c r="BD289" s="196"/>
      <c r="BE289" s="196"/>
      <c r="BF289" s="196"/>
      <c r="BG289" s="196"/>
      <c r="BH289" s="196"/>
      <c r="BI289" s="196"/>
      <c r="BJ289" s="196"/>
      <c r="BK289" s="211">
        <f>SUM(BK290:BK297)</f>
        <v>0</v>
      </c>
      <c r="BL289" s="196"/>
      <c r="BM289" s="196"/>
      <c r="BN289" s="196"/>
      <c r="BO289" s="196"/>
      <c r="BP289" s="196"/>
      <c r="BQ289" s="196"/>
      <c r="BR289" s="196"/>
      <c r="BS289" s="196"/>
      <c r="BT289" s="196"/>
      <c r="BU289" s="196"/>
      <c r="BV289" s="196"/>
      <c r="BW289" s="196"/>
      <c r="BX289" s="196"/>
      <c r="BY289" s="196"/>
      <c r="BZ289" s="196"/>
      <c r="CA289" s="196"/>
      <c r="CB289" s="196"/>
      <c r="CC289" s="196"/>
      <c r="CD289" s="196"/>
      <c r="CE289" s="196"/>
      <c r="CF289" s="196"/>
      <c r="CG289" s="196"/>
      <c r="CH289" s="196"/>
      <c r="CI289" s="196"/>
      <c r="CJ289" s="196"/>
      <c r="CK289" s="196"/>
      <c r="CL289" s="196"/>
      <c r="CM289" s="196"/>
      <c r="CN289" s="196"/>
      <c r="CO289" s="196"/>
      <c r="CP289" s="196"/>
      <c r="CQ289" s="196"/>
      <c r="CR289" s="196"/>
      <c r="CS289" s="196"/>
      <c r="CT289" s="196"/>
      <c r="CU289" s="196"/>
      <c r="CV289" s="196"/>
      <c r="CW289" s="196"/>
      <c r="CX289" s="196"/>
      <c r="CY289" s="196"/>
      <c r="CZ289" s="196"/>
      <c r="DA289" s="196"/>
      <c r="DB289" s="196"/>
      <c r="DC289" s="196"/>
      <c r="DD289" s="196"/>
      <c r="DE289" s="196"/>
      <c r="DF289" s="196"/>
      <c r="DG289" s="196"/>
      <c r="DH289" s="196"/>
      <c r="DI289" s="196"/>
      <c r="DJ289" s="196"/>
      <c r="DK289" s="196"/>
      <c r="DL289" s="196"/>
      <c r="DM289" s="196"/>
      <c r="DN289" s="196"/>
      <c r="DO289" s="196"/>
      <c r="DP289" s="196"/>
      <c r="DQ289" s="196"/>
      <c r="DR289" s="196"/>
      <c r="DS289" s="196"/>
      <c r="DT289" s="196"/>
      <c r="DU289" s="196"/>
      <c r="DV289" s="196"/>
      <c r="DW289" s="196"/>
      <c r="DX289" s="196"/>
      <c r="DY289" s="196"/>
      <c r="DZ289" s="196"/>
      <c r="EA289" s="196"/>
      <c r="EB289" s="196"/>
      <c r="EC289" s="196"/>
      <c r="ED289" s="196"/>
      <c r="EE289" s="196"/>
      <c r="EF289" s="196"/>
      <c r="EG289" s="196"/>
      <c r="EH289" s="196"/>
      <c r="EI289" s="196"/>
      <c r="EJ289" s="196"/>
      <c r="EK289" s="196"/>
      <c r="EL289" s="196"/>
      <c r="EM289" s="196"/>
      <c r="EN289" s="196"/>
      <c r="EO289" s="196"/>
      <c r="EP289" s="196"/>
      <c r="EQ289" s="196"/>
      <c r="ER289" s="196"/>
      <c r="ES289" s="196"/>
      <c r="ET289" s="196"/>
      <c r="EU289" s="196"/>
      <c r="EV289" s="196"/>
      <c r="EW289" s="196"/>
      <c r="EX289" s="196"/>
      <c r="EY289" s="196"/>
      <c r="EZ289" s="196"/>
      <c r="FA289" s="196"/>
      <c r="FB289" s="196"/>
      <c r="FC289" s="196"/>
      <c r="FD289" s="196"/>
      <c r="FE289" s="196"/>
      <c r="FF289" s="196"/>
      <c r="FG289" s="196"/>
      <c r="FH289" s="196"/>
      <c r="FI289" s="196"/>
    </row>
    <row r="290" spans="1:165" ht="12.75">
      <c r="A290" s="54"/>
      <c r="B290" s="55"/>
      <c r="C290" s="214" t="s">
        <v>1206</v>
      </c>
      <c r="D290" s="214" t="s">
        <v>783</v>
      </c>
      <c r="E290" s="215" t="s">
        <v>1183</v>
      </c>
      <c r="F290" s="216" t="s">
        <v>1184</v>
      </c>
      <c r="G290" s="217" t="s">
        <v>1185</v>
      </c>
      <c r="H290" s="218">
        <v>1</v>
      </c>
      <c r="I290" s="219"/>
      <c r="J290" s="219"/>
      <c r="K290" s="220">
        <f>ROUND(P290*H290,2)</f>
        <v>0</v>
      </c>
      <c r="L290" s="216" t="s">
        <v>787</v>
      </c>
      <c r="M290" s="59"/>
      <c r="N290" s="221" t="s">
        <v>56</v>
      </c>
      <c r="O290" s="222" t="s">
        <v>694</v>
      </c>
      <c r="P290" s="223">
        <f>I290+J290</f>
        <v>0</v>
      </c>
      <c r="Q290" s="223">
        <f>ROUND(I290*H290,2)</f>
        <v>0</v>
      </c>
      <c r="R290" s="223">
        <f>ROUND(J290*H290,2)</f>
        <v>0</v>
      </c>
      <c r="S290" s="87"/>
      <c r="T290" s="224">
        <f>S290*H290</f>
        <v>0</v>
      </c>
      <c r="U290" s="224">
        <v>0</v>
      </c>
      <c r="V290" s="224">
        <f>U290*H290</f>
        <v>0</v>
      </c>
      <c r="W290" s="224">
        <v>0</v>
      </c>
      <c r="X290" s="225">
        <f>W290*H290</f>
        <v>0</v>
      </c>
      <c r="Y290" s="54"/>
      <c r="Z290" s="54"/>
      <c r="AA290" s="54"/>
      <c r="AB290" s="54"/>
      <c r="AC290" s="54"/>
      <c r="AD290" s="54"/>
      <c r="AE290" s="54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226" t="s">
        <v>1186</v>
      </c>
      <c r="AS290" s="60"/>
      <c r="AT290" s="226" t="s">
        <v>783</v>
      </c>
      <c r="AU290" s="226" t="s">
        <v>29</v>
      </c>
      <c r="AV290" s="60"/>
      <c r="AW290" s="60"/>
      <c r="AX290" s="60"/>
      <c r="AY290" s="38" t="s">
        <v>781</v>
      </c>
      <c r="AZ290" s="60"/>
      <c r="BA290" s="60"/>
      <c r="BB290" s="60"/>
      <c r="BC290" s="60"/>
      <c r="BD290" s="60"/>
      <c r="BE290" s="227">
        <f>IF(O290="základní",K290,0)</f>
        <v>0</v>
      </c>
      <c r="BF290" s="227">
        <f>IF(O290="snížená",K290,0)</f>
        <v>0</v>
      </c>
      <c r="BG290" s="227">
        <f>IF(O290="zákl. přenesená",K290,0)</f>
        <v>0</v>
      </c>
      <c r="BH290" s="227">
        <f>IF(O290="sníž. přenesená",K290,0)</f>
        <v>0</v>
      </c>
      <c r="BI290" s="227">
        <f>IF(O290="nulová",K290,0)</f>
        <v>0</v>
      </c>
      <c r="BJ290" s="38" t="s">
        <v>34</v>
      </c>
      <c r="BK290" s="227">
        <f>ROUND(P290*H290,2)</f>
        <v>0</v>
      </c>
      <c r="BL290" s="38" t="s">
        <v>1186</v>
      </c>
      <c r="BM290" s="226" t="s">
        <v>1187</v>
      </c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</row>
    <row r="291" spans="1:165" ht="12.75">
      <c r="A291" s="54"/>
      <c r="B291" s="55"/>
      <c r="C291" s="56"/>
      <c r="D291" s="228" t="s">
        <v>789</v>
      </c>
      <c r="E291" s="56"/>
      <c r="F291" s="229" t="s">
        <v>1188</v>
      </c>
      <c r="G291" s="56"/>
      <c r="H291" s="56"/>
      <c r="I291" s="230"/>
      <c r="J291" s="230"/>
      <c r="K291" s="56"/>
      <c r="L291" s="56"/>
      <c r="M291" s="59"/>
      <c r="N291" s="231"/>
      <c r="O291" s="232"/>
      <c r="P291" s="87"/>
      <c r="Q291" s="87"/>
      <c r="R291" s="87"/>
      <c r="S291" s="87"/>
      <c r="T291" s="87"/>
      <c r="U291" s="87"/>
      <c r="V291" s="87"/>
      <c r="W291" s="87"/>
      <c r="X291" s="88"/>
      <c r="Y291" s="54"/>
      <c r="Z291" s="54"/>
      <c r="AA291" s="54"/>
      <c r="AB291" s="54"/>
      <c r="AC291" s="54"/>
      <c r="AD291" s="54"/>
      <c r="AE291" s="54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38" t="s">
        <v>789</v>
      </c>
      <c r="AU291" s="38" t="s">
        <v>29</v>
      </c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</row>
    <row r="292" spans="1:165" ht="12.75">
      <c r="A292" s="54"/>
      <c r="B292" s="55"/>
      <c r="C292" s="214" t="s">
        <v>1213</v>
      </c>
      <c r="D292" s="214" t="s">
        <v>783</v>
      </c>
      <c r="E292" s="215" t="s">
        <v>1190</v>
      </c>
      <c r="F292" s="216" t="s">
        <v>1191</v>
      </c>
      <c r="G292" s="217" t="s">
        <v>808</v>
      </c>
      <c r="H292" s="218">
        <v>780</v>
      </c>
      <c r="I292" s="219"/>
      <c r="J292" s="219"/>
      <c r="K292" s="220">
        <f>ROUND(P292*H292,2)</f>
        <v>0</v>
      </c>
      <c r="L292" s="216" t="s">
        <v>787</v>
      </c>
      <c r="M292" s="59"/>
      <c r="N292" s="221" t="s">
        <v>56</v>
      </c>
      <c r="O292" s="222" t="s">
        <v>694</v>
      </c>
      <c r="P292" s="223">
        <f>I292+J292</f>
        <v>0</v>
      </c>
      <c r="Q292" s="223">
        <f>ROUND(I292*H292,2)</f>
        <v>0</v>
      </c>
      <c r="R292" s="223">
        <f>ROUND(J292*H292,2)</f>
        <v>0</v>
      </c>
      <c r="S292" s="87"/>
      <c r="T292" s="224">
        <f>S292*H292</f>
        <v>0</v>
      </c>
      <c r="U292" s="224">
        <v>0</v>
      </c>
      <c r="V292" s="224">
        <f>U292*H292</f>
        <v>0</v>
      </c>
      <c r="W292" s="224">
        <v>0</v>
      </c>
      <c r="X292" s="225">
        <f>W292*H292</f>
        <v>0</v>
      </c>
      <c r="Y292" s="54"/>
      <c r="Z292" s="54"/>
      <c r="AA292" s="54"/>
      <c r="AB292" s="54"/>
      <c r="AC292" s="54"/>
      <c r="AD292" s="54"/>
      <c r="AE292" s="54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226" t="s">
        <v>1186</v>
      </c>
      <c r="AS292" s="60"/>
      <c r="AT292" s="226" t="s">
        <v>783</v>
      </c>
      <c r="AU292" s="226" t="s">
        <v>29</v>
      </c>
      <c r="AV292" s="60"/>
      <c r="AW292" s="60"/>
      <c r="AX292" s="60"/>
      <c r="AY292" s="38" t="s">
        <v>781</v>
      </c>
      <c r="AZ292" s="60"/>
      <c r="BA292" s="60"/>
      <c r="BB292" s="60"/>
      <c r="BC292" s="60"/>
      <c r="BD292" s="60"/>
      <c r="BE292" s="227">
        <f>IF(O292="základní",K292,0)</f>
        <v>0</v>
      </c>
      <c r="BF292" s="227">
        <f>IF(O292="snížená",K292,0)</f>
        <v>0</v>
      </c>
      <c r="BG292" s="227">
        <f>IF(O292="zákl. přenesená",K292,0)</f>
        <v>0</v>
      </c>
      <c r="BH292" s="227">
        <f>IF(O292="sníž. přenesená",K292,0)</f>
        <v>0</v>
      </c>
      <c r="BI292" s="227">
        <f>IF(O292="nulová",K292,0)</f>
        <v>0</v>
      </c>
      <c r="BJ292" s="38" t="s">
        <v>34</v>
      </c>
      <c r="BK292" s="227">
        <f>ROUND(P292*H292,2)</f>
        <v>0</v>
      </c>
      <c r="BL292" s="38" t="s">
        <v>1186</v>
      </c>
      <c r="BM292" s="226" t="s">
        <v>1192</v>
      </c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</row>
    <row r="293" spans="1:165" ht="12.75">
      <c r="A293" s="54"/>
      <c r="B293" s="55"/>
      <c r="C293" s="56"/>
      <c r="D293" s="228" t="s">
        <v>789</v>
      </c>
      <c r="E293" s="56"/>
      <c r="F293" s="229" t="s">
        <v>1193</v>
      </c>
      <c r="G293" s="56"/>
      <c r="H293" s="56"/>
      <c r="I293" s="230"/>
      <c r="J293" s="230"/>
      <c r="K293" s="56"/>
      <c r="L293" s="56"/>
      <c r="M293" s="59"/>
      <c r="N293" s="231"/>
      <c r="O293" s="232"/>
      <c r="P293" s="87"/>
      <c r="Q293" s="87"/>
      <c r="R293" s="87"/>
      <c r="S293" s="87"/>
      <c r="T293" s="87"/>
      <c r="U293" s="87"/>
      <c r="V293" s="87"/>
      <c r="W293" s="87"/>
      <c r="X293" s="88"/>
      <c r="Y293" s="54"/>
      <c r="Z293" s="54"/>
      <c r="AA293" s="54"/>
      <c r="AB293" s="54"/>
      <c r="AC293" s="54"/>
      <c r="AD293" s="54"/>
      <c r="AE293" s="54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38" t="s">
        <v>789</v>
      </c>
      <c r="AU293" s="38" t="s">
        <v>29</v>
      </c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  <c r="EU293" s="60"/>
      <c r="EV293" s="60"/>
      <c r="EW293" s="60"/>
      <c r="EX293" s="60"/>
      <c r="EY293" s="60"/>
      <c r="EZ293" s="60"/>
      <c r="FA293" s="60"/>
      <c r="FB293" s="60"/>
      <c r="FC293" s="60"/>
      <c r="FD293" s="60"/>
      <c r="FE293" s="60"/>
      <c r="FF293" s="60"/>
      <c r="FG293" s="60"/>
      <c r="FH293" s="60"/>
      <c r="FI293" s="60"/>
    </row>
    <row r="294" spans="1:165" ht="12.75">
      <c r="A294" s="54"/>
      <c r="B294" s="55"/>
      <c r="C294" s="214" t="s">
        <v>1220</v>
      </c>
      <c r="D294" s="214" t="s">
        <v>783</v>
      </c>
      <c r="E294" s="215" t="s">
        <v>1195</v>
      </c>
      <c r="F294" s="216" t="s">
        <v>1196</v>
      </c>
      <c r="G294" s="217" t="s">
        <v>808</v>
      </c>
      <c r="H294" s="218">
        <v>780</v>
      </c>
      <c r="I294" s="219"/>
      <c r="J294" s="219"/>
      <c r="K294" s="220">
        <f>ROUND(P294*H294,2)</f>
        <v>0</v>
      </c>
      <c r="L294" s="216" t="s">
        <v>787</v>
      </c>
      <c r="M294" s="59"/>
      <c r="N294" s="221" t="s">
        <v>56</v>
      </c>
      <c r="O294" s="222" t="s">
        <v>694</v>
      </c>
      <c r="P294" s="223">
        <f>I294+J294</f>
        <v>0</v>
      </c>
      <c r="Q294" s="223">
        <f>ROUND(I294*H294,2)</f>
        <v>0</v>
      </c>
      <c r="R294" s="223">
        <f>ROUND(J294*H294,2)</f>
        <v>0</v>
      </c>
      <c r="S294" s="87"/>
      <c r="T294" s="224">
        <f>S294*H294</f>
        <v>0</v>
      </c>
      <c r="U294" s="224">
        <v>0</v>
      </c>
      <c r="V294" s="224">
        <f>U294*H294</f>
        <v>0</v>
      </c>
      <c r="W294" s="224">
        <v>0</v>
      </c>
      <c r="X294" s="225">
        <f>W294*H294</f>
        <v>0</v>
      </c>
      <c r="Y294" s="54"/>
      <c r="Z294" s="54"/>
      <c r="AA294" s="54"/>
      <c r="AB294" s="54"/>
      <c r="AC294" s="54"/>
      <c r="AD294" s="54"/>
      <c r="AE294" s="54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226" t="s">
        <v>1186</v>
      </c>
      <c r="AS294" s="60"/>
      <c r="AT294" s="226" t="s">
        <v>783</v>
      </c>
      <c r="AU294" s="226" t="s">
        <v>29</v>
      </c>
      <c r="AV294" s="60"/>
      <c r="AW294" s="60"/>
      <c r="AX294" s="60"/>
      <c r="AY294" s="38" t="s">
        <v>781</v>
      </c>
      <c r="AZ294" s="60"/>
      <c r="BA294" s="60"/>
      <c r="BB294" s="60"/>
      <c r="BC294" s="60"/>
      <c r="BD294" s="60"/>
      <c r="BE294" s="227">
        <f>IF(O294="základní",K294,0)</f>
        <v>0</v>
      </c>
      <c r="BF294" s="227">
        <f>IF(O294="snížená",K294,0)</f>
        <v>0</v>
      </c>
      <c r="BG294" s="227">
        <f>IF(O294="zákl. přenesená",K294,0)</f>
        <v>0</v>
      </c>
      <c r="BH294" s="227">
        <f>IF(O294="sníž. přenesená",K294,0)</f>
        <v>0</v>
      </c>
      <c r="BI294" s="227">
        <f>IF(O294="nulová",K294,0)</f>
        <v>0</v>
      </c>
      <c r="BJ294" s="38" t="s">
        <v>34</v>
      </c>
      <c r="BK294" s="227">
        <f>ROUND(P294*H294,2)</f>
        <v>0</v>
      </c>
      <c r="BL294" s="38" t="s">
        <v>1186</v>
      </c>
      <c r="BM294" s="226" t="s">
        <v>1197</v>
      </c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0"/>
      <c r="EY294" s="60"/>
      <c r="EZ294" s="60"/>
      <c r="FA294" s="60"/>
      <c r="FB294" s="60"/>
      <c r="FC294" s="60"/>
      <c r="FD294" s="60"/>
      <c r="FE294" s="60"/>
      <c r="FF294" s="60"/>
      <c r="FG294" s="60"/>
      <c r="FH294" s="60"/>
      <c r="FI294" s="60"/>
    </row>
    <row r="295" spans="1:165" ht="12.75">
      <c r="A295" s="54"/>
      <c r="B295" s="55"/>
      <c r="C295" s="56"/>
      <c r="D295" s="228" t="s">
        <v>789</v>
      </c>
      <c r="E295" s="56"/>
      <c r="F295" s="229" t="s">
        <v>1198</v>
      </c>
      <c r="G295" s="56"/>
      <c r="H295" s="56"/>
      <c r="I295" s="230"/>
      <c r="J295" s="230"/>
      <c r="K295" s="56"/>
      <c r="L295" s="56"/>
      <c r="M295" s="59"/>
      <c r="N295" s="231"/>
      <c r="O295" s="232"/>
      <c r="P295" s="87"/>
      <c r="Q295" s="87"/>
      <c r="R295" s="87"/>
      <c r="S295" s="87"/>
      <c r="T295" s="87"/>
      <c r="U295" s="87"/>
      <c r="V295" s="87"/>
      <c r="W295" s="87"/>
      <c r="X295" s="88"/>
      <c r="Y295" s="54"/>
      <c r="Z295" s="54"/>
      <c r="AA295" s="54"/>
      <c r="AB295" s="54"/>
      <c r="AC295" s="54"/>
      <c r="AD295" s="54"/>
      <c r="AE295" s="54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38" t="s">
        <v>789</v>
      </c>
      <c r="AU295" s="38" t="s">
        <v>29</v>
      </c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  <c r="FH295" s="60"/>
      <c r="FI295" s="60"/>
    </row>
    <row r="296" spans="1:165" ht="12.75">
      <c r="A296" s="54"/>
      <c r="B296" s="55"/>
      <c r="C296" s="214" t="s">
        <v>1224</v>
      </c>
      <c r="D296" s="214" t="s">
        <v>783</v>
      </c>
      <c r="E296" s="215" t="s">
        <v>1200</v>
      </c>
      <c r="F296" s="216" t="s">
        <v>1201</v>
      </c>
      <c r="G296" s="217" t="s">
        <v>1185</v>
      </c>
      <c r="H296" s="218">
        <v>1</v>
      </c>
      <c r="I296" s="219"/>
      <c r="J296" s="219"/>
      <c r="K296" s="220">
        <f>ROUND(P296*H296,2)</f>
        <v>0</v>
      </c>
      <c r="L296" s="216" t="s">
        <v>787</v>
      </c>
      <c r="M296" s="59"/>
      <c r="N296" s="221" t="s">
        <v>56</v>
      </c>
      <c r="O296" s="222" t="s">
        <v>694</v>
      </c>
      <c r="P296" s="223">
        <f>I296+J296</f>
        <v>0</v>
      </c>
      <c r="Q296" s="223">
        <f>ROUND(I296*H296,2)</f>
        <v>0</v>
      </c>
      <c r="R296" s="223">
        <f>ROUND(J296*H296,2)</f>
        <v>0</v>
      </c>
      <c r="S296" s="87"/>
      <c r="T296" s="224">
        <f>S296*H296</f>
        <v>0</v>
      </c>
      <c r="U296" s="224">
        <v>0</v>
      </c>
      <c r="V296" s="224">
        <f>U296*H296</f>
        <v>0</v>
      </c>
      <c r="W296" s="224">
        <v>0</v>
      </c>
      <c r="X296" s="225">
        <f>W296*H296</f>
        <v>0</v>
      </c>
      <c r="Y296" s="54"/>
      <c r="Z296" s="54"/>
      <c r="AA296" s="54"/>
      <c r="AB296" s="54"/>
      <c r="AC296" s="54"/>
      <c r="AD296" s="54"/>
      <c r="AE296" s="54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226" t="s">
        <v>1186</v>
      </c>
      <c r="AS296" s="60"/>
      <c r="AT296" s="226" t="s">
        <v>783</v>
      </c>
      <c r="AU296" s="226" t="s">
        <v>29</v>
      </c>
      <c r="AV296" s="60"/>
      <c r="AW296" s="60"/>
      <c r="AX296" s="60"/>
      <c r="AY296" s="38" t="s">
        <v>781</v>
      </c>
      <c r="AZ296" s="60"/>
      <c r="BA296" s="60"/>
      <c r="BB296" s="60"/>
      <c r="BC296" s="60"/>
      <c r="BD296" s="60"/>
      <c r="BE296" s="227">
        <f>IF(O296="základní",K296,0)</f>
        <v>0</v>
      </c>
      <c r="BF296" s="227">
        <f>IF(O296="snížená",K296,0)</f>
        <v>0</v>
      </c>
      <c r="BG296" s="227">
        <f>IF(O296="zákl. přenesená",K296,0)</f>
        <v>0</v>
      </c>
      <c r="BH296" s="227">
        <f>IF(O296="sníž. přenesená",K296,0)</f>
        <v>0</v>
      </c>
      <c r="BI296" s="227">
        <f>IF(O296="nulová",K296,0)</f>
        <v>0</v>
      </c>
      <c r="BJ296" s="38" t="s">
        <v>34</v>
      </c>
      <c r="BK296" s="227">
        <f>ROUND(P296*H296,2)</f>
        <v>0</v>
      </c>
      <c r="BL296" s="38" t="s">
        <v>1186</v>
      </c>
      <c r="BM296" s="226" t="s">
        <v>1202</v>
      </c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  <c r="EU296" s="60"/>
      <c r="EV296" s="60"/>
      <c r="EW296" s="60"/>
      <c r="EX296" s="60"/>
      <c r="EY296" s="60"/>
      <c r="EZ296" s="60"/>
      <c r="FA296" s="60"/>
      <c r="FB296" s="60"/>
      <c r="FC296" s="60"/>
      <c r="FD296" s="60"/>
      <c r="FE296" s="60"/>
      <c r="FF296" s="60"/>
      <c r="FG296" s="60"/>
      <c r="FH296" s="60"/>
      <c r="FI296" s="60"/>
    </row>
    <row r="297" spans="1:165" ht="12.75">
      <c r="A297" s="54"/>
      <c r="B297" s="55"/>
      <c r="C297" s="56"/>
      <c r="D297" s="228" t="s">
        <v>789</v>
      </c>
      <c r="E297" s="56"/>
      <c r="F297" s="229" t="s">
        <v>1203</v>
      </c>
      <c r="G297" s="56"/>
      <c r="H297" s="56"/>
      <c r="I297" s="230"/>
      <c r="J297" s="230"/>
      <c r="K297" s="56"/>
      <c r="L297" s="56"/>
      <c r="M297" s="59"/>
      <c r="N297" s="231"/>
      <c r="O297" s="232"/>
      <c r="P297" s="87"/>
      <c r="Q297" s="87"/>
      <c r="R297" s="87"/>
      <c r="S297" s="87"/>
      <c r="T297" s="87"/>
      <c r="U297" s="87"/>
      <c r="V297" s="87"/>
      <c r="W297" s="87"/>
      <c r="X297" s="88"/>
      <c r="Y297" s="54"/>
      <c r="Z297" s="54"/>
      <c r="AA297" s="54"/>
      <c r="AB297" s="54"/>
      <c r="AC297" s="54"/>
      <c r="AD297" s="54"/>
      <c r="AE297" s="54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38" t="s">
        <v>789</v>
      </c>
      <c r="AU297" s="38" t="s">
        <v>29</v>
      </c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0"/>
      <c r="EY297" s="60"/>
      <c r="EZ297" s="60"/>
      <c r="FA297" s="60"/>
      <c r="FB297" s="60"/>
      <c r="FC297" s="60"/>
      <c r="FD297" s="60"/>
      <c r="FE297" s="60"/>
      <c r="FF297" s="60"/>
      <c r="FG297" s="60"/>
      <c r="FH297" s="60"/>
      <c r="FI297" s="60"/>
    </row>
    <row r="298" spans="1:165" ht="12.75">
      <c r="A298" s="196"/>
      <c r="B298" s="197"/>
      <c r="C298" s="198"/>
      <c r="D298" s="199" t="s">
        <v>721</v>
      </c>
      <c r="E298" s="212" t="s">
        <v>1204</v>
      </c>
      <c r="F298" s="212" t="s">
        <v>1205</v>
      </c>
      <c r="G298" s="198"/>
      <c r="H298" s="198"/>
      <c r="I298" s="201"/>
      <c r="J298" s="201"/>
      <c r="K298" s="213">
        <f>BK298</f>
        <v>0</v>
      </c>
      <c r="L298" s="198"/>
      <c r="M298" s="203"/>
      <c r="N298" s="204"/>
      <c r="O298" s="205"/>
      <c r="P298" s="205"/>
      <c r="Q298" s="206">
        <f>SUM(Q299:Q300)</f>
        <v>0</v>
      </c>
      <c r="R298" s="206">
        <f>SUM(R299:R300)</f>
        <v>0</v>
      </c>
      <c r="S298" s="205"/>
      <c r="T298" s="207">
        <f>SUM(T299:T300)</f>
        <v>0</v>
      </c>
      <c r="U298" s="205"/>
      <c r="V298" s="207">
        <f>SUM(V299:V300)</f>
        <v>0</v>
      </c>
      <c r="W298" s="205"/>
      <c r="X298" s="208">
        <f>SUM(X299:X300)</f>
        <v>0</v>
      </c>
      <c r="Y298" s="196"/>
      <c r="Z298" s="196"/>
      <c r="AA298" s="196"/>
      <c r="AB298" s="196"/>
      <c r="AC298" s="196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  <c r="AN298" s="196"/>
      <c r="AO298" s="196"/>
      <c r="AP298" s="196"/>
      <c r="AQ298" s="196"/>
      <c r="AR298" s="209" t="s">
        <v>40</v>
      </c>
      <c r="AS298" s="196"/>
      <c r="AT298" s="210" t="s">
        <v>721</v>
      </c>
      <c r="AU298" s="210" t="s">
        <v>34</v>
      </c>
      <c r="AV298" s="196"/>
      <c r="AW298" s="196"/>
      <c r="AX298" s="196"/>
      <c r="AY298" s="209" t="s">
        <v>781</v>
      </c>
      <c r="AZ298" s="196"/>
      <c r="BA298" s="196"/>
      <c r="BB298" s="196"/>
      <c r="BC298" s="196"/>
      <c r="BD298" s="196"/>
      <c r="BE298" s="196"/>
      <c r="BF298" s="196"/>
      <c r="BG298" s="196"/>
      <c r="BH298" s="196"/>
      <c r="BI298" s="196"/>
      <c r="BJ298" s="196"/>
      <c r="BK298" s="211">
        <f>SUM(BK299:BK300)</f>
        <v>0</v>
      </c>
      <c r="BL298" s="196"/>
      <c r="BM298" s="196"/>
      <c r="BN298" s="196"/>
      <c r="BO298" s="196"/>
      <c r="BP298" s="196"/>
      <c r="BQ298" s="196"/>
      <c r="BR298" s="196"/>
      <c r="BS298" s="196"/>
      <c r="BT298" s="196"/>
      <c r="BU298" s="196"/>
      <c r="BV298" s="196"/>
      <c r="BW298" s="196"/>
      <c r="BX298" s="196"/>
      <c r="BY298" s="196"/>
      <c r="BZ298" s="196"/>
      <c r="CA298" s="196"/>
      <c r="CB298" s="196"/>
      <c r="CC298" s="196"/>
      <c r="CD298" s="196"/>
      <c r="CE298" s="196"/>
      <c r="CF298" s="196"/>
      <c r="CG298" s="196"/>
      <c r="CH298" s="196"/>
      <c r="CI298" s="196"/>
      <c r="CJ298" s="196"/>
      <c r="CK298" s="196"/>
      <c r="CL298" s="196"/>
      <c r="CM298" s="196"/>
      <c r="CN298" s="196"/>
      <c r="CO298" s="196"/>
      <c r="CP298" s="196"/>
      <c r="CQ298" s="196"/>
      <c r="CR298" s="196"/>
      <c r="CS298" s="196"/>
      <c r="CT298" s="196"/>
      <c r="CU298" s="196"/>
      <c r="CV298" s="196"/>
      <c r="CW298" s="196"/>
      <c r="CX298" s="196"/>
      <c r="CY298" s="196"/>
      <c r="CZ298" s="196"/>
      <c r="DA298" s="196"/>
      <c r="DB298" s="196"/>
      <c r="DC298" s="196"/>
      <c r="DD298" s="196"/>
      <c r="DE298" s="196"/>
      <c r="DF298" s="196"/>
      <c r="DG298" s="196"/>
      <c r="DH298" s="196"/>
      <c r="DI298" s="196"/>
      <c r="DJ298" s="196"/>
      <c r="DK298" s="196"/>
      <c r="DL298" s="196"/>
      <c r="DM298" s="196"/>
      <c r="DN298" s="196"/>
      <c r="DO298" s="196"/>
      <c r="DP298" s="196"/>
      <c r="DQ298" s="196"/>
      <c r="DR298" s="196"/>
      <c r="DS298" s="196"/>
      <c r="DT298" s="196"/>
      <c r="DU298" s="196"/>
      <c r="DV298" s="196"/>
      <c r="DW298" s="196"/>
      <c r="DX298" s="196"/>
      <c r="DY298" s="196"/>
      <c r="DZ298" s="196"/>
      <c r="EA298" s="196"/>
      <c r="EB298" s="196"/>
      <c r="EC298" s="196"/>
      <c r="ED298" s="196"/>
      <c r="EE298" s="196"/>
      <c r="EF298" s="196"/>
      <c r="EG298" s="196"/>
      <c r="EH298" s="196"/>
      <c r="EI298" s="196"/>
      <c r="EJ298" s="196"/>
      <c r="EK298" s="196"/>
      <c r="EL298" s="196"/>
      <c r="EM298" s="196"/>
      <c r="EN298" s="196"/>
      <c r="EO298" s="196"/>
      <c r="EP298" s="196"/>
      <c r="EQ298" s="196"/>
      <c r="ER298" s="196"/>
      <c r="ES298" s="196"/>
      <c r="ET298" s="196"/>
      <c r="EU298" s="196"/>
      <c r="EV298" s="196"/>
      <c r="EW298" s="196"/>
      <c r="EX298" s="196"/>
      <c r="EY298" s="196"/>
      <c r="EZ298" s="196"/>
      <c r="FA298" s="196"/>
      <c r="FB298" s="196"/>
      <c r="FC298" s="196"/>
      <c r="FD298" s="196"/>
      <c r="FE298" s="196"/>
      <c r="FF298" s="196"/>
      <c r="FG298" s="196"/>
      <c r="FH298" s="196"/>
      <c r="FI298" s="196"/>
    </row>
    <row r="299" spans="1:165" ht="12.75">
      <c r="A299" s="54"/>
      <c r="B299" s="55"/>
      <c r="C299" s="214" t="s">
        <v>1229</v>
      </c>
      <c r="D299" s="214" t="s">
        <v>783</v>
      </c>
      <c r="E299" s="215" t="s">
        <v>1207</v>
      </c>
      <c r="F299" s="216" t="s">
        <v>1208</v>
      </c>
      <c r="G299" s="217" t="s">
        <v>1185</v>
      </c>
      <c r="H299" s="218">
        <v>1</v>
      </c>
      <c r="I299" s="219"/>
      <c r="J299" s="219"/>
      <c r="K299" s="220">
        <f>ROUND(P299*H299,2)</f>
        <v>0</v>
      </c>
      <c r="L299" s="216" t="s">
        <v>787</v>
      </c>
      <c r="M299" s="59"/>
      <c r="N299" s="221" t="s">
        <v>56</v>
      </c>
      <c r="O299" s="222" t="s">
        <v>694</v>
      </c>
      <c r="P299" s="223">
        <f>I299+J299</f>
        <v>0</v>
      </c>
      <c r="Q299" s="223">
        <f>ROUND(I299*H299,2)</f>
        <v>0</v>
      </c>
      <c r="R299" s="223">
        <f>ROUND(J299*H299,2)</f>
        <v>0</v>
      </c>
      <c r="S299" s="87"/>
      <c r="T299" s="224">
        <f>S299*H299</f>
        <v>0</v>
      </c>
      <c r="U299" s="224">
        <v>0</v>
      </c>
      <c r="V299" s="224">
        <f>U299*H299</f>
        <v>0</v>
      </c>
      <c r="W299" s="224">
        <v>0</v>
      </c>
      <c r="X299" s="225">
        <f>W299*H299</f>
        <v>0</v>
      </c>
      <c r="Y299" s="54"/>
      <c r="Z299" s="54"/>
      <c r="AA299" s="54"/>
      <c r="AB299" s="54"/>
      <c r="AC299" s="54"/>
      <c r="AD299" s="54"/>
      <c r="AE299" s="54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226" t="s">
        <v>1186</v>
      </c>
      <c r="AS299" s="60"/>
      <c r="AT299" s="226" t="s">
        <v>783</v>
      </c>
      <c r="AU299" s="226" t="s">
        <v>29</v>
      </c>
      <c r="AV299" s="60"/>
      <c r="AW299" s="60"/>
      <c r="AX299" s="60"/>
      <c r="AY299" s="38" t="s">
        <v>781</v>
      </c>
      <c r="AZ299" s="60"/>
      <c r="BA299" s="60"/>
      <c r="BB299" s="60"/>
      <c r="BC299" s="60"/>
      <c r="BD299" s="60"/>
      <c r="BE299" s="227">
        <f>IF(O299="základní",K299,0)</f>
        <v>0</v>
      </c>
      <c r="BF299" s="227">
        <f>IF(O299="snížená",K299,0)</f>
        <v>0</v>
      </c>
      <c r="BG299" s="227">
        <f>IF(O299="zákl. přenesená",K299,0)</f>
        <v>0</v>
      </c>
      <c r="BH299" s="227">
        <f>IF(O299="sníž. přenesená",K299,0)</f>
        <v>0</v>
      </c>
      <c r="BI299" s="227">
        <f>IF(O299="nulová",K299,0)</f>
        <v>0</v>
      </c>
      <c r="BJ299" s="38" t="s">
        <v>34</v>
      </c>
      <c r="BK299" s="227">
        <f>ROUND(P299*H299,2)</f>
        <v>0</v>
      </c>
      <c r="BL299" s="38" t="s">
        <v>1186</v>
      </c>
      <c r="BM299" s="226" t="s">
        <v>1209</v>
      </c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  <c r="ED299" s="60"/>
      <c r="EE299" s="60"/>
      <c r="EF299" s="60"/>
      <c r="EG299" s="60"/>
      <c r="EH299" s="60"/>
      <c r="EI299" s="60"/>
      <c r="EJ299" s="60"/>
      <c r="EK299" s="60"/>
      <c r="EL299" s="60"/>
      <c r="EM299" s="60"/>
      <c r="EN299" s="60"/>
      <c r="EO299" s="60"/>
      <c r="EP299" s="60"/>
      <c r="EQ299" s="60"/>
      <c r="ER299" s="60"/>
      <c r="ES299" s="60"/>
      <c r="ET299" s="60"/>
      <c r="EU299" s="60"/>
      <c r="EV299" s="60"/>
      <c r="EW299" s="60"/>
      <c r="EX299" s="60"/>
      <c r="EY299" s="60"/>
      <c r="EZ299" s="60"/>
      <c r="FA299" s="60"/>
      <c r="FB299" s="60"/>
      <c r="FC299" s="60"/>
      <c r="FD299" s="60"/>
      <c r="FE299" s="60"/>
      <c r="FF299" s="60"/>
      <c r="FG299" s="60"/>
      <c r="FH299" s="60"/>
      <c r="FI299" s="60"/>
    </row>
    <row r="300" spans="1:165" ht="12.75">
      <c r="A300" s="54"/>
      <c r="B300" s="55"/>
      <c r="C300" s="56"/>
      <c r="D300" s="228" t="s">
        <v>789</v>
      </c>
      <c r="E300" s="56"/>
      <c r="F300" s="229" t="s">
        <v>1210</v>
      </c>
      <c r="G300" s="56"/>
      <c r="H300" s="56"/>
      <c r="I300" s="230"/>
      <c r="J300" s="230"/>
      <c r="K300" s="56"/>
      <c r="L300" s="56"/>
      <c r="M300" s="59"/>
      <c r="N300" s="231"/>
      <c r="O300" s="232"/>
      <c r="P300" s="87"/>
      <c r="Q300" s="87"/>
      <c r="R300" s="87"/>
      <c r="S300" s="87"/>
      <c r="T300" s="87"/>
      <c r="U300" s="87"/>
      <c r="V300" s="87"/>
      <c r="W300" s="87"/>
      <c r="X300" s="88"/>
      <c r="Y300" s="54"/>
      <c r="Z300" s="54"/>
      <c r="AA300" s="54"/>
      <c r="AB300" s="54"/>
      <c r="AC300" s="54"/>
      <c r="AD300" s="54"/>
      <c r="AE300" s="54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38" t="s">
        <v>789</v>
      </c>
      <c r="AU300" s="38" t="s">
        <v>29</v>
      </c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  <c r="EU300" s="60"/>
      <c r="EV300" s="60"/>
      <c r="EW300" s="60"/>
      <c r="EX300" s="60"/>
      <c r="EY300" s="60"/>
      <c r="EZ300" s="60"/>
      <c r="FA300" s="60"/>
      <c r="FB300" s="60"/>
      <c r="FC300" s="60"/>
      <c r="FD300" s="60"/>
      <c r="FE300" s="60"/>
      <c r="FF300" s="60"/>
      <c r="FG300" s="60"/>
      <c r="FH300" s="60"/>
      <c r="FI300" s="60"/>
    </row>
    <row r="301" spans="1:165" ht="12.75">
      <c r="A301" s="196"/>
      <c r="B301" s="197"/>
      <c r="C301" s="198"/>
      <c r="D301" s="199" t="s">
        <v>721</v>
      </c>
      <c r="E301" s="212" t="s">
        <v>1211</v>
      </c>
      <c r="F301" s="212" t="s">
        <v>1212</v>
      </c>
      <c r="G301" s="198"/>
      <c r="H301" s="198"/>
      <c r="I301" s="201"/>
      <c r="J301" s="201"/>
      <c r="K301" s="213">
        <f>BK301</f>
        <v>0</v>
      </c>
      <c r="L301" s="198"/>
      <c r="M301" s="203"/>
      <c r="N301" s="204"/>
      <c r="O301" s="205"/>
      <c r="P301" s="205"/>
      <c r="Q301" s="206">
        <f>SUM(Q302:Q303)</f>
        <v>0</v>
      </c>
      <c r="R301" s="206">
        <f>SUM(R302:R303)</f>
        <v>0</v>
      </c>
      <c r="S301" s="205"/>
      <c r="T301" s="207">
        <f>SUM(T302:T303)</f>
        <v>0</v>
      </c>
      <c r="U301" s="205"/>
      <c r="V301" s="207">
        <f>SUM(V302:V303)</f>
        <v>0</v>
      </c>
      <c r="W301" s="205"/>
      <c r="X301" s="208">
        <f>SUM(X302:X303)</f>
        <v>0</v>
      </c>
      <c r="Y301" s="196"/>
      <c r="Z301" s="196"/>
      <c r="AA301" s="196"/>
      <c r="AB301" s="196"/>
      <c r="AC301" s="196"/>
      <c r="AD301" s="196"/>
      <c r="AE301" s="196"/>
      <c r="AF301" s="196"/>
      <c r="AG301" s="196"/>
      <c r="AH301" s="196"/>
      <c r="AI301" s="196"/>
      <c r="AJ301" s="196"/>
      <c r="AK301" s="196"/>
      <c r="AL301" s="196"/>
      <c r="AM301" s="196"/>
      <c r="AN301" s="196"/>
      <c r="AO301" s="196"/>
      <c r="AP301" s="196"/>
      <c r="AQ301" s="196"/>
      <c r="AR301" s="209" t="s">
        <v>40</v>
      </c>
      <c r="AS301" s="196"/>
      <c r="AT301" s="210" t="s">
        <v>721</v>
      </c>
      <c r="AU301" s="210" t="s">
        <v>34</v>
      </c>
      <c r="AV301" s="196"/>
      <c r="AW301" s="196"/>
      <c r="AX301" s="196"/>
      <c r="AY301" s="209" t="s">
        <v>781</v>
      </c>
      <c r="AZ301" s="196"/>
      <c r="BA301" s="196"/>
      <c r="BB301" s="196"/>
      <c r="BC301" s="196"/>
      <c r="BD301" s="196"/>
      <c r="BE301" s="196"/>
      <c r="BF301" s="196"/>
      <c r="BG301" s="196"/>
      <c r="BH301" s="196"/>
      <c r="BI301" s="196"/>
      <c r="BJ301" s="196"/>
      <c r="BK301" s="211">
        <f>SUM(BK302:BK303)</f>
        <v>0</v>
      </c>
      <c r="BL301" s="196"/>
      <c r="BM301" s="196"/>
      <c r="BN301" s="196"/>
      <c r="BO301" s="196"/>
      <c r="BP301" s="196"/>
      <c r="BQ301" s="196"/>
      <c r="BR301" s="196"/>
      <c r="BS301" s="196"/>
      <c r="BT301" s="196"/>
      <c r="BU301" s="196"/>
      <c r="BV301" s="196"/>
      <c r="BW301" s="196"/>
      <c r="BX301" s="196"/>
      <c r="BY301" s="196"/>
      <c r="BZ301" s="196"/>
      <c r="CA301" s="196"/>
      <c r="CB301" s="196"/>
      <c r="CC301" s="196"/>
      <c r="CD301" s="196"/>
      <c r="CE301" s="196"/>
      <c r="CF301" s="196"/>
      <c r="CG301" s="196"/>
      <c r="CH301" s="196"/>
      <c r="CI301" s="196"/>
      <c r="CJ301" s="196"/>
      <c r="CK301" s="196"/>
      <c r="CL301" s="196"/>
      <c r="CM301" s="196"/>
      <c r="CN301" s="196"/>
      <c r="CO301" s="196"/>
      <c r="CP301" s="196"/>
      <c r="CQ301" s="196"/>
      <c r="CR301" s="196"/>
      <c r="CS301" s="196"/>
      <c r="CT301" s="196"/>
      <c r="CU301" s="196"/>
      <c r="CV301" s="196"/>
      <c r="CW301" s="196"/>
      <c r="CX301" s="196"/>
      <c r="CY301" s="196"/>
      <c r="CZ301" s="196"/>
      <c r="DA301" s="196"/>
      <c r="DB301" s="196"/>
      <c r="DC301" s="196"/>
      <c r="DD301" s="196"/>
      <c r="DE301" s="196"/>
      <c r="DF301" s="196"/>
      <c r="DG301" s="196"/>
      <c r="DH301" s="196"/>
      <c r="DI301" s="196"/>
      <c r="DJ301" s="196"/>
      <c r="DK301" s="196"/>
      <c r="DL301" s="196"/>
      <c r="DM301" s="196"/>
      <c r="DN301" s="196"/>
      <c r="DO301" s="196"/>
      <c r="DP301" s="196"/>
      <c r="DQ301" s="196"/>
      <c r="DR301" s="196"/>
      <c r="DS301" s="196"/>
      <c r="DT301" s="196"/>
      <c r="DU301" s="196"/>
      <c r="DV301" s="196"/>
      <c r="DW301" s="196"/>
      <c r="DX301" s="196"/>
      <c r="DY301" s="196"/>
      <c r="DZ301" s="196"/>
      <c r="EA301" s="196"/>
      <c r="EB301" s="196"/>
      <c r="EC301" s="196"/>
      <c r="ED301" s="196"/>
      <c r="EE301" s="196"/>
      <c r="EF301" s="196"/>
      <c r="EG301" s="196"/>
      <c r="EH301" s="196"/>
      <c r="EI301" s="196"/>
      <c r="EJ301" s="196"/>
      <c r="EK301" s="196"/>
      <c r="EL301" s="196"/>
      <c r="EM301" s="196"/>
      <c r="EN301" s="196"/>
      <c r="EO301" s="196"/>
      <c r="EP301" s="196"/>
      <c r="EQ301" s="196"/>
      <c r="ER301" s="196"/>
      <c r="ES301" s="196"/>
      <c r="ET301" s="196"/>
      <c r="EU301" s="196"/>
      <c r="EV301" s="196"/>
      <c r="EW301" s="196"/>
      <c r="EX301" s="196"/>
      <c r="EY301" s="196"/>
      <c r="EZ301" s="196"/>
      <c r="FA301" s="196"/>
      <c r="FB301" s="196"/>
      <c r="FC301" s="196"/>
      <c r="FD301" s="196"/>
      <c r="FE301" s="196"/>
      <c r="FF301" s="196"/>
      <c r="FG301" s="196"/>
      <c r="FH301" s="196"/>
      <c r="FI301" s="196"/>
    </row>
    <row r="302" spans="1:165" ht="12.75">
      <c r="A302" s="54"/>
      <c r="B302" s="55"/>
      <c r="C302" s="214" t="s">
        <v>1236</v>
      </c>
      <c r="D302" s="214" t="s">
        <v>783</v>
      </c>
      <c r="E302" s="215" t="s">
        <v>1214</v>
      </c>
      <c r="F302" s="216" t="s">
        <v>1215</v>
      </c>
      <c r="G302" s="217" t="s">
        <v>1185</v>
      </c>
      <c r="H302" s="218">
        <v>1</v>
      </c>
      <c r="I302" s="219"/>
      <c r="J302" s="219"/>
      <c r="K302" s="220">
        <f>ROUND(P302*H302,2)</f>
        <v>0</v>
      </c>
      <c r="L302" s="216" t="s">
        <v>787</v>
      </c>
      <c r="M302" s="59"/>
      <c r="N302" s="221" t="s">
        <v>56</v>
      </c>
      <c r="O302" s="222" t="s">
        <v>694</v>
      </c>
      <c r="P302" s="223">
        <f>I302+J302</f>
        <v>0</v>
      </c>
      <c r="Q302" s="223">
        <f>ROUND(I302*H302,2)</f>
        <v>0</v>
      </c>
      <c r="R302" s="223">
        <f>ROUND(J302*H302,2)</f>
        <v>0</v>
      </c>
      <c r="S302" s="87"/>
      <c r="T302" s="224">
        <f>S302*H302</f>
        <v>0</v>
      </c>
      <c r="U302" s="224">
        <v>0</v>
      </c>
      <c r="V302" s="224">
        <f>U302*H302</f>
        <v>0</v>
      </c>
      <c r="W302" s="224">
        <v>0</v>
      </c>
      <c r="X302" s="225">
        <f>W302*H302</f>
        <v>0</v>
      </c>
      <c r="Y302" s="54"/>
      <c r="Z302" s="54"/>
      <c r="AA302" s="54"/>
      <c r="AB302" s="54"/>
      <c r="AC302" s="54"/>
      <c r="AD302" s="54"/>
      <c r="AE302" s="54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226" t="s">
        <v>1186</v>
      </c>
      <c r="AS302" s="60"/>
      <c r="AT302" s="226" t="s">
        <v>783</v>
      </c>
      <c r="AU302" s="226" t="s">
        <v>29</v>
      </c>
      <c r="AV302" s="60"/>
      <c r="AW302" s="60"/>
      <c r="AX302" s="60"/>
      <c r="AY302" s="38" t="s">
        <v>781</v>
      </c>
      <c r="AZ302" s="60"/>
      <c r="BA302" s="60"/>
      <c r="BB302" s="60"/>
      <c r="BC302" s="60"/>
      <c r="BD302" s="60"/>
      <c r="BE302" s="227">
        <f>IF(O302="základní",K302,0)</f>
        <v>0</v>
      </c>
      <c r="BF302" s="227">
        <f>IF(O302="snížená",K302,0)</f>
        <v>0</v>
      </c>
      <c r="BG302" s="227">
        <f>IF(O302="zákl. přenesená",K302,0)</f>
        <v>0</v>
      </c>
      <c r="BH302" s="227">
        <f>IF(O302="sníž. přenesená",K302,0)</f>
        <v>0</v>
      </c>
      <c r="BI302" s="227">
        <f>IF(O302="nulová",K302,0)</f>
        <v>0</v>
      </c>
      <c r="BJ302" s="38" t="s">
        <v>34</v>
      </c>
      <c r="BK302" s="227">
        <f>ROUND(P302*H302,2)</f>
        <v>0</v>
      </c>
      <c r="BL302" s="38" t="s">
        <v>1186</v>
      </c>
      <c r="BM302" s="226" t="s">
        <v>1216</v>
      </c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  <c r="ED302" s="60"/>
      <c r="EE302" s="60"/>
      <c r="EF302" s="60"/>
      <c r="EG302" s="60"/>
      <c r="EH302" s="60"/>
      <c r="EI302" s="60"/>
      <c r="EJ302" s="60"/>
      <c r="EK302" s="60"/>
      <c r="EL302" s="60"/>
      <c r="EM302" s="60"/>
      <c r="EN302" s="60"/>
      <c r="EO302" s="60"/>
      <c r="EP302" s="60"/>
      <c r="EQ302" s="60"/>
      <c r="ER302" s="60"/>
      <c r="ES302" s="60"/>
      <c r="ET302" s="60"/>
      <c r="EU302" s="60"/>
      <c r="EV302" s="60"/>
      <c r="EW302" s="60"/>
      <c r="EX302" s="60"/>
      <c r="EY302" s="60"/>
      <c r="EZ302" s="60"/>
      <c r="FA302" s="60"/>
      <c r="FB302" s="60"/>
      <c r="FC302" s="60"/>
      <c r="FD302" s="60"/>
      <c r="FE302" s="60"/>
      <c r="FF302" s="60"/>
      <c r="FG302" s="60"/>
      <c r="FH302" s="60"/>
      <c r="FI302" s="60"/>
    </row>
    <row r="303" spans="1:165" ht="12.75">
      <c r="A303" s="54"/>
      <c r="B303" s="55"/>
      <c r="C303" s="56"/>
      <c r="D303" s="228" t="s">
        <v>789</v>
      </c>
      <c r="E303" s="56"/>
      <c r="F303" s="229" t="s">
        <v>1217</v>
      </c>
      <c r="G303" s="56"/>
      <c r="H303" s="56"/>
      <c r="I303" s="230"/>
      <c r="J303" s="230"/>
      <c r="K303" s="56"/>
      <c r="L303" s="56"/>
      <c r="M303" s="59"/>
      <c r="N303" s="231"/>
      <c r="O303" s="232"/>
      <c r="P303" s="87"/>
      <c r="Q303" s="87"/>
      <c r="R303" s="87"/>
      <c r="S303" s="87"/>
      <c r="T303" s="87"/>
      <c r="U303" s="87"/>
      <c r="V303" s="87"/>
      <c r="W303" s="87"/>
      <c r="X303" s="88"/>
      <c r="Y303" s="54"/>
      <c r="Z303" s="54"/>
      <c r="AA303" s="54"/>
      <c r="AB303" s="54"/>
      <c r="AC303" s="54"/>
      <c r="AD303" s="54"/>
      <c r="AE303" s="54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38" t="s">
        <v>789</v>
      </c>
      <c r="AU303" s="38" t="s">
        <v>29</v>
      </c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  <c r="ED303" s="60"/>
      <c r="EE303" s="60"/>
      <c r="EF303" s="60"/>
      <c r="EG303" s="60"/>
      <c r="EH303" s="60"/>
      <c r="EI303" s="60"/>
      <c r="EJ303" s="60"/>
      <c r="EK303" s="60"/>
      <c r="EL303" s="60"/>
      <c r="EM303" s="60"/>
      <c r="EN303" s="60"/>
      <c r="EO303" s="60"/>
      <c r="EP303" s="60"/>
      <c r="EQ303" s="60"/>
      <c r="ER303" s="60"/>
      <c r="ES303" s="60"/>
      <c r="ET303" s="60"/>
      <c r="EU303" s="60"/>
      <c r="EV303" s="60"/>
      <c r="EW303" s="60"/>
      <c r="EX303" s="60"/>
      <c r="EY303" s="60"/>
      <c r="EZ303" s="60"/>
      <c r="FA303" s="60"/>
      <c r="FB303" s="60"/>
      <c r="FC303" s="60"/>
      <c r="FD303" s="60"/>
      <c r="FE303" s="60"/>
      <c r="FF303" s="60"/>
      <c r="FG303" s="60"/>
      <c r="FH303" s="60"/>
      <c r="FI303" s="60"/>
    </row>
    <row r="304" spans="1:165" ht="12.75">
      <c r="A304" s="196"/>
      <c r="B304" s="197"/>
      <c r="C304" s="198"/>
      <c r="D304" s="199" t="s">
        <v>721</v>
      </c>
      <c r="E304" s="212" t="s">
        <v>1218</v>
      </c>
      <c r="F304" s="212" t="s">
        <v>1219</v>
      </c>
      <c r="G304" s="198"/>
      <c r="H304" s="198"/>
      <c r="I304" s="201"/>
      <c r="J304" s="201"/>
      <c r="K304" s="213">
        <f>BK304</f>
        <v>0</v>
      </c>
      <c r="L304" s="198"/>
      <c r="M304" s="203"/>
      <c r="N304" s="204"/>
      <c r="O304" s="205"/>
      <c r="P304" s="205"/>
      <c r="Q304" s="206">
        <f>SUM(Q305:Q309)</f>
        <v>0</v>
      </c>
      <c r="R304" s="206">
        <f>SUM(R305:R309)</f>
        <v>0</v>
      </c>
      <c r="S304" s="205"/>
      <c r="T304" s="207">
        <f>SUM(T305:T309)</f>
        <v>0</v>
      </c>
      <c r="U304" s="205"/>
      <c r="V304" s="207">
        <f>SUM(V305:V309)</f>
        <v>0</v>
      </c>
      <c r="W304" s="205"/>
      <c r="X304" s="208">
        <f>SUM(X305:X309)</f>
        <v>0</v>
      </c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6"/>
      <c r="AK304" s="196"/>
      <c r="AL304" s="196"/>
      <c r="AM304" s="196"/>
      <c r="AN304" s="196"/>
      <c r="AO304" s="196"/>
      <c r="AP304" s="196"/>
      <c r="AQ304" s="196"/>
      <c r="AR304" s="209" t="s">
        <v>40</v>
      </c>
      <c r="AS304" s="196"/>
      <c r="AT304" s="210" t="s">
        <v>721</v>
      </c>
      <c r="AU304" s="210" t="s">
        <v>34</v>
      </c>
      <c r="AV304" s="196"/>
      <c r="AW304" s="196"/>
      <c r="AX304" s="196"/>
      <c r="AY304" s="209" t="s">
        <v>781</v>
      </c>
      <c r="AZ304" s="196"/>
      <c r="BA304" s="196"/>
      <c r="BB304" s="196"/>
      <c r="BC304" s="196"/>
      <c r="BD304" s="196"/>
      <c r="BE304" s="196"/>
      <c r="BF304" s="196"/>
      <c r="BG304" s="196"/>
      <c r="BH304" s="196"/>
      <c r="BI304" s="196"/>
      <c r="BJ304" s="196"/>
      <c r="BK304" s="211">
        <f>SUM(BK305:BK309)</f>
        <v>0</v>
      </c>
      <c r="BL304" s="196"/>
      <c r="BM304" s="196"/>
      <c r="BN304" s="196"/>
      <c r="BO304" s="196"/>
      <c r="BP304" s="196"/>
      <c r="BQ304" s="196"/>
      <c r="BR304" s="196"/>
      <c r="BS304" s="196"/>
      <c r="BT304" s="196"/>
      <c r="BU304" s="196"/>
      <c r="BV304" s="196"/>
      <c r="BW304" s="196"/>
      <c r="BX304" s="196"/>
      <c r="BY304" s="196"/>
      <c r="BZ304" s="196"/>
      <c r="CA304" s="196"/>
      <c r="CB304" s="196"/>
      <c r="CC304" s="196"/>
      <c r="CD304" s="196"/>
      <c r="CE304" s="196"/>
      <c r="CF304" s="196"/>
      <c r="CG304" s="196"/>
      <c r="CH304" s="196"/>
      <c r="CI304" s="196"/>
      <c r="CJ304" s="196"/>
      <c r="CK304" s="196"/>
      <c r="CL304" s="196"/>
      <c r="CM304" s="196"/>
      <c r="CN304" s="196"/>
      <c r="CO304" s="196"/>
      <c r="CP304" s="196"/>
      <c r="CQ304" s="196"/>
      <c r="CR304" s="196"/>
      <c r="CS304" s="196"/>
      <c r="CT304" s="196"/>
      <c r="CU304" s="196"/>
      <c r="CV304" s="196"/>
      <c r="CW304" s="196"/>
      <c r="CX304" s="196"/>
      <c r="CY304" s="196"/>
      <c r="CZ304" s="196"/>
      <c r="DA304" s="196"/>
      <c r="DB304" s="196"/>
      <c r="DC304" s="196"/>
      <c r="DD304" s="196"/>
      <c r="DE304" s="196"/>
      <c r="DF304" s="196"/>
      <c r="DG304" s="196"/>
      <c r="DH304" s="196"/>
      <c r="DI304" s="196"/>
      <c r="DJ304" s="196"/>
      <c r="DK304" s="196"/>
      <c r="DL304" s="196"/>
      <c r="DM304" s="196"/>
      <c r="DN304" s="196"/>
      <c r="DO304" s="196"/>
      <c r="DP304" s="196"/>
      <c r="DQ304" s="196"/>
      <c r="DR304" s="196"/>
      <c r="DS304" s="196"/>
      <c r="DT304" s="196"/>
      <c r="DU304" s="196"/>
      <c r="DV304" s="196"/>
      <c r="DW304" s="196"/>
      <c r="DX304" s="196"/>
      <c r="DY304" s="196"/>
      <c r="DZ304" s="196"/>
      <c r="EA304" s="196"/>
      <c r="EB304" s="196"/>
      <c r="EC304" s="196"/>
      <c r="ED304" s="196"/>
      <c r="EE304" s="196"/>
      <c r="EF304" s="196"/>
      <c r="EG304" s="196"/>
      <c r="EH304" s="196"/>
      <c r="EI304" s="196"/>
      <c r="EJ304" s="196"/>
      <c r="EK304" s="196"/>
      <c r="EL304" s="196"/>
      <c r="EM304" s="196"/>
      <c r="EN304" s="196"/>
      <c r="EO304" s="196"/>
      <c r="EP304" s="196"/>
      <c r="EQ304" s="196"/>
      <c r="ER304" s="196"/>
      <c r="ES304" s="196"/>
      <c r="ET304" s="196"/>
      <c r="EU304" s="196"/>
      <c r="EV304" s="196"/>
      <c r="EW304" s="196"/>
      <c r="EX304" s="196"/>
      <c r="EY304" s="196"/>
      <c r="EZ304" s="196"/>
      <c r="FA304" s="196"/>
      <c r="FB304" s="196"/>
      <c r="FC304" s="196"/>
      <c r="FD304" s="196"/>
      <c r="FE304" s="196"/>
      <c r="FF304" s="196"/>
      <c r="FG304" s="196"/>
      <c r="FH304" s="196"/>
      <c r="FI304" s="196"/>
    </row>
    <row r="305" spans="1:165" ht="12.75">
      <c r="A305" s="54"/>
      <c r="B305" s="55"/>
      <c r="C305" s="214" t="s">
        <v>1241</v>
      </c>
      <c r="D305" s="214" t="s">
        <v>783</v>
      </c>
      <c r="E305" s="215" t="s">
        <v>1221</v>
      </c>
      <c r="F305" s="216" t="s">
        <v>1222</v>
      </c>
      <c r="G305" s="217" t="s">
        <v>1185</v>
      </c>
      <c r="H305" s="218">
        <v>1</v>
      </c>
      <c r="I305" s="219"/>
      <c r="J305" s="219"/>
      <c r="K305" s="220">
        <f>ROUND(P305*H305,2)</f>
        <v>0</v>
      </c>
      <c r="L305" s="216" t="s">
        <v>56</v>
      </c>
      <c r="M305" s="59"/>
      <c r="N305" s="221" t="s">
        <v>56</v>
      </c>
      <c r="O305" s="222" t="s">
        <v>694</v>
      </c>
      <c r="P305" s="223">
        <f>I305+J305</f>
        <v>0</v>
      </c>
      <c r="Q305" s="223">
        <f>ROUND(I305*H305,2)</f>
        <v>0</v>
      </c>
      <c r="R305" s="223">
        <f>ROUND(J305*H305,2)</f>
        <v>0</v>
      </c>
      <c r="S305" s="87"/>
      <c r="T305" s="224">
        <f>S305*H305</f>
        <v>0</v>
      </c>
      <c r="U305" s="224">
        <v>0</v>
      </c>
      <c r="V305" s="224">
        <f>U305*H305</f>
        <v>0</v>
      </c>
      <c r="W305" s="224">
        <v>0</v>
      </c>
      <c r="X305" s="225">
        <f>W305*H305</f>
        <v>0</v>
      </c>
      <c r="Y305" s="54"/>
      <c r="Z305" s="54"/>
      <c r="AA305" s="54"/>
      <c r="AB305" s="54"/>
      <c r="AC305" s="54"/>
      <c r="AD305" s="54"/>
      <c r="AE305" s="54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226" t="s">
        <v>1186</v>
      </c>
      <c r="AS305" s="60"/>
      <c r="AT305" s="226" t="s">
        <v>783</v>
      </c>
      <c r="AU305" s="226" t="s">
        <v>29</v>
      </c>
      <c r="AV305" s="60"/>
      <c r="AW305" s="60"/>
      <c r="AX305" s="60"/>
      <c r="AY305" s="38" t="s">
        <v>781</v>
      </c>
      <c r="AZ305" s="60"/>
      <c r="BA305" s="60"/>
      <c r="BB305" s="60"/>
      <c r="BC305" s="60"/>
      <c r="BD305" s="60"/>
      <c r="BE305" s="227">
        <f>IF(O305="základní",K305,0)</f>
        <v>0</v>
      </c>
      <c r="BF305" s="227">
        <f>IF(O305="snížená",K305,0)</f>
        <v>0</v>
      </c>
      <c r="BG305" s="227">
        <f>IF(O305="zákl. přenesená",K305,0)</f>
        <v>0</v>
      </c>
      <c r="BH305" s="227">
        <f>IF(O305="sníž. přenesená",K305,0)</f>
        <v>0</v>
      </c>
      <c r="BI305" s="227">
        <f>IF(O305="nulová",K305,0)</f>
        <v>0</v>
      </c>
      <c r="BJ305" s="38" t="s">
        <v>34</v>
      </c>
      <c r="BK305" s="227">
        <f>ROUND(P305*H305,2)</f>
        <v>0</v>
      </c>
      <c r="BL305" s="38" t="s">
        <v>1186</v>
      </c>
      <c r="BM305" s="226" t="s">
        <v>1223</v>
      </c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  <c r="ED305" s="60"/>
      <c r="EE305" s="60"/>
      <c r="EF305" s="60"/>
      <c r="EG305" s="60"/>
      <c r="EH305" s="60"/>
      <c r="EI305" s="60"/>
      <c r="EJ305" s="60"/>
      <c r="EK305" s="60"/>
      <c r="EL305" s="60"/>
      <c r="EM305" s="60"/>
      <c r="EN305" s="60"/>
      <c r="EO305" s="60"/>
      <c r="EP305" s="60"/>
      <c r="EQ305" s="60"/>
      <c r="ER305" s="60"/>
      <c r="ES305" s="60"/>
      <c r="ET305" s="60"/>
      <c r="EU305" s="60"/>
      <c r="EV305" s="60"/>
      <c r="EW305" s="60"/>
      <c r="EX305" s="60"/>
      <c r="EY305" s="60"/>
      <c r="EZ305" s="60"/>
      <c r="FA305" s="60"/>
      <c r="FB305" s="60"/>
      <c r="FC305" s="60"/>
      <c r="FD305" s="60"/>
      <c r="FE305" s="60"/>
      <c r="FF305" s="60"/>
      <c r="FG305" s="60"/>
      <c r="FH305" s="60"/>
      <c r="FI305" s="60"/>
    </row>
    <row r="306" spans="1:165" ht="12.75">
      <c r="A306" s="54"/>
      <c r="B306" s="55"/>
      <c r="C306" s="214" t="s">
        <v>1245</v>
      </c>
      <c r="D306" s="214" t="s">
        <v>783</v>
      </c>
      <c r="E306" s="215" t="s">
        <v>1225</v>
      </c>
      <c r="F306" s="216" t="s">
        <v>1226</v>
      </c>
      <c r="G306" s="217" t="s">
        <v>1185</v>
      </c>
      <c r="H306" s="218">
        <v>1</v>
      </c>
      <c r="I306" s="219"/>
      <c r="J306" s="219"/>
      <c r="K306" s="220">
        <f>ROUND(P306*H306,2)</f>
        <v>0</v>
      </c>
      <c r="L306" s="216" t="s">
        <v>787</v>
      </c>
      <c r="M306" s="59"/>
      <c r="N306" s="221" t="s">
        <v>56</v>
      </c>
      <c r="O306" s="222" t="s">
        <v>694</v>
      </c>
      <c r="P306" s="223">
        <f>I306+J306</f>
        <v>0</v>
      </c>
      <c r="Q306" s="223">
        <f>ROUND(I306*H306,2)</f>
        <v>0</v>
      </c>
      <c r="R306" s="223">
        <f>ROUND(J306*H306,2)</f>
        <v>0</v>
      </c>
      <c r="S306" s="87"/>
      <c r="T306" s="224">
        <f>S306*H306</f>
        <v>0</v>
      </c>
      <c r="U306" s="224">
        <v>0</v>
      </c>
      <c r="V306" s="224">
        <f>U306*H306</f>
        <v>0</v>
      </c>
      <c r="W306" s="224">
        <v>0</v>
      </c>
      <c r="X306" s="225">
        <f>W306*H306</f>
        <v>0</v>
      </c>
      <c r="Y306" s="54"/>
      <c r="Z306" s="54"/>
      <c r="AA306" s="54"/>
      <c r="AB306" s="54"/>
      <c r="AC306" s="54"/>
      <c r="AD306" s="54"/>
      <c r="AE306" s="54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226" t="s">
        <v>1186</v>
      </c>
      <c r="AS306" s="60"/>
      <c r="AT306" s="226" t="s">
        <v>783</v>
      </c>
      <c r="AU306" s="226" t="s">
        <v>29</v>
      </c>
      <c r="AV306" s="60"/>
      <c r="AW306" s="60"/>
      <c r="AX306" s="60"/>
      <c r="AY306" s="38" t="s">
        <v>781</v>
      </c>
      <c r="AZ306" s="60"/>
      <c r="BA306" s="60"/>
      <c r="BB306" s="60"/>
      <c r="BC306" s="60"/>
      <c r="BD306" s="60"/>
      <c r="BE306" s="227">
        <f>IF(O306="základní",K306,0)</f>
        <v>0</v>
      </c>
      <c r="BF306" s="227">
        <f>IF(O306="snížená",K306,0)</f>
        <v>0</v>
      </c>
      <c r="BG306" s="227">
        <f>IF(O306="zákl. přenesená",K306,0)</f>
        <v>0</v>
      </c>
      <c r="BH306" s="227">
        <f>IF(O306="sníž. přenesená",K306,0)</f>
        <v>0</v>
      </c>
      <c r="BI306" s="227">
        <f>IF(O306="nulová",K306,0)</f>
        <v>0</v>
      </c>
      <c r="BJ306" s="38" t="s">
        <v>34</v>
      </c>
      <c r="BK306" s="227">
        <f>ROUND(P306*H306,2)</f>
        <v>0</v>
      </c>
      <c r="BL306" s="38" t="s">
        <v>1186</v>
      </c>
      <c r="BM306" s="226" t="s">
        <v>1227</v>
      </c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  <c r="EK306" s="60"/>
      <c r="EL306" s="60"/>
      <c r="EM306" s="60"/>
      <c r="EN306" s="60"/>
      <c r="EO306" s="60"/>
      <c r="EP306" s="60"/>
      <c r="EQ306" s="60"/>
      <c r="ER306" s="60"/>
      <c r="ES306" s="60"/>
      <c r="ET306" s="60"/>
      <c r="EU306" s="60"/>
      <c r="EV306" s="60"/>
      <c r="EW306" s="60"/>
      <c r="EX306" s="60"/>
      <c r="EY306" s="60"/>
      <c r="EZ306" s="60"/>
      <c r="FA306" s="60"/>
      <c r="FB306" s="60"/>
      <c r="FC306" s="60"/>
      <c r="FD306" s="60"/>
      <c r="FE306" s="60"/>
      <c r="FF306" s="60"/>
      <c r="FG306" s="60"/>
      <c r="FH306" s="60"/>
      <c r="FI306" s="60"/>
    </row>
    <row r="307" spans="1:165" ht="12.75">
      <c r="A307" s="54"/>
      <c r="B307" s="55"/>
      <c r="C307" s="56"/>
      <c r="D307" s="228" t="s">
        <v>789</v>
      </c>
      <c r="E307" s="56"/>
      <c r="F307" s="229" t="s">
        <v>1228</v>
      </c>
      <c r="G307" s="56"/>
      <c r="H307" s="56"/>
      <c r="I307" s="230"/>
      <c r="J307" s="230"/>
      <c r="K307" s="56"/>
      <c r="L307" s="56"/>
      <c r="M307" s="59"/>
      <c r="N307" s="231"/>
      <c r="O307" s="232"/>
      <c r="P307" s="87"/>
      <c r="Q307" s="87"/>
      <c r="R307" s="87"/>
      <c r="S307" s="87"/>
      <c r="T307" s="87"/>
      <c r="U307" s="87"/>
      <c r="V307" s="87"/>
      <c r="W307" s="87"/>
      <c r="X307" s="88"/>
      <c r="Y307" s="54"/>
      <c r="Z307" s="54"/>
      <c r="AA307" s="54"/>
      <c r="AB307" s="54"/>
      <c r="AC307" s="54"/>
      <c r="AD307" s="54"/>
      <c r="AE307" s="54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38" t="s">
        <v>789</v>
      </c>
      <c r="AU307" s="38" t="s">
        <v>29</v>
      </c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  <c r="ED307" s="60"/>
      <c r="EE307" s="60"/>
      <c r="EF307" s="60"/>
      <c r="EG307" s="60"/>
      <c r="EH307" s="60"/>
      <c r="EI307" s="60"/>
      <c r="EJ307" s="60"/>
      <c r="EK307" s="60"/>
      <c r="EL307" s="60"/>
      <c r="EM307" s="60"/>
      <c r="EN307" s="60"/>
      <c r="EO307" s="60"/>
      <c r="EP307" s="60"/>
      <c r="EQ307" s="60"/>
      <c r="ER307" s="60"/>
      <c r="ES307" s="60"/>
      <c r="ET307" s="60"/>
      <c r="EU307" s="60"/>
      <c r="EV307" s="60"/>
      <c r="EW307" s="60"/>
      <c r="EX307" s="60"/>
      <c r="EY307" s="60"/>
      <c r="EZ307" s="60"/>
      <c r="FA307" s="60"/>
      <c r="FB307" s="60"/>
      <c r="FC307" s="60"/>
      <c r="FD307" s="60"/>
      <c r="FE307" s="60"/>
      <c r="FF307" s="60"/>
      <c r="FG307" s="60"/>
      <c r="FH307" s="60"/>
      <c r="FI307" s="60"/>
    </row>
    <row r="308" spans="1:165" ht="12.75">
      <c r="A308" s="54"/>
      <c r="B308" s="55"/>
      <c r="C308" s="214" t="s">
        <v>1249</v>
      </c>
      <c r="D308" s="214" t="s">
        <v>783</v>
      </c>
      <c r="E308" s="215" t="s">
        <v>1230</v>
      </c>
      <c r="F308" s="216" t="s">
        <v>1231</v>
      </c>
      <c r="G308" s="217" t="s">
        <v>1185</v>
      </c>
      <c r="H308" s="218">
        <v>1</v>
      </c>
      <c r="I308" s="219"/>
      <c r="J308" s="219"/>
      <c r="K308" s="220">
        <f>ROUND(P308*H308,2)</f>
        <v>0</v>
      </c>
      <c r="L308" s="216" t="s">
        <v>787</v>
      </c>
      <c r="M308" s="59"/>
      <c r="N308" s="221" t="s">
        <v>56</v>
      </c>
      <c r="O308" s="222" t="s">
        <v>694</v>
      </c>
      <c r="P308" s="223">
        <f>I308+J308</f>
        <v>0</v>
      </c>
      <c r="Q308" s="223">
        <f>ROUND(I308*H308,2)</f>
        <v>0</v>
      </c>
      <c r="R308" s="223">
        <f>ROUND(J308*H308,2)</f>
        <v>0</v>
      </c>
      <c r="S308" s="87"/>
      <c r="T308" s="224">
        <f>S308*H308</f>
        <v>0</v>
      </c>
      <c r="U308" s="224">
        <v>0</v>
      </c>
      <c r="V308" s="224">
        <f>U308*H308</f>
        <v>0</v>
      </c>
      <c r="W308" s="224">
        <v>0</v>
      </c>
      <c r="X308" s="225">
        <f>W308*H308</f>
        <v>0</v>
      </c>
      <c r="Y308" s="54"/>
      <c r="Z308" s="54"/>
      <c r="AA308" s="54"/>
      <c r="AB308" s="54"/>
      <c r="AC308" s="54"/>
      <c r="AD308" s="54"/>
      <c r="AE308" s="54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226" t="s">
        <v>1186</v>
      </c>
      <c r="AS308" s="60"/>
      <c r="AT308" s="226" t="s">
        <v>783</v>
      </c>
      <c r="AU308" s="226" t="s">
        <v>29</v>
      </c>
      <c r="AV308" s="60"/>
      <c r="AW308" s="60"/>
      <c r="AX308" s="60"/>
      <c r="AY308" s="38" t="s">
        <v>781</v>
      </c>
      <c r="AZ308" s="60"/>
      <c r="BA308" s="60"/>
      <c r="BB308" s="60"/>
      <c r="BC308" s="60"/>
      <c r="BD308" s="60"/>
      <c r="BE308" s="227">
        <f>IF(O308="základní",K308,0)</f>
        <v>0</v>
      </c>
      <c r="BF308" s="227">
        <f>IF(O308="snížená",K308,0)</f>
        <v>0</v>
      </c>
      <c r="BG308" s="227">
        <f>IF(O308="zákl. přenesená",K308,0)</f>
        <v>0</v>
      </c>
      <c r="BH308" s="227">
        <f>IF(O308="sníž. přenesená",K308,0)</f>
        <v>0</v>
      </c>
      <c r="BI308" s="227">
        <f>IF(O308="nulová",K308,0)</f>
        <v>0</v>
      </c>
      <c r="BJ308" s="38" t="s">
        <v>34</v>
      </c>
      <c r="BK308" s="227">
        <f>ROUND(P308*H308,2)</f>
        <v>0</v>
      </c>
      <c r="BL308" s="38" t="s">
        <v>1186</v>
      </c>
      <c r="BM308" s="226" t="s">
        <v>1232</v>
      </c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  <c r="ED308" s="60"/>
      <c r="EE308" s="60"/>
      <c r="EF308" s="60"/>
      <c r="EG308" s="60"/>
      <c r="EH308" s="60"/>
      <c r="EI308" s="60"/>
      <c r="EJ308" s="60"/>
      <c r="EK308" s="60"/>
      <c r="EL308" s="60"/>
      <c r="EM308" s="60"/>
      <c r="EN308" s="60"/>
      <c r="EO308" s="60"/>
      <c r="EP308" s="60"/>
      <c r="EQ308" s="60"/>
      <c r="ER308" s="60"/>
      <c r="ES308" s="60"/>
      <c r="ET308" s="60"/>
      <c r="EU308" s="60"/>
      <c r="EV308" s="60"/>
      <c r="EW308" s="60"/>
      <c r="EX308" s="60"/>
      <c r="EY308" s="60"/>
      <c r="EZ308" s="60"/>
      <c r="FA308" s="60"/>
      <c r="FB308" s="60"/>
      <c r="FC308" s="60"/>
      <c r="FD308" s="60"/>
      <c r="FE308" s="60"/>
      <c r="FF308" s="60"/>
      <c r="FG308" s="60"/>
      <c r="FH308" s="60"/>
      <c r="FI308" s="60"/>
    </row>
    <row r="309" spans="1:165" ht="12.75">
      <c r="A309" s="54"/>
      <c r="B309" s="55"/>
      <c r="C309" s="56"/>
      <c r="D309" s="228" t="s">
        <v>789</v>
      </c>
      <c r="E309" s="56"/>
      <c r="F309" s="229" t="s">
        <v>1233</v>
      </c>
      <c r="G309" s="56"/>
      <c r="H309" s="56"/>
      <c r="I309" s="230"/>
      <c r="J309" s="230"/>
      <c r="K309" s="56"/>
      <c r="L309" s="56"/>
      <c r="M309" s="59"/>
      <c r="N309" s="231"/>
      <c r="O309" s="232"/>
      <c r="P309" s="87"/>
      <c r="Q309" s="87"/>
      <c r="R309" s="87"/>
      <c r="S309" s="87"/>
      <c r="T309" s="87"/>
      <c r="U309" s="87"/>
      <c r="V309" s="87"/>
      <c r="W309" s="87"/>
      <c r="X309" s="88"/>
      <c r="Y309" s="54"/>
      <c r="Z309" s="54"/>
      <c r="AA309" s="54"/>
      <c r="AB309" s="54"/>
      <c r="AC309" s="54"/>
      <c r="AD309" s="54"/>
      <c r="AE309" s="54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38" t="s">
        <v>789</v>
      </c>
      <c r="AU309" s="38" t="s">
        <v>29</v>
      </c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/>
      <c r="EL309" s="60"/>
      <c r="EM309" s="60"/>
      <c r="EN309" s="60"/>
      <c r="EO309" s="60"/>
      <c r="EP309" s="60"/>
      <c r="EQ309" s="60"/>
      <c r="ER309" s="60"/>
      <c r="ES309" s="60"/>
      <c r="ET309" s="60"/>
      <c r="EU309" s="60"/>
      <c r="EV309" s="60"/>
      <c r="EW309" s="60"/>
      <c r="EX309" s="60"/>
      <c r="EY309" s="60"/>
      <c r="EZ309" s="60"/>
      <c r="FA309" s="60"/>
      <c r="FB309" s="60"/>
      <c r="FC309" s="60"/>
      <c r="FD309" s="60"/>
      <c r="FE309" s="60"/>
      <c r="FF309" s="60"/>
      <c r="FG309" s="60"/>
      <c r="FH309" s="60"/>
      <c r="FI309" s="60"/>
    </row>
    <row r="310" spans="1:165" ht="15">
      <c r="A310" s="196"/>
      <c r="B310" s="197"/>
      <c r="C310" s="198"/>
      <c r="D310" s="199" t="s">
        <v>721</v>
      </c>
      <c r="E310" s="200" t="s">
        <v>1234</v>
      </c>
      <c r="F310" s="200" t="s">
        <v>1235</v>
      </c>
      <c r="G310" s="198"/>
      <c r="H310" s="198"/>
      <c r="I310" s="201"/>
      <c r="J310" s="201"/>
      <c r="K310" s="202">
        <f>BK310</f>
        <v>0</v>
      </c>
      <c r="L310" s="198"/>
      <c r="M310" s="203"/>
      <c r="N310" s="204"/>
      <c r="O310" s="205"/>
      <c r="P310" s="205"/>
      <c r="Q310" s="206">
        <f>SUM(Q311:Q329)</f>
        <v>0</v>
      </c>
      <c r="R310" s="206">
        <f>SUM(R311:R329)</f>
        <v>0</v>
      </c>
      <c r="S310" s="205"/>
      <c r="T310" s="207">
        <f>SUM(T311:T329)</f>
        <v>0</v>
      </c>
      <c r="U310" s="205"/>
      <c r="V310" s="207">
        <f>SUM(V311:V329)</f>
        <v>0</v>
      </c>
      <c r="W310" s="205"/>
      <c r="X310" s="208">
        <f>SUM(X311:X329)</f>
        <v>0</v>
      </c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6"/>
      <c r="AK310" s="196"/>
      <c r="AL310" s="196"/>
      <c r="AM310" s="196"/>
      <c r="AN310" s="196"/>
      <c r="AO310" s="196"/>
      <c r="AP310" s="196"/>
      <c r="AQ310" s="196"/>
      <c r="AR310" s="209" t="s">
        <v>40</v>
      </c>
      <c r="AS310" s="196"/>
      <c r="AT310" s="210" t="s">
        <v>721</v>
      </c>
      <c r="AU310" s="210" t="s">
        <v>32</v>
      </c>
      <c r="AV310" s="196"/>
      <c r="AW310" s="196"/>
      <c r="AX310" s="196"/>
      <c r="AY310" s="209" t="s">
        <v>781</v>
      </c>
      <c r="AZ310" s="196"/>
      <c r="BA310" s="196"/>
      <c r="BB310" s="196"/>
      <c r="BC310" s="196"/>
      <c r="BD310" s="196"/>
      <c r="BE310" s="196"/>
      <c r="BF310" s="196"/>
      <c r="BG310" s="196"/>
      <c r="BH310" s="196"/>
      <c r="BI310" s="196"/>
      <c r="BJ310" s="196"/>
      <c r="BK310" s="211">
        <f>SUM(BK311:BK329)</f>
        <v>0</v>
      </c>
      <c r="BL310" s="196"/>
      <c r="BM310" s="196"/>
      <c r="BN310" s="196"/>
      <c r="BO310" s="196"/>
      <c r="BP310" s="196"/>
      <c r="BQ310" s="196"/>
      <c r="BR310" s="196"/>
      <c r="BS310" s="196"/>
      <c r="BT310" s="196"/>
      <c r="BU310" s="196"/>
      <c r="BV310" s="196"/>
      <c r="BW310" s="196"/>
      <c r="BX310" s="196"/>
      <c r="BY310" s="196"/>
      <c r="BZ310" s="196"/>
      <c r="CA310" s="196"/>
      <c r="CB310" s="196"/>
      <c r="CC310" s="196"/>
      <c r="CD310" s="196"/>
      <c r="CE310" s="196"/>
      <c r="CF310" s="196"/>
      <c r="CG310" s="196"/>
      <c r="CH310" s="196"/>
      <c r="CI310" s="196"/>
      <c r="CJ310" s="196"/>
      <c r="CK310" s="196"/>
      <c r="CL310" s="196"/>
      <c r="CM310" s="196"/>
      <c r="CN310" s="196"/>
      <c r="CO310" s="196"/>
      <c r="CP310" s="196"/>
      <c r="CQ310" s="196"/>
      <c r="CR310" s="196"/>
      <c r="CS310" s="196"/>
      <c r="CT310" s="196"/>
      <c r="CU310" s="196"/>
      <c r="CV310" s="196"/>
      <c r="CW310" s="196"/>
      <c r="CX310" s="196"/>
      <c r="CY310" s="196"/>
      <c r="CZ310" s="196"/>
      <c r="DA310" s="196"/>
      <c r="DB310" s="196"/>
      <c r="DC310" s="196"/>
      <c r="DD310" s="196"/>
      <c r="DE310" s="196"/>
      <c r="DF310" s="196"/>
      <c r="DG310" s="196"/>
      <c r="DH310" s="196"/>
      <c r="DI310" s="196"/>
      <c r="DJ310" s="196"/>
      <c r="DK310" s="196"/>
      <c r="DL310" s="196"/>
      <c r="DM310" s="196"/>
      <c r="DN310" s="196"/>
      <c r="DO310" s="196"/>
      <c r="DP310" s="196"/>
      <c r="DQ310" s="196"/>
      <c r="DR310" s="196"/>
      <c r="DS310" s="196"/>
      <c r="DT310" s="196"/>
      <c r="DU310" s="196"/>
      <c r="DV310" s="196"/>
      <c r="DW310" s="196"/>
      <c r="DX310" s="196"/>
      <c r="DY310" s="196"/>
      <c r="DZ310" s="196"/>
      <c r="EA310" s="196"/>
      <c r="EB310" s="196"/>
      <c r="EC310" s="196"/>
      <c r="ED310" s="196"/>
      <c r="EE310" s="196"/>
      <c r="EF310" s="196"/>
      <c r="EG310" s="196"/>
      <c r="EH310" s="196"/>
      <c r="EI310" s="196"/>
      <c r="EJ310" s="196"/>
      <c r="EK310" s="196"/>
      <c r="EL310" s="196"/>
      <c r="EM310" s="196"/>
      <c r="EN310" s="196"/>
      <c r="EO310" s="196"/>
      <c r="EP310" s="196"/>
      <c r="EQ310" s="196"/>
      <c r="ER310" s="196"/>
      <c r="ES310" s="196"/>
      <c r="ET310" s="196"/>
      <c r="EU310" s="196"/>
      <c r="EV310" s="196"/>
      <c r="EW310" s="196"/>
      <c r="EX310" s="196"/>
      <c r="EY310" s="196"/>
      <c r="EZ310" s="196"/>
      <c r="FA310" s="196"/>
      <c r="FB310" s="196"/>
      <c r="FC310" s="196"/>
      <c r="FD310" s="196"/>
      <c r="FE310" s="196"/>
      <c r="FF310" s="196"/>
      <c r="FG310" s="196"/>
      <c r="FH310" s="196"/>
      <c r="FI310" s="196"/>
    </row>
    <row r="311" spans="1:165" ht="22.8">
      <c r="A311" s="54"/>
      <c r="B311" s="55"/>
      <c r="C311" s="214" t="s">
        <v>1253</v>
      </c>
      <c r="D311" s="214" t="s">
        <v>783</v>
      </c>
      <c r="E311" s="215" t="s">
        <v>1237</v>
      </c>
      <c r="F311" s="216" t="s">
        <v>1238</v>
      </c>
      <c r="G311" s="217" t="s">
        <v>1239</v>
      </c>
      <c r="H311" s="218">
        <v>0</v>
      </c>
      <c r="I311" s="219"/>
      <c r="J311" s="219"/>
      <c r="K311" s="220">
        <f>ROUND(P311*H311,2)</f>
        <v>0</v>
      </c>
      <c r="L311" s="216" t="s">
        <v>56</v>
      </c>
      <c r="M311" s="59"/>
      <c r="N311" s="221" t="s">
        <v>56</v>
      </c>
      <c r="O311" s="222" t="s">
        <v>694</v>
      </c>
      <c r="P311" s="223">
        <f>I311+J311</f>
        <v>0</v>
      </c>
      <c r="Q311" s="223">
        <f>ROUND(I311*H311,2)</f>
        <v>0</v>
      </c>
      <c r="R311" s="223">
        <f>ROUND(J311*H311,2)</f>
        <v>0</v>
      </c>
      <c r="S311" s="87"/>
      <c r="T311" s="224">
        <f>S311*H311</f>
        <v>0</v>
      </c>
      <c r="U311" s="224">
        <v>0</v>
      </c>
      <c r="V311" s="224">
        <f>U311*H311</f>
        <v>0</v>
      </c>
      <c r="W311" s="224">
        <v>0</v>
      </c>
      <c r="X311" s="225">
        <f>W311*H311</f>
        <v>0</v>
      </c>
      <c r="Y311" s="54"/>
      <c r="Z311" s="54"/>
      <c r="AA311" s="54"/>
      <c r="AB311" s="54"/>
      <c r="AC311" s="54"/>
      <c r="AD311" s="54"/>
      <c r="AE311" s="54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226" t="s">
        <v>1186</v>
      </c>
      <c r="AS311" s="60"/>
      <c r="AT311" s="226" t="s">
        <v>783</v>
      </c>
      <c r="AU311" s="226" t="s">
        <v>34</v>
      </c>
      <c r="AV311" s="60"/>
      <c r="AW311" s="60"/>
      <c r="AX311" s="60"/>
      <c r="AY311" s="38" t="s">
        <v>781</v>
      </c>
      <c r="AZ311" s="60"/>
      <c r="BA311" s="60"/>
      <c r="BB311" s="60"/>
      <c r="BC311" s="60"/>
      <c r="BD311" s="60"/>
      <c r="BE311" s="227">
        <f>IF(O311="základní",K311,0)</f>
        <v>0</v>
      </c>
      <c r="BF311" s="227">
        <f>IF(O311="snížená",K311,0)</f>
        <v>0</v>
      </c>
      <c r="BG311" s="227">
        <f>IF(O311="zákl. přenesená",K311,0)</f>
        <v>0</v>
      </c>
      <c r="BH311" s="227">
        <f>IF(O311="sníž. přenesená",K311,0)</f>
        <v>0</v>
      </c>
      <c r="BI311" s="227">
        <f>IF(O311="nulová",K311,0)</f>
        <v>0</v>
      </c>
      <c r="BJ311" s="38" t="s">
        <v>34</v>
      </c>
      <c r="BK311" s="227">
        <f>ROUND(P311*H311,2)</f>
        <v>0</v>
      </c>
      <c r="BL311" s="38" t="s">
        <v>1186</v>
      </c>
      <c r="BM311" s="226" t="s">
        <v>1240</v>
      </c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  <c r="ED311" s="60"/>
      <c r="EE311" s="60"/>
      <c r="EF311" s="60"/>
      <c r="EG311" s="60"/>
      <c r="EH311" s="60"/>
      <c r="EI311" s="60"/>
      <c r="EJ311" s="60"/>
      <c r="EK311" s="60"/>
      <c r="EL311" s="60"/>
      <c r="EM311" s="60"/>
      <c r="EN311" s="60"/>
      <c r="EO311" s="60"/>
      <c r="EP311" s="60"/>
      <c r="EQ311" s="60"/>
      <c r="ER311" s="60"/>
      <c r="ES311" s="60"/>
      <c r="ET311" s="60"/>
      <c r="EU311" s="60"/>
      <c r="EV311" s="60"/>
      <c r="EW311" s="60"/>
      <c r="EX311" s="60"/>
      <c r="EY311" s="60"/>
      <c r="EZ311" s="60"/>
      <c r="FA311" s="60"/>
      <c r="FB311" s="60"/>
      <c r="FC311" s="60"/>
      <c r="FD311" s="60"/>
      <c r="FE311" s="60"/>
      <c r="FF311" s="60"/>
      <c r="FG311" s="60"/>
      <c r="FH311" s="60"/>
      <c r="FI311" s="60"/>
    </row>
    <row r="312" spans="1:165" ht="22.8">
      <c r="A312" s="54"/>
      <c r="B312" s="55"/>
      <c r="C312" s="214" t="s">
        <v>1258</v>
      </c>
      <c r="D312" s="214" t="s">
        <v>783</v>
      </c>
      <c r="E312" s="215" t="s">
        <v>1242</v>
      </c>
      <c r="F312" s="216" t="s">
        <v>1243</v>
      </c>
      <c r="G312" s="217" t="s">
        <v>1239</v>
      </c>
      <c r="H312" s="218">
        <v>0</v>
      </c>
      <c r="I312" s="219"/>
      <c r="J312" s="219"/>
      <c r="K312" s="220">
        <f>ROUND(P312*H312,2)</f>
        <v>0</v>
      </c>
      <c r="L312" s="216" t="s">
        <v>56</v>
      </c>
      <c r="M312" s="59"/>
      <c r="N312" s="221" t="s">
        <v>56</v>
      </c>
      <c r="O312" s="222" t="s">
        <v>694</v>
      </c>
      <c r="P312" s="223">
        <f>I312+J312</f>
        <v>0</v>
      </c>
      <c r="Q312" s="223">
        <f>ROUND(I312*H312,2)</f>
        <v>0</v>
      </c>
      <c r="R312" s="223">
        <f>ROUND(J312*H312,2)</f>
        <v>0</v>
      </c>
      <c r="S312" s="87"/>
      <c r="T312" s="224">
        <f>S312*H312</f>
        <v>0</v>
      </c>
      <c r="U312" s="224">
        <v>0</v>
      </c>
      <c r="V312" s="224">
        <f>U312*H312</f>
        <v>0</v>
      </c>
      <c r="W312" s="224">
        <v>0</v>
      </c>
      <c r="X312" s="225">
        <f>W312*H312</f>
        <v>0</v>
      </c>
      <c r="Y312" s="54"/>
      <c r="Z312" s="54"/>
      <c r="AA312" s="54"/>
      <c r="AB312" s="54"/>
      <c r="AC312" s="54"/>
      <c r="AD312" s="54"/>
      <c r="AE312" s="54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226" t="s">
        <v>1186</v>
      </c>
      <c r="AS312" s="60"/>
      <c r="AT312" s="226" t="s">
        <v>783</v>
      </c>
      <c r="AU312" s="226" t="s">
        <v>34</v>
      </c>
      <c r="AV312" s="60"/>
      <c r="AW312" s="60"/>
      <c r="AX312" s="60"/>
      <c r="AY312" s="38" t="s">
        <v>781</v>
      </c>
      <c r="AZ312" s="60"/>
      <c r="BA312" s="60"/>
      <c r="BB312" s="60"/>
      <c r="BC312" s="60"/>
      <c r="BD312" s="60"/>
      <c r="BE312" s="227">
        <f>IF(O312="základní",K312,0)</f>
        <v>0</v>
      </c>
      <c r="BF312" s="227">
        <f>IF(O312="snížená",K312,0)</f>
        <v>0</v>
      </c>
      <c r="BG312" s="227">
        <f>IF(O312="zákl. přenesená",K312,0)</f>
        <v>0</v>
      </c>
      <c r="BH312" s="227">
        <f>IF(O312="sníž. přenesená",K312,0)</f>
        <v>0</v>
      </c>
      <c r="BI312" s="227">
        <f>IF(O312="nulová",K312,0)</f>
        <v>0</v>
      </c>
      <c r="BJ312" s="38" t="s">
        <v>34</v>
      </c>
      <c r="BK312" s="227">
        <f>ROUND(P312*H312,2)</f>
        <v>0</v>
      </c>
      <c r="BL312" s="38" t="s">
        <v>1186</v>
      </c>
      <c r="BM312" s="226" t="s">
        <v>1244</v>
      </c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  <c r="EG312" s="60"/>
      <c r="EH312" s="60"/>
      <c r="EI312" s="60"/>
      <c r="EJ312" s="60"/>
      <c r="EK312" s="60"/>
      <c r="EL312" s="60"/>
      <c r="EM312" s="60"/>
      <c r="EN312" s="60"/>
      <c r="EO312" s="60"/>
      <c r="EP312" s="60"/>
      <c r="EQ312" s="60"/>
      <c r="ER312" s="60"/>
      <c r="ES312" s="60"/>
      <c r="ET312" s="60"/>
      <c r="EU312" s="60"/>
      <c r="EV312" s="60"/>
      <c r="EW312" s="60"/>
      <c r="EX312" s="60"/>
      <c r="EY312" s="60"/>
      <c r="EZ312" s="60"/>
      <c r="FA312" s="60"/>
      <c r="FB312" s="60"/>
      <c r="FC312" s="60"/>
      <c r="FD312" s="60"/>
      <c r="FE312" s="60"/>
      <c r="FF312" s="60"/>
      <c r="FG312" s="60"/>
      <c r="FH312" s="60"/>
      <c r="FI312" s="60"/>
    </row>
    <row r="313" spans="1:165" ht="22.8">
      <c r="A313" s="54"/>
      <c r="B313" s="55"/>
      <c r="C313" s="214" t="s">
        <v>1262</v>
      </c>
      <c r="D313" s="214" t="s">
        <v>783</v>
      </c>
      <c r="E313" s="215" t="s">
        <v>1246</v>
      </c>
      <c r="F313" s="216" t="s">
        <v>1247</v>
      </c>
      <c r="G313" s="217" t="s">
        <v>1239</v>
      </c>
      <c r="H313" s="218">
        <v>0</v>
      </c>
      <c r="I313" s="219"/>
      <c r="J313" s="219"/>
      <c r="K313" s="220">
        <f>ROUND(P313*H313,2)</f>
        <v>0</v>
      </c>
      <c r="L313" s="216" t="s">
        <v>56</v>
      </c>
      <c r="M313" s="59"/>
      <c r="N313" s="221" t="s">
        <v>56</v>
      </c>
      <c r="O313" s="222" t="s">
        <v>694</v>
      </c>
      <c r="P313" s="223">
        <f>I313+J313</f>
        <v>0</v>
      </c>
      <c r="Q313" s="223">
        <f>ROUND(I313*H313,2)</f>
        <v>0</v>
      </c>
      <c r="R313" s="223">
        <f>ROUND(J313*H313,2)</f>
        <v>0</v>
      </c>
      <c r="S313" s="87"/>
      <c r="T313" s="224">
        <f>S313*H313</f>
        <v>0</v>
      </c>
      <c r="U313" s="224">
        <v>0</v>
      </c>
      <c r="V313" s="224">
        <f>U313*H313</f>
        <v>0</v>
      </c>
      <c r="W313" s="224">
        <v>0</v>
      </c>
      <c r="X313" s="225">
        <f>W313*H313</f>
        <v>0</v>
      </c>
      <c r="Y313" s="54"/>
      <c r="Z313" s="54"/>
      <c r="AA313" s="54"/>
      <c r="AB313" s="54"/>
      <c r="AC313" s="54"/>
      <c r="AD313" s="54"/>
      <c r="AE313" s="54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226" t="s">
        <v>1186</v>
      </c>
      <c r="AS313" s="60"/>
      <c r="AT313" s="226" t="s">
        <v>783</v>
      </c>
      <c r="AU313" s="226" t="s">
        <v>34</v>
      </c>
      <c r="AV313" s="60"/>
      <c r="AW313" s="60"/>
      <c r="AX313" s="60"/>
      <c r="AY313" s="38" t="s">
        <v>781</v>
      </c>
      <c r="AZ313" s="60"/>
      <c r="BA313" s="60"/>
      <c r="BB313" s="60"/>
      <c r="BC313" s="60"/>
      <c r="BD313" s="60"/>
      <c r="BE313" s="227">
        <f>IF(O313="základní",K313,0)</f>
        <v>0</v>
      </c>
      <c r="BF313" s="227">
        <f>IF(O313="snížená",K313,0)</f>
        <v>0</v>
      </c>
      <c r="BG313" s="227">
        <f>IF(O313="zákl. přenesená",K313,0)</f>
        <v>0</v>
      </c>
      <c r="BH313" s="227">
        <f>IF(O313="sníž. přenesená",K313,0)</f>
        <v>0</v>
      </c>
      <c r="BI313" s="227">
        <f>IF(O313="nulová",K313,0)</f>
        <v>0</v>
      </c>
      <c r="BJ313" s="38" t="s">
        <v>34</v>
      </c>
      <c r="BK313" s="227">
        <f>ROUND(P313*H313,2)</f>
        <v>0</v>
      </c>
      <c r="BL313" s="38" t="s">
        <v>1186</v>
      </c>
      <c r="BM313" s="226" t="s">
        <v>1248</v>
      </c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  <c r="EK313" s="60"/>
      <c r="EL313" s="60"/>
      <c r="EM313" s="60"/>
      <c r="EN313" s="60"/>
      <c r="EO313" s="60"/>
      <c r="EP313" s="60"/>
      <c r="EQ313" s="60"/>
      <c r="ER313" s="60"/>
      <c r="ES313" s="60"/>
      <c r="ET313" s="60"/>
      <c r="EU313" s="60"/>
      <c r="EV313" s="60"/>
      <c r="EW313" s="60"/>
      <c r="EX313" s="60"/>
      <c r="EY313" s="60"/>
      <c r="EZ313" s="60"/>
      <c r="FA313" s="60"/>
      <c r="FB313" s="60"/>
      <c r="FC313" s="60"/>
      <c r="FD313" s="60"/>
      <c r="FE313" s="60"/>
      <c r="FF313" s="60"/>
      <c r="FG313" s="60"/>
      <c r="FH313" s="60"/>
      <c r="FI313" s="60"/>
    </row>
    <row r="314" spans="1:165" ht="12.75">
      <c r="A314" s="54"/>
      <c r="B314" s="55"/>
      <c r="C314" s="214" t="s">
        <v>1266</v>
      </c>
      <c r="D314" s="214" t="s">
        <v>783</v>
      </c>
      <c r="E314" s="215" t="s">
        <v>1250</v>
      </c>
      <c r="F314" s="216" t="s">
        <v>1251</v>
      </c>
      <c r="G314" s="217" t="s">
        <v>1239</v>
      </c>
      <c r="H314" s="218">
        <v>0</v>
      </c>
      <c r="I314" s="219"/>
      <c r="J314" s="219"/>
      <c r="K314" s="220">
        <f>ROUND(P314*H314,2)</f>
        <v>0</v>
      </c>
      <c r="L314" s="216" t="s">
        <v>56</v>
      </c>
      <c r="M314" s="59"/>
      <c r="N314" s="221" t="s">
        <v>56</v>
      </c>
      <c r="O314" s="222" t="s">
        <v>694</v>
      </c>
      <c r="P314" s="223">
        <f>I314+J314</f>
        <v>0</v>
      </c>
      <c r="Q314" s="223">
        <f>ROUND(I314*H314,2)</f>
        <v>0</v>
      </c>
      <c r="R314" s="223">
        <f>ROUND(J314*H314,2)</f>
        <v>0</v>
      </c>
      <c r="S314" s="87"/>
      <c r="T314" s="224">
        <f>S314*H314</f>
        <v>0</v>
      </c>
      <c r="U314" s="224">
        <v>0</v>
      </c>
      <c r="V314" s="224">
        <f>U314*H314</f>
        <v>0</v>
      </c>
      <c r="W314" s="224">
        <v>0</v>
      </c>
      <c r="X314" s="225">
        <f>W314*H314</f>
        <v>0</v>
      </c>
      <c r="Y314" s="54"/>
      <c r="Z314" s="54"/>
      <c r="AA314" s="54"/>
      <c r="AB314" s="54"/>
      <c r="AC314" s="54"/>
      <c r="AD314" s="54"/>
      <c r="AE314" s="54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226" t="s">
        <v>1186</v>
      </c>
      <c r="AS314" s="60"/>
      <c r="AT314" s="226" t="s">
        <v>783</v>
      </c>
      <c r="AU314" s="226" t="s">
        <v>34</v>
      </c>
      <c r="AV314" s="60"/>
      <c r="AW314" s="60"/>
      <c r="AX314" s="60"/>
      <c r="AY314" s="38" t="s">
        <v>781</v>
      </c>
      <c r="AZ314" s="60"/>
      <c r="BA314" s="60"/>
      <c r="BB314" s="60"/>
      <c r="BC314" s="60"/>
      <c r="BD314" s="60"/>
      <c r="BE314" s="227">
        <f>IF(O314="základní",K314,0)</f>
        <v>0</v>
      </c>
      <c r="BF314" s="227">
        <f>IF(O314="snížená",K314,0)</f>
        <v>0</v>
      </c>
      <c r="BG314" s="227">
        <f>IF(O314="zákl. přenesená",K314,0)</f>
        <v>0</v>
      </c>
      <c r="BH314" s="227">
        <f>IF(O314="sníž. přenesená",K314,0)</f>
        <v>0</v>
      </c>
      <c r="BI314" s="227">
        <f>IF(O314="nulová",K314,0)</f>
        <v>0</v>
      </c>
      <c r="BJ314" s="38" t="s">
        <v>34</v>
      </c>
      <c r="BK314" s="227">
        <f>ROUND(P314*H314,2)</f>
        <v>0</v>
      </c>
      <c r="BL314" s="38" t="s">
        <v>1186</v>
      </c>
      <c r="BM314" s="226" t="s">
        <v>1252</v>
      </c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</row>
    <row r="315" spans="1:165" ht="34.2">
      <c r="A315" s="54"/>
      <c r="B315" s="55"/>
      <c r="C315" s="214" t="s">
        <v>1270</v>
      </c>
      <c r="D315" s="214" t="s">
        <v>783</v>
      </c>
      <c r="E315" s="215" t="s">
        <v>1254</v>
      </c>
      <c r="F315" s="216" t="s">
        <v>1255</v>
      </c>
      <c r="G315" s="217" t="s">
        <v>1239</v>
      </c>
      <c r="H315" s="218">
        <v>0</v>
      </c>
      <c r="I315" s="219"/>
      <c r="J315" s="219"/>
      <c r="K315" s="220">
        <f>ROUND(P315*H315,2)</f>
        <v>0</v>
      </c>
      <c r="L315" s="216" t="s">
        <v>56</v>
      </c>
      <c r="M315" s="59"/>
      <c r="N315" s="221" t="s">
        <v>56</v>
      </c>
      <c r="O315" s="222" t="s">
        <v>694</v>
      </c>
      <c r="P315" s="223">
        <f>I315+J315</f>
        <v>0</v>
      </c>
      <c r="Q315" s="223">
        <f>ROUND(I315*H315,2)</f>
        <v>0</v>
      </c>
      <c r="R315" s="223">
        <f>ROUND(J315*H315,2)</f>
        <v>0</v>
      </c>
      <c r="S315" s="87"/>
      <c r="T315" s="224">
        <f>S315*H315</f>
        <v>0</v>
      </c>
      <c r="U315" s="224">
        <v>0</v>
      </c>
      <c r="V315" s="224">
        <f>U315*H315</f>
        <v>0</v>
      </c>
      <c r="W315" s="224">
        <v>0</v>
      </c>
      <c r="X315" s="225">
        <f>W315*H315</f>
        <v>0</v>
      </c>
      <c r="Y315" s="54"/>
      <c r="Z315" s="54"/>
      <c r="AA315" s="54"/>
      <c r="AB315" s="54"/>
      <c r="AC315" s="54"/>
      <c r="AD315" s="54"/>
      <c r="AE315" s="54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226" t="s">
        <v>1186</v>
      </c>
      <c r="AS315" s="60"/>
      <c r="AT315" s="226" t="s">
        <v>783</v>
      </c>
      <c r="AU315" s="226" t="s">
        <v>34</v>
      </c>
      <c r="AV315" s="60"/>
      <c r="AW315" s="60"/>
      <c r="AX315" s="60"/>
      <c r="AY315" s="38" t="s">
        <v>781</v>
      </c>
      <c r="AZ315" s="60"/>
      <c r="BA315" s="60"/>
      <c r="BB315" s="60"/>
      <c r="BC315" s="60"/>
      <c r="BD315" s="60"/>
      <c r="BE315" s="227">
        <f>IF(O315="základní",K315,0)</f>
        <v>0</v>
      </c>
      <c r="BF315" s="227">
        <f>IF(O315="snížená",K315,0)</f>
        <v>0</v>
      </c>
      <c r="BG315" s="227">
        <f>IF(O315="zákl. přenesená",K315,0)</f>
        <v>0</v>
      </c>
      <c r="BH315" s="227">
        <f>IF(O315="sníž. přenesená",K315,0)</f>
        <v>0</v>
      </c>
      <c r="BI315" s="227">
        <f>IF(O315="nulová",K315,0)</f>
        <v>0</v>
      </c>
      <c r="BJ315" s="38" t="s">
        <v>34</v>
      </c>
      <c r="BK315" s="227">
        <f>ROUND(P315*H315,2)</f>
        <v>0</v>
      </c>
      <c r="BL315" s="38" t="s">
        <v>1186</v>
      </c>
      <c r="BM315" s="226" t="s">
        <v>1256</v>
      </c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</row>
    <row r="316" spans="1:165" ht="19.2">
      <c r="A316" s="54"/>
      <c r="B316" s="55"/>
      <c r="C316" s="56"/>
      <c r="D316" s="236" t="s">
        <v>54</v>
      </c>
      <c r="E316" s="56"/>
      <c r="F316" s="280" t="s">
        <v>1257</v>
      </c>
      <c r="G316" s="56"/>
      <c r="H316" s="56"/>
      <c r="I316" s="230"/>
      <c r="J316" s="230"/>
      <c r="K316" s="56"/>
      <c r="L316" s="56"/>
      <c r="M316" s="59"/>
      <c r="N316" s="231"/>
      <c r="O316" s="232"/>
      <c r="P316" s="87"/>
      <c r="Q316" s="87"/>
      <c r="R316" s="87"/>
      <c r="S316" s="87"/>
      <c r="T316" s="87"/>
      <c r="U316" s="87"/>
      <c r="V316" s="87"/>
      <c r="W316" s="87"/>
      <c r="X316" s="88"/>
      <c r="Y316" s="54"/>
      <c r="Z316" s="54"/>
      <c r="AA316" s="54"/>
      <c r="AB316" s="54"/>
      <c r="AC316" s="54"/>
      <c r="AD316" s="54"/>
      <c r="AE316" s="54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38" t="s">
        <v>54</v>
      </c>
      <c r="AU316" s="38" t="s">
        <v>34</v>
      </c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</row>
    <row r="317" spans="1:165" ht="22.8">
      <c r="A317" s="54"/>
      <c r="B317" s="55"/>
      <c r="C317" s="214" t="s">
        <v>1274</v>
      </c>
      <c r="D317" s="214" t="s">
        <v>783</v>
      </c>
      <c r="E317" s="215" t="s">
        <v>1259</v>
      </c>
      <c r="F317" s="216" t="s">
        <v>1260</v>
      </c>
      <c r="G317" s="217" t="s">
        <v>1239</v>
      </c>
      <c r="H317" s="218">
        <v>0</v>
      </c>
      <c r="I317" s="219"/>
      <c r="J317" s="219"/>
      <c r="K317" s="220">
        <f>ROUND(P317*H317,2)</f>
        <v>0</v>
      </c>
      <c r="L317" s="216" t="s">
        <v>56</v>
      </c>
      <c r="M317" s="59"/>
      <c r="N317" s="221" t="s">
        <v>56</v>
      </c>
      <c r="O317" s="222" t="s">
        <v>694</v>
      </c>
      <c r="P317" s="223">
        <f>I317+J317</f>
        <v>0</v>
      </c>
      <c r="Q317" s="223">
        <f>ROUND(I317*H317,2)</f>
        <v>0</v>
      </c>
      <c r="R317" s="223">
        <f>ROUND(J317*H317,2)</f>
        <v>0</v>
      </c>
      <c r="S317" s="87"/>
      <c r="T317" s="224">
        <f>S317*H317</f>
        <v>0</v>
      </c>
      <c r="U317" s="224">
        <v>0</v>
      </c>
      <c r="V317" s="224">
        <f>U317*H317</f>
        <v>0</v>
      </c>
      <c r="W317" s="224">
        <v>0</v>
      </c>
      <c r="X317" s="225">
        <f>W317*H317</f>
        <v>0</v>
      </c>
      <c r="Y317" s="54"/>
      <c r="Z317" s="54"/>
      <c r="AA317" s="54"/>
      <c r="AB317" s="54"/>
      <c r="AC317" s="54"/>
      <c r="AD317" s="54"/>
      <c r="AE317" s="54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226" t="s">
        <v>1186</v>
      </c>
      <c r="AS317" s="60"/>
      <c r="AT317" s="226" t="s">
        <v>783</v>
      </c>
      <c r="AU317" s="226" t="s">
        <v>34</v>
      </c>
      <c r="AV317" s="60"/>
      <c r="AW317" s="60"/>
      <c r="AX317" s="60"/>
      <c r="AY317" s="38" t="s">
        <v>781</v>
      </c>
      <c r="AZ317" s="60"/>
      <c r="BA317" s="60"/>
      <c r="BB317" s="60"/>
      <c r="BC317" s="60"/>
      <c r="BD317" s="60"/>
      <c r="BE317" s="227">
        <f>IF(O317="základní",K317,0)</f>
        <v>0</v>
      </c>
      <c r="BF317" s="227">
        <f>IF(O317="snížená",K317,0)</f>
        <v>0</v>
      </c>
      <c r="BG317" s="227">
        <f>IF(O317="zákl. přenesená",K317,0)</f>
        <v>0</v>
      </c>
      <c r="BH317" s="227">
        <f>IF(O317="sníž. přenesená",K317,0)</f>
        <v>0</v>
      </c>
      <c r="BI317" s="227">
        <f>IF(O317="nulová",K317,0)</f>
        <v>0</v>
      </c>
      <c r="BJ317" s="38" t="s">
        <v>34</v>
      </c>
      <c r="BK317" s="227">
        <f>ROUND(P317*H317,2)</f>
        <v>0</v>
      </c>
      <c r="BL317" s="38" t="s">
        <v>1186</v>
      </c>
      <c r="BM317" s="226" t="s">
        <v>1261</v>
      </c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  <c r="ED317" s="60"/>
      <c r="EE317" s="60"/>
      <c r="EF317" s="60"/>
      <c r="EG317" s="60"/>
      <c r="EH317" s="60"/>
      <c r="EI317" s="60"/>
      <c r="EJ317" s="60"/>
      <c r="EK317" s="60"/>
      <c r="EL317" s="60"/>
      <c r="EM317" s="60"/>
      <c r="EN317" s="60"/>
      <c r="EO317" s="60"/>
      <c r="EP317" s="60"/>
      <c r="EQ317" s="60"/>
      <c r="ER317" s="60"/>
      <c r="ES317" s="60"/>
      <c r="ET317" s="60"/>
      <c r="EU317" s="60"/>
      <c r="EV317" s="60"/>
      <c r="EW317" s="60"/>
      <c r="EX317" s="60"/>
      <c r="EY317" s="60"/>
      <c r="EZ317" s="60"/>
      <c r="FA317" s="60"/>
      <c r="FB317" s="60"/>
      <c r="FC317" s="60"/>
      <c r="FD317" s="60"/>
      <c r="FE317" s="60"/>
      <c r="FF317" s="60"/>
      <c r="FG317" s="60"/>
      <c r="FH317" s="60"/>
      <c r="FI317" s="60"/>
    </row>
    <row r="318" spans="1:165" ht="19.2">
      <c r="A318" s="54"/>
      <c r="B318" s="55"/>
      <c r="C318" s="56"/>
      <c r="D318" s="236" t="s">
        <v>54</v>
      </c>
      <c r="E318" s="56"/>
      <c r="F318" s="280" t="s">
        <v>1257</v>
      </c>
      <c r="G318" s="56"/>
      <c r="H318" s="56"/>
      <c r="I318" s="230"/>
      <c r="J318" s="230"/>
      <c r="K318" s="56"/>
      <c r="L318" s="56"/>
      <c r="M318" s="59"/>
      <c r="N318" s="231"/>
      <c r="O318" s="232"/>
      <c r="P318" s="87"/>
      <c r="Q318" s="87"/>
      <c r="R318" s="87"/>
      <c r="S318" s="87"/>
      <c r="T318" s="87"/>
      <c r="U318" s="87"/>
      <c r="V318" s="87"/>
      <c r="W318" s="87"/>
      <c r="X318" s="88"/>
      <c r="Y318" s="54"/>
      <c r="Z318" s="54"/>
      <c r="AA318" s="54"/>
      <c r="AB318" s="54"/>
      <c r="AC318" s="54"/>
      <c r="AD318" s="54"/>
      <c r="AE318" s="54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38" t="s">
        <v>54</v>
      </c>
      <c r="AU318" s="38" t="s">
        <v>34</v>
      </c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60"/>
      <c r="EU318" s="60"/>
      <c r="EV318" s="60"/>
      <c r="EW318" s="60"/>
      <c r="EX318" s="60"/>
      <c r="EY318" s="60"/>
      <c r="EZ318" s="60"/>
      <c r="FA318" s="60"/>
      <c r="FB318" s="60"/>
      <c r="FC318" s="60"/>
      <c r="FD318" s="60"/>
      <c r="FE318" s="60"/>
      <c r="FF318" s="60"/>
      <c r="FG318" s="60"/>
      <c r="FH318" s="60"/>
      <c r="FI318" s="60"/>
    </row>
    <row r="319" spans="1:165" ht="22.8">
      <c r="A319" s="54"/>
      <c r="B319" s="55"/>
      <c r="C319" s="214" t="s">
        <v>1278</v>
      </c>
      <c r="D319" s="214" t="s">
        <v>783</v>
      </c>
      <c r="E319" s="215" t="s">
        <v>1263</v>
      </c>
      <c r="F319" s="216" t="s">
        <v>1264</v>
      </c>
      <c r="G319" s="217" t="s">
        <v>1239</v>
      </c>
      <c r="H319" s="218">
        <v>0</v>
      </c>
      <c r="I319" s="219"/>
      <c r="J319" s="219"/>
      <c r="K319" s="220">
        <f aca="true" t="shared" si="1" ref="K319:K328">ROUND(P319*H319,2)</f>
        <v>0</v>
      </c>
      <c r="L319" s="216" t="s">
        <v>56</v>
      </c>
      <c r="M319" s="59"/>
      <c r="N319" s="221" t="s">
        <v>56</v>
      </c>
      <c r="O319" s="222" t="s">
        <v>694</v>
      </c>
      <c r="P319" s="223">
        <f aca="true" t="shared" si="2" ref="P319:P328">I319+J319</f>
        <v>0</v>
      </c>
      <c r="Q319" s="223">
        <f aca="true" t="shared" si="3" ref="Q319:Q328">ROUND(I319*H319,2)</f>
        <v>0</v>
      </c>
      <c r="R319" s="223">
        <f aca="true" t="shared" si="4" ref="R319:R328">ROUND(J319*H319,2)</f>
        <v>0</v>
      </c>
      <c r="S319" s="87"/>
      <c r="T319" s="224">
        <f aca="true" t="shared" si="5" ref="T319:T328">S319*H319</f>
        <v>0</v>
      </c>
      <c r="U319" s="224">
        <v>0</v>
      </c>
      <c r="V319" s="224">
        <f aca="true" t="shared" si="6" ref="V319:V328">U319*H319</f>
        <v>0</v>
      </c>
      <c r="W319" s="224">
        <v>0</v>
      </c>
      <c r="X319" s="225">
        <f aca="true" t="shared" si="7" ref="X319:X328">W319*H319</f>
        <v>0</v>
      </c>
      <c r="Y319" s="54"/>
      <c r="Z319" s="54"/>
      <c r="AA319" s="54"/>
      <c r="AB319" s="54"/>
      <c r="AC319" s="54"/>
      <c r="AD319" s="54"/>
      <c r="AE319" s="54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226" t="s">
        <v>1186</v>
      </c>
      <c r="AS319" s="60"/>
      <c r="AT319" s="226" t="s">
        <v>783</v>
      </c>
      <c r="AU319" s="226" t="s">
        <v>34</v>
      </c>
      <c r="AV319" s="60"/>
      <c r="AW319" s="60"/>
      <c r="AX319" s="60"/>
      <c r="AY319" s="38" t="s">
        <v>781</v>
      </c>
      <c r="AZ319" s="60"/>
      <c r="BA319" s="60"/>
      <c r="BB319" s="60"/>
      <c r="BC319" s="60"/>
      <c r="BD319" s="60"/>
      <c r="BE319" s="227">
        <f aca="true" t="shared" si="8" ref="BE319:BE328">IF(O319="základní",K319,0)</f>
        <v>0</v>
      </c>
      <c r="BF319" s="227">
        <f aca="true" t="shared" si="9" ref="BF319:BF328">IF(O319="snížená",K319,0)</f>
        <v>0</v>
      </c>
      <c r="BG319" s="227">
        <f aca="true" t="shared" si="10" ref="BG319:BG328">IF(O319="zákl. přenesená",K319,0)</f>
        <v>0</v>
      </c>
      <c r="BH319" s="227">
        <f aca="true" t="shared" si="11" ref="BH319:BH328">IF(O319="sníž. přenesená",K319,0)</f>
        <v>0</v>
      </c>
      <c r="BI319" s="227">
        <f aca="true" t="shared" si="12" ref="BI319:BI328">IF(O319="nulová",K319,0)</f>
        <v>0</v>
      </c>
      <c r="BJ319" s="38" t="s">
        <v>34</v>
      </c>
      <c r="BK319" s="227">
        <f aca="true" t="shared" si="13" ref="BK319:BK328">ROUND(P319*H319,2)</f>
        <v>0</v>
      </c>
      <c r="BL319" s="38" t="s">
        <v>1186</v>
      </c>
      <c r="BM319" s="226" t="s">
        <v>1265</v>
      </c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  <c r="ED319" s="60"/>
      <c r="EE319" s="60"/>
      <c r="EF319" s="60"/>
      <c r="EG319" s="60"/>
      <c r="EH319" s="60"/>
      <c r="EI319" s="60"/>
      <c r="EJ319" s="60"/>
      <c r="EK319" s="60"/>
      <c r="EL319" s="60"/>
      <c r="EM319" s="60"/>
      <c r="EN319" s="60"/>
      <c r="EO319" s="60"/>
      <c r="EP319" s="60"/>
      <c r="EQ319" s="60"/>
      <c r="ER319" s="60"/>
      <c r="ES319" s="60"/>
      <c r="ET319" s="60"/>
      <c r="EU319" s="60"/>
      <c r="EV319" s="60"/>
      <c r="EW319" s="60"/>
      <c r="EX319" s="60"/>
      <c r="EY319" s="60"/>
      <c r="EZ319" s="60"/>
      <c r="FA319" s="60"/>
      <c r="FB319" s="60"/>
      <c r="FC319" s="60"/>
      <c r="FD319" s="60"/>
      <c r="FE319" s="60"/>
      <c r="FF319" s="60"/>
      <c r="FG319" s="60"/>
      <c r="FH319" s="60"/>
      <c r="FI319" s="60"/>
    </row>
    <row r="320" spans="1:165" ht="12.75">
      <c r="A320" s="54"/>
      <c r="B320" s="55"/>
      <c r="C320" s="214" t="s">
        <v>1282</v>
      </c>
      <c r="D320" s="214" t="s">
        <v>783</v>
      </c>
      <c r="E320" s="215" t="s">
        <v>1267</v>
      </c>
      <c r="F320" s="216" t="s">
        <v>1268</v>
      </c>
      <c r="G320" s="217" t="s">
        <v>1239</v>
      </c>
      <c r="H320" s="218">
        <v>0</v>
      </c>
      <c r="I320" s="219"/>
      <c r="J320" s="219"/>
      <c r="K320" s="220">
        <f t="shared" si="1"/>
        <v>0</v>
      </c>
      <c r="L320" s="216" t="s">
        <v>56</v>
      </c>
      <c r="M320" s="59"/>
      <c r="N320" s="221" t="s">
        <v>56</v>
      </c>
      <c r="O320" s="222" t="s">
        <v>694</v>
      </c>
      <c r="P320" s="223">
        <f t="shared" si="2"/>
        <v>0</v>
      </c>
      <c r="Q320" s="223">
        <f t="shared" si="3"/>
        <v>0</v>
      </c>
      <c r="R320" s="223">
        <f t="shared" si="4"/>
        <v>0</v>
      </c>
      <c r="S320" s="87"/>
      <c r="T320" s="224">
        <f t="shared" si="5"/>
        <v>0</v>
      </c>
      <c r="U320" s="224">
        <v>0</v>
      </c>
      <c r="V320" s="224">
        <f t="shared" si="6"/>
        <v>0</v>
      </c>
      <c r="W320" s="224">
        <v>0</v>
      </c>
      <c r="X320" s="225">
        <f t="shared" si="7"/>
        <v>0</v>
      </c>
      <c r="Y320" s="54"/>
      <c r="Z320" s="54"/>
      <c r="AA320" s="54"/>
      <c r="AB320" s="54"/>
      <c r="AC320" s="54"/>
      <c r="AD320" s="54"/>
      <c r="AE320" s="54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226" t="s">
        <v>1186</v>
      </c>
      <c r="AS320" s="60"/>
      <c r="AT320" s="226" t="s">
        <v>783</v>
      </c>
      <c r="AU320" s="226" t="s">
        <v>34</v>
      </c>
      <c r="AV320" s="60"/>
      <c r="AW320" s="60"/>
      <c r="AX320" s="60"/>
      <c r="AY320" s="38" t="s">
        <v>781</v>
      </c>
      <c r="AZ320" s="60"/>
      <c r="BA320" s="60"/>
      <c r="BB320" s="60"/>
      <c r="BC320" s="60"/>
      <c r="BD320" s="60"/>
      <c r="BE320" s="227">
        <f t="shared" si="8"/>
        <v>0</v>
      </c>
      <c r="BF320" s="227">
        <f t="shared" si="9"/>
        <v>0</v>
      </c>
      <c r="BG320" s="227">
        <f t="shared" si="10"/>
        <v>0</v>
      </c>
      <c r="BH320" s="227">
        <f t="shared" si="11"/>
        <v>0</v>
      </c>
      <c r="BI320" s="227">
        <f t="shared" si="12"/>
        <v>0</v>
      </c>
      <c r="BJ320" s="38" t="s">
        <v>34</v>
      </c>
      <c r="BK320" s="227">
        <f t="shared" si="13"/>
        <v>0</v>
      </c>
      <c r="BL320" s="38" t="s">
        <v>1186</v>
      </c>
      <c r="BM320" s="226" t="s">
        <v>1269</v>
      </c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/>
      <c r="EL320" s="60"/>
      <c r="EM320" s="60"/>
      <c r="EN320" s="60"/>
      <c r="EO320" s="60"/>
      <c r="EP320" s="60"/>
      <c r="EQ320" s="60"/>
      <c r="ER320" s="60"/>
      <c r="ES320" s="60"/>
      <c r="ET320" s="60"/>
      <c r="EU320" s="60"/>
      <c r="EV320" s="60"/>
      <c r="EW320" s="60"/>
      <c r="EX320" s="60"/>
      <c r="EY320" s="60"/>
      <c r="EZ320" s="60"/>
      <c r="FA320" s="60"/>
      <c r="FB320" s="60"/>
      <c r="FC320" s="60"/>
      <c r="FD320" s="60"/>
      <c r="FE320" s="60"/>
      <c r="FF320" s="60"/>
      <c r="FG320" s="60"/>
      <c r="FH320" s="60"/>
      <c r="FI320" s="60"/>
    </row>
    <row r="321" spans="1:165" ht="12.75">
      <c r="A321" s="54"/>
      <c r="B321" s="55"/>
      <c r="C321" s="214" t="s">
        <v>1286</v>
      </c>
      <c r="D321" s="214" t="s">
        <v>783</v>
      </c>
      <c r="E321" s="215" t="s">
        <v>1271</v>
      </c>
      <c r="F321" s="216" t="s">
        <v>1272</v>
      </c>
      <c r="G321" s="217" t="s">
        <v>1239</v>
      </c>
      <c r="H321" s="218">
        <v>0</v>
      </c>
      <c r="I321" s="219"/>
      <c r="J321" s="219"/>
      <c r="K321" s="220">
        <f t="shared" si="1"/>
        <v>0</v>
      </c>
      <c r="L321" s="216" t="s">
        <v>56</v>
      </c>
      <c r="M321" s="59"/>
      <c r="N321" s="221" t="s">
        <v>56</v>
      </c>
      <c r="O321" s="222" t="s">
        <v>694</v>
      </c>
      <c r="P321" s="223">
        <f t="shared" si="2"/>
        <v>0</v>
      </c>
      <c r="Q321" s="223">
        <f t="shared" si="3"/>
        <v>0</v>
      </c>
      <c r="R321" s="223">
        <f t="shared" si="4"/>
        <v>0</v>
      </c>
      <c r="S321" s="87"/>
      <c r="T321" s="224">
        <f t="shared" si="5"/>
        <v>0</v>
      </c>
      <c r="U321" s="224">
        <v>0</v>
      </c>
      <c r="V321" s="224">
        <f t="shared" si="6"/>
        <v>0</v>
      </c>
      <c r="W321" s="224">
        <v>0</v>
      </c>
      <c r="X321" s="225">
        <f t="shared" si="7"/>
        <v>0</v>
      </c>
      <c r="Y321" s="54"/>
      <c r="Z321" s="54"/>
      <c r="AA321" s="54"/>
      <c r="AB321" s="54"/>
      <c r="AC321" s="54"/>
      <c r="AD321" s="54"/>
      <c r="AE321" s="54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226" t="s">
        <v>1186</v>
      </c>
      <c r="AS321" s="60"/>
      <c r="AT321" s="226" t="s">
        <v>783</v>
      </c>
      <c r="AU321" s="226" t="s">
        <v>34</v>
      </c>
      <c r="AV321" s="60"/>
      <c r="AW321" s="60"/>
      <c r="AX321" s="60"/>
      <c r="AY321" s="38" t="s">
        <v>781</v>
      </c>
      <c r="AZ321" s="60"/>
      <c r="BA321" s="60"/>
      <c r="BB321" s="60"/>
      <c r="BC321" s="60"/>
      <c r="BD321" s="60"/>
      <c r="BE321" s="227">
        <f t="shared" si="8"/>
        <v>0</v>
      </c>
      <c r="BF321" s="227">
        <f t="shared" si="9"/>
        <v>0</v>
      </c>
      <c r="BG321" s="227">
        <f t="shared" si="10"/>
        <v>0</v>
      </c>
      <c r="BH321" s="227">
        <f t="shared" si="11"/>
        <v>0</v>
      </c>
      <c r="BI321" s="227">
        <f t="shared" si="12"/>
        <v>0</v>
      </c>
      <c r="BJ321" s="38" t="s">
        <v>34</v>
      </c>
      <c r="BK321" s="227">
        <f t="shared" si="13"/>
        <v>0</v>
      </c>
      <c r="BL321" s="38" t="s">
        <v>1186</v>
      </c>
      <c r="BM321" s="226" t="s">
        <v>1273</v>
      </c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</row>
    <row r="322" spans="1:165" ht="22.8">
      <c r="A322" s="54"/>
      <c r="B322" s="55"/>
      <c r="C322" s="214" t="s">
        <v>1290</v>
      </c>
      <c r="D322" s="214" t="s">
        <v>783</v>
      </c>
      <c r="E322" s="215" t="s">
        <v>1275</v>
      </c>
      <c r="F322" s="216" t="s">
        <v>1276</v>
      </c>
      <c r="G322" s="217" t="s">
        <v>1239</v>
      </c>
      <c r="H322" s="218">
        <v>0</v>
      </c>
      <c r="I322" s="219"/>
      <c r="J322" s="219"/>
      <c r="K322" s="220">
        <f t="shared" si="1"/>
        <v>0</v>
      </c>
      <c r="L322" s="216" t="s">
        <v>56</v>
      </c>
      <c r="M322" s="59"/>
      <c r="N322" s="221" t="s">
        <v>56</v>
      </c>
      <c r="O322" s="222" t="s">
        <v>694</v>
      </c>
      <c r="P322" s="223">
        <f t="shared" si="2"/>
        <v>0</v>
      </c>
      <c r="Q322" s="223">
        <f t="shared" si="3"/>
        <v>0</v>
      </c>
      <c r="R322" s="223">
        <f t="shared" si="4"/>
        <v>0</v>
      </c>
      <c r="S322" s="87"/>
      <c r="T322" s="224">
        <f t="shared" si="5"/>
        <v>0</v>
      </c>
      <c r="U322" s="224">
        <v>0</v>
      </c>
      <c r="V322" s="224">
        <f t="shared" si="6"/>
        <v>0</v>
      </c>
      <c r="W322" s="224">
        <v>0</v>
      </c>
      <c r="X322" s="225">
        <f t="shared" si="7"/>
        <v>0</v>
      </c>
      <c r="Y322" s="54"/>
      <c r="Z322" s="54"/>
      <c r="AA322" s="54"/>
      <c r="AB322" s="54"/>
      <c r="AC322" s="54"/>
      <c r="AD322" s="54"/>
      <c r="AE322" s="54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226" t="s">
        <v>1186</v>
      </c>
      <c r="AS322" s="60"/>
      <c r="AT322" s="226" t="s">
        <v>783</v>
      </c>
      <c r="AU322" s="226" t="s">
        <v>34</v>
      </c>
      <c r="AV322" s="60"/>
      <c r="AW322" s="60"/>
      <c r="AX322" s="60"/>
      <c r="AY322" s="38" t="s">
        <v>781</v>
      </c>
      <c r="AZ322" s="60"/>
      <c r="BA322" s="60"/>
      <c r="BB322" s="60"/>
      <c r="BC322" s="60"/>
      <c r="BD322" s="60"/>
      <c r="BE322" s="227">
        <f t="shared" si="8"/>
        <v>0</v>
      </c>
      <c r="BF322" s="227">
        <f t="shared" si="9"/>
        <v>0</v>
      </c>
      <c r="BG322" s="227">
        <f t="shared" si="10"/>
        <v>0</v>
      </c>
      <c r="BH322" s="227">
        <f t="shared" si="11"/>
        <v>0</v>
      </c>
      <c r="BI322" s="227">
        <f t="shared" si="12"/>
        <v>0</v>
      </c>
      <c r="BJ322" s="38" t="s">
        <v>34</v>
      </c>
      <c r="BK322" s="227">
        <f t="shared" si="13"/>
        <v>0</v>
      </c>
      <c r="BL322" s="38" t="s">
        <v>1186</v>
      </c>
      <c r="BM322" s="226" t="s">
        <v>1277</v>
      </c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  <c r="ED322" s="60"/>
      <c r="EE322" s="60"/>
      <c r="EF322" s="60"/>
      <c r="EG322" s="60"/>
      <c r="EH322" s="60"/>
      <c r="EI322" s="60"/>
      <c r="EJ322" s="60"/>
      <c r="EK322" s="60"/>
      <c r="EL322" s="60"/>
      <c r="EM322" s="60"/>
      <c r="EN322" s="60"/>
      <c r="EO322" s="60"/>
      <c r="EP322" s="60"/>
      <c r="EQ322" s="60"/>
      <c r="ER322" s="60"/>
      <c r="ES322" s="60"/>
      <c r="ET322" s="60"/>
      <c r="EU322" s="60"/>
      <c r="EV322" s="60"/>
      <c r="EW322" s="60"/>
      <c r="EX322" s="60"/>
      <c r="EY322" s="60"/>
      <c r="EZ322" s="60"/>
      <c r="FA322" s="60"/>
      <c r="FB322" s="60"/>
      <c r="FC322" s="60"/>
      <c r="FD322" s="60"/>
      <c r="FE322" s="60"/>
      <c r="FF322" s="60"/>
      <c r="FG322" s="60"/>
      <c r="FH322" s="60"/>
      <c r="FI322" s="60"/>
    </row>
    <row r="323" spans="1:165" ht="22.8">
      <c r="A323" s="54"/>
      <c r="B323" s="55"/>
      <c r="C323" s="214" t="s">
        <v>1294</v>
      </c>
      <c r="D323" s="214" t="s">
        <v>783</v>
      </c>
      <c r="E323" s="215" t="s">
        <v>1279</v>
      </c>
      <c r="F323" s="216" t="s">
        <v>1280</v>
      </c>
      <c r="G323" s="217" t="s">
        <v>1239</v>
      </c>
      <c r="H323" s="218">
        <v>0</v>
      </c>
      <c r="I323" s="219"/>
      <c r="J323" s="219"/>
      <c r="K323" s="220">
        <f t="shared" si="1"/>
        <v>0</v>
      </c>
      <c r="L323" s="216" t="s">
        <v>56</v>
      </c>
      <c r="M323" s="59"/>
      <c r="N323" s="221" t="s">
        <v>56</v>
      </c>
      <c r="O323" s="222" t="s">
        <v>694</v>
      </c>
      <c r="P323" s="223">
        <f t="shared" si="2"/>
        <v>0</v>
      </c>
      <c r="Q323" s="223">
        <f t="shared" si="3"/>
        <v>0</v>
      </c>
      <c r="R323" s="223">
        <f t="shared" si="4"/>
        <v>0</v>
      </c>
      <c r="S323" s="87"/>
      <c r="T323" s="224">
        <f t="shared" si="5"/>
        <v>0</v>
      </c>
      <c r="U323" s="224">
        <v>0</v>
      </c>
      <c r="V323" s="224">
        <f t="shared" si="6"/>
        <v>0</v>
      </c>
      <c r="W323" s="224">
        <v>0</v>
      </c>
      <c r="X323" s="225">
        <f t="shared" si="7"/>
        <v>0</v>
      </c>
      <c r="Y323" s="54"/>
      <c r="Z323" s="54"/>
      <c r="AA323" s="54"/>
      <c r="AB323" s="54"/>
      <c r="AC323" s="54"/>
      <c r="AD323" s="54"/>
      <c r="AE323" s="54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226" t="s">
        <v>1186</v>
      </c>
      <c r="AS323" s="60"/>
      <c r="AT323" s="226" t="s">
        <v>783</v>
      </c>
      <c r="AU323" s="226" t="s">
        <v>34</v>
      </c>
      <c r="AV323" s="60"/>
      <c r="AW323" s="60"/>
      <c r="AX323" s="60"/>
      <c r="AY323" s="38" t="s">
        <v>781</v>
      </c>
      <c r="AZ323" s="60"/>
      <c r="BA323" s="60"/>
      <c r="BB323" s="60"/>
      <c r="BC323" s="60"/>
      <c r="BD323" s="60"/>
      <c r="BE323" s="227">
        <f t="shared" si="8"/>
        <v>0</v>
      </c>
      <c r="BF323" s="227">
        <f t="shared" si="9"/>
        <v>0</v>
      </c>
      <c r="BG323" s="227">
        <f t="shared" si="10"/>
        <v>0</v>
      </c>
      <c r="BH323" s="227">
        <f t="shared" si="11"/>
        <v>0</v>
      </c>
      <c r="BI323" s="227">
        <f t="shared" si="12"/>
        <v>0</v>
      </c>
      <c r="BJ323" s="38" t="s">
        <v>34</v>
      </c>
      <c r="BK323" s="227">
        <f t="shared" si="13"/>
        <v>0</v>
      </c>
      <c r="BL323" s="38" t="s">
        <v>1186</v>
      </c>
      <c r="BM323" s="226" t="s">
        <v>1281</v>
      </c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  <c r="EG323" s="60"/>
      <c r="EH323" s="60"/>
      <c r="EI323" s="60"/>
      <c r="EJ323" s="60"/>
      <c r="EK323" s="60"/>
      <c r="EL323" s="60"/>
      <c r="EM323" s="60"/>
      <c r="EN323" s="60"/>
      <c r="EO323" s="60"/>
      <c r="EP323" s="60"/>
      <c r="EQ323" s="60"/>
      <c r="ER323" s="60"/>
      <c r="ES323" s="60"/>
      <c r="ET323" s="60"/>
      <c r="EU323" s="60"/>
      <c r="EV323" s="60"/>
      <c r="EW323" s="60"/>
      <c r="EX323" s="60"/>
      <c r="EY323" s="60"/>
      <c r="EZ323" s="60"/>
      <c r="FA323" s="60"/>
      <c r="FB323" s="60"/>
      <c r="FC323" s="60"/>
      <c r="FD323" s="60"/>
      <c r="FE323" s="60"/>
      <c r="FF323" s="60"/>
      <c r="FG323" s="60"/>
      <c r="FH323" s="60"/>
      <c r="FI323" s="60"/>
    </row>
    <row r="324" spans="1:165" ht="45.6">
      <c r="A324" s="54"/>
      <c r="B324" s="55"/>
      <c r="C324" s="214" t="s">
        <v>1298</v>
      </c>
      <c r="D324" s="214" t="s">
        <v>783</v>
      </c>
      <c r="E324" s="215" t="s">
        <v>1283</v>
      </c>
      <c r="F324" s="216" t="s">
        <v>1284</v>
      </c>
      <c r="G324" s="217" t="s">
        <v>1239</v>
      </c>
      <c r="H324" s="218">
        <v>0</v>
      </c>
      <c r="I324" s="219"/>
      <c r="J324" s="219"/>
      <c r="K324" s="220">
        <f t="shared" si="1"/>
        <v>0</v>
      </c>
      <c r="L324" s="216" t="s">
        <v>56</v>
      </c>
      <c r="M324" s="59"/>
      <c r="N324" s="221" t="s">
        <v>56</v>
      </c>
      <c r="O324" s="222" t="s">
        <v>694</v>
      </c>
      <c r="P324" s="223">
        <f t="shared" si="2"/>
        <v>0</v>
      </c>
      <c r="Q324" s="223">
        <f t="shared" si="3"/>
        <v>0</v>
      </c>
      <c r="R324" s="223">
        <f t="shared" si="4"/>
        <v>0</v>
      </c>
      <c r="S324" s="87"/>
      <c r="T324" s="224">
        <f t="shared" si="5"/>
        <v>0</v>
      </c>
      <c r="U324" s="224">
        <v>0</v>
      </c>
      <c r="V324" s="224">
        <f t="shared" si="6"/>
        <v>0</v>
      </c>
      <c r="W324" s="224">
        <v>0</v>
      </c>
      <c r="X324" s="225">
        <f t="shared" si="7"/>
        <v>0</v>
      </c>
      <c r="Y324" s="54"/>
      <c r="Z324" s="54"/>
      <c r="AA324" s="54"/>
      <c r="AB324" s="54"/>
      <c r="AC324" s="54"/>
      <c r="AD324" s="54"/>
      <c r="AE324" s="54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226" t="s">
        <v>1186</v>
      </c>
      <c r="AS324" s="60"/>
      <c r="AT324" s="226" t="s">
        <v>783</v>
      </c>
      <c r="AU324" s="226" t="s">
        <v>34</v>
      </c>
      <c r="AV324" s="60"/>
      <c r="AW324" s="60"/>
      <c r="AX324" s="60"/>
      <c r="AY324" s="38" t="s">
        <v>781</v>
      </c>
      <c r="AZ324" s="60"/>
      <c r="BA324" s="60"/>
      <c r="BB324" s="60"/>
      <c r="BC324" s="60"/>
      <c r="BD324" s="60"/>
      <c r="BE324" s="227">
        <f t="shared" si="8"/>
        <v>0</v>
      </c>
      <c r="BF324" s="227">
        <f t="shared" si="9"/>
        <v>0</v>
      </c>
      <c r="BG324" s="227">
        <f t="shared" si="10"/>
        <v>0</v>
      </c>
      <c r="BH324" s="227">
        <f t="shared" si="11"/>
        <v>0</v>
      </c>
      <c r="BI324" s="227">
        <f t="shared" si="12"/>
        <v>0</v>
      </c>
      <c r="BJ324" s="38" t="s">
        <v>34</v>
      </c>
      <c r="BK324" s="227">
        <f t="shared" si="13"/>
        <v>0</v>
      </c>
      <c r="BL324" s="38" t="s">
        <v>1186</v>
      </c>
      <c r="BM324" s="226" t="s">
        <v>1285</v>
      </c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  <c r="EG324" s="60"/>
      <c r="EH324" s="60"/>
      <c r="EI324" s="60"/>
      <c r="EJ324" s="60"/>
      <c r="EK324" s="60"/>
      <c r="EL324" s="60"/>
      <c r="EM324" s="60"/>
      <c r="EN324" s="60"/>
      <c r="EO324" s="60"/>
      <c r="EP324" s="60"/>
      <c r="EQ324" s="60"/>
      <c r="ER324" s="60"/>
      <c r="ES324" s="60"/>
      <c r="ET324" s="60"/>
      <c r="EU324" s="60"/>
      <c r="EV324" s="60"/>
      <c r="EW324" s="60"/>
      <c r="EX324" s="60"/>
      <c r="EY324" s="60"/>
      <c r="EZ324" s="60"/>
      <c r="FA324" s="60"/>
      <c r="FB324" s="60"/>
      <c r="FC324" s="60"/>
      <c r="FD324" s="60"/>
      <c r="FE324" s="60"/>
      <c r="FF324" s="60"/>
      <c r="FG324" s="60"/>
      <c r="FH324" s="60"/>
      <c r="FI324" s="60"/>
    </row>
    <row r="325" spans="1:165" ht="22.8">
      <c r="A325" s="54"/>
      <c r="B325" s="55"/>
      <c r="C325" s="214" t="s">
        <v>1305</v>
      </c>
      <c r="D325" s="214" t="s">
        <v>783</v>
      </c>
      <c r="E325" s="215" t="s">
        <v>1287</v>
      </c>
      <c r="F325" s="216" t="s">
        <v>1288</v>
      </c>
      <c r="G325" s="217" t="s">
        <v>1239</v>
      </c>
      <c r="H325" s="218">
        <v>0</v>
      </c>
      <c r="I325" s="219"/>
      <c r="J325" s="219"/>
      <c r="K325" s="220">
        <f t="shared" si="1"/>
        <v>0</v>
      </c>
      <c r="L325" s="216" t="s">
        <v>56</v>
      </c>
      <c r="M325" s="59"/>
      <c r="N325" s="221" t="s">
        <v>56</v>
      </c>
      <c r="O325" s="222" t="s">
        <v>694</v>
      </c>
      <c r="P325" s="223">
        <f t="shared" si="2"/>
        <v>0</v>
      </c>
      <c r="Q325" s="223">
        <f t="shared" si="3"/>
        <v>0</v>
      </c>
      <c r="R325" s="223">
        <f t="shared" si="4"/>
        <v>0</v>
      </c>
      <c r="S325" s="87"/>
      <c r="T325" s="224">
        <f t="shared" si="5"/>
        <v>0</v>
      </c>
      <c r="U325" s="224">
        <v>0</v>
      </c>
      <c r="V325" s="224">
        <f t="shared" si="6"/>
        <v>0</v>
      </c>
      <c r="W325" s="224">
        <v>0</v>
      </c>
      <c r="X325" s="225">
        <f t="shared" si="7"/>
        <v>0</v>
      </c>
      <c r="Y325" s="54"/>
      <c r="Z325" s="54"/>
      <c r="AA325" s="54"/>
      <c r="AB325" s="54"/>
      <c r="AC325" s="54"/>
      <c r="AD325" s="54"/>
      <c r="AE325" s="54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226" t="s">
        <v>1186</v>
      </c>
      <c r="AS325" s="60"/>
      <c r="AT325" s="226" t="s">
        <v>783</v>
      </c>
      <c r="AU325" s="226" t="s">
        <v>34</v>
      </c>
      <c r="AV325" s="60"/>
      <c r="AW325" s="60"/>
      <c r="AX325" s="60"/>
      <c r="AY325" s="38" t="s">
        <v>781</v>
      </c>
      <c r="AZ325" s="60"/>
      <c r="BA325" s="60"/>
      <c r="BB325" s="60"/>
      <c r="BC325" s="60"/>
      <c r="BD325" s="60"/>
      <c r="BE325" s="227">
        <f t="shared" si="8"/>
        <v>0</v>
      </c>
      <c r="BF325" s="227">
        <f t="shared" si="9"/>
        <v>0</v>
      </c>
      <c r="BG325" s="227">
        <f t="shared" si="10"/>
        <v>0</v>
      </c>
      <c r="BH325" s="227">
        <f t="shared" si="11"/>
        <v>0</v>
      </c>
      <c r="BI325" s="227">
        <f t="shared" si="12"/>
        <v>0</v>
      </c>
      <c r="BJ325" s="38" t="s">
        <v>34</v>
      </c>
      <c r="BK325" s="227">
        <f t="shared" si="13"/>
        <v>0</v>
      </c>
      <c r="BL325" s="38" t="s">
        <v>1186</v>
      </c>
      <c r="BM325" s="226" t="s">
        <v>1289</v>
      </c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  <c r="EK325" s="60"/>
      <c r="EL325" s="60"/>
      <c r="EM325" s="60"/>
      <c r="EN325" s="60"/>
      <c r="EO325" s="60"/>
      <c r="EP325" s="60"/>
      <c r="EQ325" s="60"/>
      <c r="ER325" s="60"/>
      <c r="ES325" s="60"/>
      <c r="ET325" s="60"/>
      <c r="EU325" s="60"/>
      <c r="EV325" s="60"/>
      <c r="EW325" s="60"/>
      <c r="EX325" s="60"/>
      <c r="EY325" s="60"/>
      <c r="EZ325" s="60"/>
      <c r="FA325" s="60"/>
      <c r="FB325" s="60"/>
      <c r="FC325" s="60"/>
      <c r="FD325" s="60"/>
      <c r="FE325" s="60"/>
      <c r="FF325" s="60"/>
      <c r="FG325" s="60"/>
      <c r="FH325" s="60"/>
      <c r="FI325" s="60"/>
    </row>
    <row r="326" spans="1:165" ht="45.6">
      <c r="A326" s="54"/>
      <c r="B326" s="55"/>
      <c r="C326" s="214" t="s">
        <v>1310</v>
      </c>
      <c r="D326" s="214" t="s">
        <v>783</v>
      </c>
      <c r="E326" s="215" t="s">
        <v>1291</v>
      </c>
      <c r="F326" s="216" t="s">
        <v>1292</v>
      </c>
      <c r="G326" s="217" t="s">
        <v>1239</v>
      </c>
      <c r="H326" s="218">
        <v>0</v>
      </c>
      <c r="I326" s="219"/>
      <c r="J326" s="219"/>
      <c r="K326" s="220">
        <f t="shared" si="1"/>
        <v>0</v>
      </c>
      <c r="L326" s="216" t="s">
        <v>56</v>
      </c>
      <c r="M326" s="59"/>
      <c r="N326" s="221" t="s">
        <v>56</v>
      </c>
      <c r="O326" s="222" t="s">
        <v>694</v>
      </c>
      <c r="P326" s="223">
        <f t="shared" si="2"/>
        <v>0</v>
      </c>
      <c r="Q326" s="223">
        <f t="shared" si="3"/>
        <v>0</v>
      </c>
      <c r="R326" s="223">
        <f t="shared" si="4"/>
        <v>0</v>
      </c>
      <c r="S326" s="87"/>
      <c r="T326" s="224">
        <f t="shared" si="5"/>
        <v>0</v>
      </c>
      <c r="U326" s="224">
        <v>0</v>
      </c>
      <c r="V326" s="224">
        <f t="shared" si="6"/>
        <v>0</v>
      </c>
      <c r="W326" s="224">
        <v>0</v>
      </c>
      <c r="X326" s="225">
        <f t="shared" si="7"/>
        <v>0</v>
      </c>
      <c r="Y326" s="54"/>
      <c r="Z326" s="54"/>
      <c r="AA326" s="54"/>
      <c r="AB326" s="54"/>
      <c r="AC326" s="54"/>
      <c r="AD326" s="54"/>
      <c r="AE326" s="54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226" t="s">
        <v>1186</v>
      </c>
      <c r="AS326" s="60"/>
      <c r="AT326" s="226" t="s">
        <v>783</v>
      </c>
      <c r="AU326" s="226" t="s">
        <v>34</v>
      </c>
      <c r="AV326" s="60"/>
      <c r="AW326" s="60"/>
      <c r="AX326" s="60"/>
      <c r="AY326" s="38" t="s">
        <v>781</v>
      </c>
      <c r="AZ326" s="60"/>
      <c r="BA326" s="60"/>
      <c r="BB326" s="60"/>
      <c r="BC326" s="60"/>
      <c r="BD326" s="60"/>
      <c r="BE326" s="227">
        <f t="shared" si="8"/>
        <v>0</v>
      </c>
      <c r="BF326" s="227">
        <f t="shared" si="9"/>
        <v>0</v>
      </c>
      <c r="BG326" s="227">
        <f t="shared" si="10"/>
        <v>0</v>
      </c>
      <c r="BH326" s="227">
        <f t="shared" si="11"/>
        <v>0</v>
      </c>
      <c r="BI326" s="227">
        <f t="shared" si="12"/>
        <v>0</v>
      </c>
      <c r="BJ326" s="38" t="s">
        <v>34</v>
      </c>
      <c r="BK326" s="227">
        <f t="shared" si="13"/>
        <v>0</v>
      </c>
      <c r="BL326" s="38" t="s">
        <v>1186</v>
      </c>
      <c r="BM326" s="226" t="s">
        <v>1293</v>
      </c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  <c r="EK326" s="60"/>
      <c r="EL326" s="60"/>
      <c r="EM326" s="60"/>
      <c r="EN326" s="60"/>
      <c r="EO326" s="60"/>
      <c r="EP326" s="60"/>
      <c r="EQ326" s="60"/>
      <c r="ER326" s="60"/>
      <c r="ES326" s="60"/>
      <c r="ET326" s="60"/>
      <c r="EU326" s="60"/>
      <c r="EV326" s="60"/>
      <c r="EW326" s="60"/>
      <c r="EX326" s="60"/>
      <c r="EY326" s="60"/>
      <c r="EZ326" s="60"/>
      <c r="FA326" s="60"/>
      <c r="FB326" s="60"/>
      <c r="FC326" s="60"/>
      <c r="FD326" s="60"/>
      <c r="FE326" s="60"/>
      <c r="FF326" s="60"/>
      <c r="FG326" s="60"/>
      <c r="FH326" s="60"/>
      <c r="FI326" s="60"/>
    </row>
    <row r="327" spans="1:165" ht="22.8">
      <c r="A327" s="54"/>
      <c r="B327" s="55"/>
      <c r="C327" s="214" t="s">
        <v>1314</v>
      </c>
      <c r="D327" s="214" t="s">
        <v>783</v>
      </c>
      <c r="E327" s="215" t="s">
        <v>1295</v>
      </c>
      <c r="F327" s="216" t="s">
        <v>1296</v>
      </c>
      <c r="G327" s="217" t="s">
        <v>1239</v>
      </c>
      <c r="H327" s="218">
        <v>0</v>
      </c>
      <c r="I327" s="219"/>
      <c r="J327" s="219"/>
      <c r="K327" s="220">
        <f t="shared" si="1"/>
        <v>0</v>
      </c>
      <c r="L327" s="216" t="s">
        <v>56</v>
      </c>
      <c r="M327" s="59"/>
      <c r="N327" s="221" t="s">
        <v>56</v>
      </c>
      <c r="O327" s="222" t="s">
        <v>694</v>
      </c>
      <c r="P327" s="223">
        <f t="shared" si="2"/>
        <v>0</v>
      </c>
      <c r="Q327" s="223">
        <f t="shared" si="3"/>
        <v>0</v>
      </c>
      <c r="R327" s="223">
        <f t="shared" si="4"/>
        <v>0</v>
      </c>
      <c r="S327" s="87"/>
      <c r="T327" s="224">
        <f t="shared" si="5"/>
        <v>0</v>
      </c>
      <c r="U327" s="224">
        <v>0</v>
      </c>
      <c r="V327" s="224">
        <f t="shared" si="6"/>
        <v>0</v>
      </c>
      <c r="W327" s="224">
        <v>0</v>
      </c>
      <c r="X327" s="225">
        <f t="shared" si="7"/>
        <v>0</v>
      </c>
      <c r="Y327" s="54"/>
      <c r="Z327" s="54"/>
      <c r="AA327" s="54"/>
      <c r="AB327" s="54"/>
      <c r="AC327" s="54"/>
      <c r="AD327" s="54"/>
      <c r="AE327" s="54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226" t="s">
        <v>1186</v>
      </c>
      <c r="AS327" s="60"/>
      <c r="AT327" s="226" t="s">
        <v>783</v>
      </c>
      <c r="AU327" s="226" t="s">
        <v>34</v>
      </c>
      <c r="AV327" s="60"/>
      <c r="AW327" s="60"/>
      <c r="AX327" s="60"/>
      <c r="AY327" s="38" t="s">
        <v>781</v>
      </c>
      <c r="AZ327" s="60"/>
      <c r="BA327" s="60"/>
      <c r="BB327" s="60"/>
      <c r="BC327" s="60"/>
      <c r="BD327" s="60"/>
      <c r="BE327" s="227">
        <f t="shared" si="8"/>
        <v>0</v>
      </c>
      <c r="BF327" s="227">
        <f t="shared" si="9"/>
        <v>0</v>
      </c>
      <c r="BG327" s="227">
        <f t="shared" si="10"/>
        <v>0</v>
      </c>
      <c r="BH327" s="227">
        <f t="shared" si="11"/>
        <v>0</v>
      </c>
      <c r="BI327" s="227">
        <f t="shared" si="12"/>
        <v>0</v>
      </c>
      <c r="BJ327" s="38" t="s">
        <v>34</v>
      </c>
      <c r="BK327" s="227">
        <f t="shared" si="13"/>
        <v>0</v>
      </c>
      <c r="BL327" s="38" t="s">
        <v>1186</v>
      </c>
      <c r="BM327" s="226" t="s">
        <v>1297</v>
      </c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  <c r="EG327" s="60"/>
      <c r="EH327" s="60"/>
      <c r="EI327" s="60"/>
      <c r="EJ327" s="60"/>
      <c r="EK327" s="60"/>
      <c r="EL327" s="60"/>
      <c r="EM327" s="60"/>
      <c r="EN327" s="60"/>
      <c r="EO327" s="60"/>
      <c r="EP327" s="60"/>
      <c r="EQ327" s="60"/>
      <c r="ER327" s="60"/>
      <c r="ES327" s="60"/>
      <c r="ET327" s="60"/>
      <c r="EU327" s="60"/>
      <c r="EV327" s="60"/>
      <c r="EW327" s="60"/>
      <c r="EX327" s="60"/>
      <c r="EY327" s="60"/>
      <c r="EZ327" s="60"/>
      <c r="FA327" s="60"/>
      <c r="FB327" s="60"/>
      <c r="FC327" s="60"/>
      <c r="FD327" s="60"/>
      <c r="FE327" s="60"/>
      <c r="FF327" s="60"/>
      <c r="FG327" s="60"/>
      <c r="FH327" s="60"/>
      <c r="FI327" s="60"/>
    </row>
    <row r="328" spans="1:165" ht="12.75">
      <c r="A328" s="54"/>
      <c r="B328" s="55"/>
      <c r="C328" s="214" t="s">
        <v>1318</v>
      </c>
      <c r="D328" s="214" t="s">
        <v>783</v>
      </c>
      <c r="E328" s="215" t="s">
        <v>1299</v>
      </c>
      <c r="F328" s="216" t="s">
        <v>1300</v>
      </c>
      <c r="G328" s="217" t="s">
        <v>1239</v>
      </c>
      <c r="H328" s="218">
        <v>0</v>
      </c>
      <c r="I328" s="219"/>
      <c r="J328" s="219"/>
      <c r="K328" s="220">
        <f t="shared" si="1"/>
        <v>0</v>
      </c>
      <c r="L328" s="216" t="s">
        <v>56</v>
      </c>
      <c r="M328" s="59"/>
      <c r="N328" s="221" t="s">
        <v>56</v>
      </c>
      <c r="O328" s="222" t="s">
        <v>694</v>
      </c>
      <c r="P328" s="223">
        <f t="shared" si="2"/>
        <v>0</v>
      </c>
      <c r="Q328" s="223">
        <f t="shared" si="3"/>
        <v>0</v>
      </c>
      <c r="R328" s="223">
        <f t="shared" si="4"/>
        <v>0</v>
      </c>
      <c r="S328" s="87"/>
      <c r="T328" s="224">
        <f t="shared" si="5"/>
        <v>0</v>
      </c>
      <c r="U328" s="224">
        <v>0</v>
      </c>
      <c r="V328" s="224">
        <f t="shared" si="6"/>
        <v>0</v>
      </c>
      <c r="W328" s="224">
        <v>0</v>
      </c>
      <c r="X328" s="225">
        <f t="shared" si="7"/>
        <v>0</v>
      </c>
      <c r="Y328" s="54"/>
      <c r="Z328" s="54"/>
      <c r="AA328" s="54"/>
      <c r="AB328" s="54"/>
      <c r="AC328" s="54"/>
      <c r="AD328" s="54"/>
      <c r="AE328" s="54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226" t="s">
        <v>1186</v>
      </c>
      <c r="AS328" s="60"/>
      <c r="AT328" s="226" t="s">
        <v>783</v>
      </c>
      <c r="AU328" s="226" t="s">
        <v>34</v>
      </c>
      <c r="AV328" s="60"/>
      <c r="AW328" s="60"/>
      <c r="AX328" s="60"/>
      <c r="AY328" s="38" t="s">
        <v>781</v>
      </c>
      <c r="AZ328" s="60"/>
      <c r="BA328" s="60"/>
      <c r="BB328" s="60"/>
      <c r="BC328" s="60"/>
      <c r="BD328" s="60"/>
      <c r="BE328" s="227">
        <f t="shared" si="8"/>
        <v>0</v>
      </c>
      <c r="BF328" s="227">
        <f t="shared" si="9"/>
        <v>0</v>
      </c>
      <c r="BG328" s="227">
        <f t="shared" si="10"/>
        <v>0</v>
      </c>
      <c r="BH328" s="227">
        <f t="shared" si="11"/>
        <v>0</v>
      </c>
      <c r="BI328" s="227">
        <f t="shared" si="12"/>
        <v>0</v>
      </c>
      <c r="BJ328" s="38" t="s">
        <v>34</v>
      </c>
      <c r="BK328" s="227">
        <f t="shared" si="13"/>
        <v>0</v>
      </c>
      <c r="BL328" s="38" t="s">
        <v>1186</v>
      </c>
      <c r="BM328" s="226" t="s">
        <v>1301</v>
      </c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0"/>
      <c r="EU328" s="60"/>
      <c r="EV328" s="60"/>
      <c r="EW328" s="60"/>
      <c r="EX328" s="60"/>
      <c r="EY328" s="60"/>
      <c r="EZ328" s="60"/>
      <c r="FA328" s="60"/>
      <c r="FB328" s="60"/>
      <c r="FC328" s="60"/>
      <c r="FD328" s="60"/>
      <c r="FE328" s="60"/>
      <c r="FF328" s="60"/>
      <c r="FG328" s="60"/>
      <c r="FH328" s="60"/>
      <c r="FI328" s="60"/>
    </row>
    <row r="329" spans="1:165" ht="48">
      <c r="A329" s="54"/>
      <c r="B329" s="55"/>
      <c r="C329" s="56"/>
      <c r="D329" s="236" t="s">
        <v>54</v>
      </c>
      <c r="E329" s="56"/>
      <c r="F329" s="280" t="s">
        <v>1302</v>
      </c>
      <c r="G329" s="56"/>
      <c r="H329" s="56"/>
      <c r="I329" s="230"/>
      <c r="J329" s="230"/>
      <c r="K329" s="56"/>
      <c r="L329" s="56"/>
      <c r="M329" s="59"/>
      <c r="N329" s="231"/>
      <c r="O329" s="232"/>
      <c r="P329" s="87"/>
      <c r="Q329" s="87"/>
      <c r="R329" s="87"/>
      <c r="S329" s="87"/>
      <c r="T329" s="87"/>
      <c r="U329" s="87"/>
      <c r="V329" s="87"/>
      <c r="W329" s="87"/>
      <c r="X329" s="88"/>
      <c r="Y329" s="54"/>
      <c r="Z329" s="54"/>
      <c r="AA329" s="54"/>
      <c r="AB329" s="54"/>
      <c r="AC329" s="54"/>
      <c r="AD329" s="54"/>
      <c r="AE329" s="54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38" t="s">
        <v>54</v>
      </c>
      <c r="AU329" s="38" t="s">
        <v>34</v>
      </c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  <c r="EK329" s="60"/>
      <c r="EL329" s="60"/>
      <c r="EM329" s="60"/>
      <c r="EN329" s="60"/>
      <c r="EO329" s="60"/>
      <c r="EP329" s="60"/>
      <c r="EQ329" s="60"/>
      <c r="ER329" s="60"/>
      <c r="ES329" s="60"/>
      <c r="ET329" s="60"/>
      <c r="EU329" s="60"/>
      <c r="EV329" s="60"/>
      <c r="EW329" s="60"/>
      <c r="EX329" s="60"/>
      <c r="EY329" s="60"/>
      <c r="EZ329" s="60"/>
      <c r="FA329" s="60"/>
      <c r="FB329" s="60"/>
      <c r="FC329" s="60"/>
      <c r="FD329" s="60"/>
      <c r="FE329" s="60"/>
      <c r="FF329" s="60"/>
      <c r="FG329" s="60"/>
      <c r="FH329" s="60"/>
      <c r="FI329" s="60"/>
    </row>
    <row r="330" spans="1:165" ht="15">
      <c r="A330" s="196"/>
      <c r="B330" s="197"/>
      <c r="C330" s="198"/>
      <c r="D330" s="199" t="s">
        <v>721</v>
      </c>
      <c r="E330" s="200" t="s">
        <v>1303</v>
      </c>
      <c r="F330" s="200" t="s">
        <v>1304</v>
      </c>
      <c r="G330" s="198"/>
      <c r="H330" s="198"/>
      <c r="I330" s="201"/>
      <c r="J330" s="201"/>
      <c r="K330" s="202">
        <f>BK330</f>
        <v>0</v>
      </c>
      <c r="L330" s="198"/>
      <c r="M330" s="203"/>
      <c r="N330" s="204"/>
      <c r="O330" s="205"/>
      <c r="P330" s="205"/>
      <c r="Q330" s="206">
        <f>SUM(Q331:Q338)</f>
        <v>0</v>
      </c>
      <c r="R330" s="206">
        <f>SUM(R331:R338)</f>
        <v>0</v>
      </c>
      <c r="S330" s="205"/>
      <c r="T330" s="207">
        <f>SUM(T331:T338)</f>
        <v>0</v>
      </c>
      <c r="U330" s="205"/>
      <c r="V330" s="207">
        <f>SUM(V331:V338)</f>
        <v>0</v>
      </c>
      <c r="W330" s="205"/>
      <c r="X330" s="208">
        <f>SUM(X331:X338)</f>
        <v>0</v>
      </c>
      <c r="Y330" s="196"/>
      <c r="Z330" s="196"/>
      <c r="AA330" s="196"/>
      <c r="AB330" s="196"/>
      <c r="AC330" s="196"/>
      <c r="AD330" s="196"/>
      <c r="AE330" s="196"/>
      <c r="AF330" s="196"/>
      <c r="AG330" s="196"/>
      <c r="AH330" s="196"/>
      <c r="AI330" s="196"/>
      <c r="AJ330" s="196"/>
      <c r="AK330" s="196"/>
      <c r="AL330" s="196"/>
      <c r="AM330" s="196"/>
      <c r="AN330" s="196"/>
      <c r="AO330" s="196"/>
      <c r="AP330" s="196"/>
      <c r="AQ330" s="196"/>
      <c r="AR330" s="209" t="s">
        <v>40</v>
      </c>
      <c r="AS330" s="196"/>
      <c r="AT330" s="210" t="s">
        <v>721</v>
      </c>
      <c r="AU330" s="210" t="s">
        <v>32</v>
      </c>
      <c r="AV330" s="196"/>
      <c r="AW330" s="196"/>
      <c r="AX330" s="196"/>
      <c r="AY330" s="209" t="s">
        <v>781</v>
      </c>
      <c r="AZ330" s="196"/>
      <c r="BA330" s="196"/>
      <c r="BB330" s="196"/>
      <c r="BC330" s="196"/>
      <c r="BD330" s="196"/>
      <c r="BE330" s="196"/>
      <c r="BF330" s="196"/>
      <c r="BG330" s="196"/>
      <c r="BH330" s="196"/>
      <c r="BI330" s="196"/>
      <c r="BJ330" s="196"/>
      <c r="BK330" s="211">
        <f>SUM(BK331:BK338)</f>
        <v>0</v>
      </c>
      <c r="BL330" s="196"/>
      <c r="BM330" s="196"/>
      <c r="BN330" s="196"/>
      <c r="BO330" s="196"/>
      <c r="BP330" s="196"/>
      <c r="BQ330" s="196"/>
      <c r="BR330" s="196"/>
      <c r="BS330" s="196"/>
      <c r="BT330" s="196"/>
      <c r="BU330" s="196"/>
      <c r="BV330" s="196"/>
      <c r="BW330" s="196"/>
      <c r="BX330" s="196"/>
      <c r="BY330" s="196"/>
      <c r="BZ330" s="196"/>
      <c r="CA330" s="196"/>
      <c r="CB330" s="196"/>
      <c r="CC330" s="196"/>
      <c r="CD330" s="196"/>
      <c r="CE330" s="196"/>
      <c r="CF330" s="196"/>
      <c r="CG330" s="196"/>
      <c r="CH330" s="196"/>
      <c r="CI330" s="196"/>
      <c r="CJ330" s="196"/>
      <c r="CK330" s="196"/>
      <c r="CL330" s="196"/>
      <c r="CM330" s="196"/>
      <c r="CN330" s="196"/>
      <c r="CO330" s="196"/>
      <c r="CP330" s="196"/>
      <c r="CQ330" s="196"/>
      <c r="CR330" s="196"/>
      <c r="CS330" s="196"/>
      <c r="CT330" s="196"/>
      <c r="CU330" s="196"/>
      <c r="CV330" s="196"/>
      <c r="CW330" s="196"/>
      <c r="CX330" s="196"/>
      <c r="CY330" s="196"/>
      <c r="CZ330" s="196"/>
      <c r="DA330" s="196"/>
      <c r="DB330" s="196"/>
      <c r="DC330" s="196"/>
      <c r="DD330" s="196"/>
      <c r="DE330" s="196"/>
      <c r="DF330" s="196"/>
      <c r="DG330" s="196"/>
      <c r="DH330" s="196"/>
      <c r="DI330" s="196"/>
      <c r="DJ330" s="196"/>
      <c r="DK330" s="196"/>
      <c r="DL330" s="196"/>
      <c r="DM330" s="196"/>
      <c r="DN330" s="196"/>
      <c r="DO330" s="196"/>
      <c r="DP330" s="196"/>
      <c r="DQ330" s="196"/>
      <c r="DR330" s="196"/>
      <c r="DS330" s="196"/>
      <c r="DT330" s="196"/>
      <c r="DU330" s="196"/>
      <c r="DV330" s="196"/>
      <c r="DW330" s="196"/>
      <c r="DX330" s="196"/>
      <c r="DY330" s="196"/>
      <c r="DZ330" s="196"/>
      <c r="EA330" s="196"/>
      <c r="EB330" s="196"/>
      <c r="EC330" s="196"/>
      <c r="ED330" s="196"/>
      <c r="EE330" s="196"/>
      <c r="EF330" s="196"/>
      <c r="EG330" s="196"/>
      <c r="EH330" s="196"/>
      <c r="EI330" s="196"/>
      <c r="EJ330" s="196"/>
      <c r="EK330" s="196"/>
      <c r="EL330" s="196"/>
      <c r="EM330" s="196"/>
      <c r="EN330" s="196"/>
      <c r="EO330" s="196"/>
      <c r="EP330" s="196"/>
      <c r="EQ330" s="196"/>
      <c r="ER330" s="196"/>
      <c r="ES330" s="196"/>
      <c r="ET330" s="196"/>
      <c r="EU330" s="196"/>
      <c r="EV330" s="196"/>
      <c r="EW330" s="196"/>
      <c r="EX330" s="196"/>
      <c r="EY330" s="196"/>
      <c r="EZ330" s="196"/>
      <c r="FA330" s="196"/>
      <c r="FB330" s="196"/>
      <c r="FC330" s="196"/>
      <c r="FD330" s="196"/>
      <c r="FE330" s="196"/>
      <c r="FF330" s="196"/>
      <c r="FG330" s="196"/>
      <c r="FH330" s="196"/>
      <c r="FI330" s="196"/>
    </row>
    <row r="331" spans="1:165" ht="12.75">
      <c r="A331" s="54"/>
      <c r="B331" s="55"/>
      <c r="C331" s="214" t="s">
        <v>1391</v>
      </c>
      <c r="D331" s="214" t="s">
        <v>783</v>
      </c>
      <c r="E331" s="215" t="s">
        <v>1306</v>
      </c>
      <c r="F331" s="216" t="s">
        <v>1307</v>
      </c>
      <c r="G331" s="217" t="s">
        <v>1239</v>
      </c>
      <c r="H331" s="218">
        <v>0</v>
      </c>
      <c r="I331" s="219"/>
      <c r="J331" s="219"/>
      <c r="K331" s="220">
        <f>ROUND(P331*H331,2)</f>
        <v>0</v>
      </c>
      <c r="L331" s="216" t="s">
        <v>56</v>
      </c>
      <c r="M331" s="59"/>
      <c r="N331" s="221" t="s">
        <v>56</v>
      </c>
      <c r="O331" s="222" t="s">
        <v>694</v>
      </c>
      <c r="P331" s="223">
        <f>I331+J331</f>
        <v>0</v>
      </c>
      <c r="Q331" s="223">
        <f>ROUND(I331*H331,2)</f>
        <v>0</v>
      </c>
      <c r="R331" s="223">
        <f>ROUND(J331*H331,2)</f>
        <v>0</v>
      </c>
      <c r="S331" s="87"/>
      <c r="T331" s="224">
        <f>S331*H331</f>
        <v>0</v>
      </c>
      <c r="U331" s="224">
        <v>0</v>
      </c>
      <c r="V331" s="224">
        <f>U331*H331</f>
        <v>0</v>
      </c>
      <c r="W331" s="224">
        <v>0</v>
      </c>
      <c r="X331" s="225">
        <f>W331*H331</f>
        <v>0</v>
      </c>
      <c r="Y331" s="54"/>
      <c r="Z331" s="54"/>
      <c r="AA331" s="54"/>
      <c r="AB331" s="54"/>
      <c r="AC331" s="54"/>
      <c r="AD331" s="54"/>
      <c r="AE331" s="54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226" t="s">
        <v>1186</v>
      </c>
      <c r="AS331" s="60"/>
      <c r="AT331" s="226" t="s">
        <v>783</v>
      </c>
      <c r="AU331" s="226" t="s">
        <v>34</v>
      </c>
      <c r="AV331" s="60"/>
      <c r="AW331" s="60"/>
      <c r="AX331" s="60"/>
      <c r="AY331" s="38" t="s">
        <v>781</v>
      </c>
      <c r="AZ331" s="60"/>
      <c r="BA331" s="60"/>
      <c r="BB331" s="60"/>
      <c r="BC331" s="60"/>
      <c r="BD331" s="60"/>
      <c r="BE331" s="227">
        <f>IF(O331="základní",K331,0)</f>
        <v>0</v>
      </c>
      <c r="BF331" s="227">
        <f>IF(O331="snížená",K331,0)</f>
        <v>0</v>
      </c>
      <c r="BG331" s="227">
        <f>IF(O331="zákl. přenesená",K331,0)</f>
        <v>0</v>
      </c>
      <c r="BH331" s="227">
        <f>IF(O331="sníž. přenesená",K331,0)</f>
        <v>0</v>
      </c>
      <c r="BI331" s="227">
        <f>IF(O331="nulová",K331,0)</f>
        <v>0</v>
      </c>
      <c r="BJ331" s="38" t="s">
        <v>34</v>
      </c>
      <c r="BK331" s="227">
        <f>ROUND(P331*H331,2)</f>
        <v>0</v>
      </c>
      <c r="BL331" s="38" t="s">
        <v>1186</v>
      </c>
      <c r="BM331" s="226" t="s">
        <v>1308</v>
      </c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  <c r="ED331" s="60"/>
      <c r="EE331" s="60"/>
      <c r="EF331" s="60"/>
      <c r="EG331" s="60"/>
      <c r="EH331" s="60"/>
      <c r="EI331" s="60"/>
      <c r="EJ331" s="60"/>
      <c r="EK331" s="60"/>
      <c r="EL331" s="60"/>
      <c r="EM331" s="60"/>
      <c r="EN331" s="60"/>
      <c r="EO331" s="60"/>
      <c r="EP331" s="60"/>
      <c r="EQ331" s="60"/>
      <c r="ER331" s="60"/>
      <c r="ES331" s="60"/>
      <c r="ET331" s="60"/>
      <c r="EU331" s="60"/>
      <c r="EV331" s="60"/>
      <c r="EW331" s="60"/>
      <c r="EX331" s="60"/>
      <c r="EY331" s="60"/>
      <c r="EZ331" s="60"/>
      <c r="FA331" s="60"/>
      <c r="FB331" s="60"/>
      <c r="FC331" s="60"/>
      <c r="FD331" s="60"/>
      <c r="FE331" s="60"/>
      <c r="FF331" s="60"/>
      <c r="FG331" s="60"/>
      <c r="FH331" s="60"/>
      <c r="FI331" s="60"/>
    </row>
    <row r="332" spans="1:165" ht="28.8">
      <c r="A332" s="54"/>
      <c r="B332" s="55"/>
      <c r="C332" s="56"/>
      <c r="D332" s="236" t="s">
        <v>54</v>
      </c>
      <c r="E332" s="56"/>
      <c r="F332" s="280" t="s">
        <v>1309</v>
      </c>
      <c r="G332" s="56"/>
      <c r="H332" s="56"/>
      <c r="I332" s="230"/>
      <c r="J332" s="230"/>
      <c r="K332" s="56"/>
      <c r="L332" s="56"/>
      <c r="M332" s="59"/>
      <c r="N332" s="231"/>
      <c r="O332" s="232"/>
      <c r="P332" s="87"/>
      <c r="Q332" s="87"/>
      <c r="R332" s="87"/>
      <c r="S332" s="87"/>
      <c r="T332" s="87"/>
      <c r="U332" s="87"/>
      <c r="V332" s="87"/>
      <c r="W332" s="87"/>
      <c r="X332" s="88"/>
      <c r="Y332" s="54"/>
      <c r="Z332" s="54"/>
      <c r="AA332" s="54"/>
      <c r="AB332" s="54"/>
      <c r="AC332" s="54"/>
      <c r="AD332" s="54"/>
      <c r="AE332" s="54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38" t="s">
        <v>54</v>
      </c>
      <c r="AU332" s="38" t="s">
        <v>34</v>
      </c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  <c r="EK332" s="60"/>
      <c r="EL332" s="60"/>
      <c r="EM332" s="60"/>
      <c r="EN332" s="60"/>
      <c r="EO332" s="60"/>
      <c r="EP332" s="60"/>
      <c r="EQ332" s="60"/>
      <c r="ER332" s="60"/>
      <c r="ES332" s="60"/>
      <c r="ET332" s="60"/>
      <c r="EU332" s="60"/>
      <c r="EV332" s="60"/>
      <c r="EW332" s="60"/>
      <c r="EX332" s="60"/>
      <c r="EY332" s="60"/>
      <c r="EZ332" s="60"/>
      <c r="FA332" s="60"/>
      <c r="FB332" s="60"/>
      <c r="FC332" s="60"/>
      <c r="FD332" s="60"/>
      <c r="FE332" s="60"/>
      <c r="FF332" s="60"/>
      <c r="FG332" s="60"/>
      <c r="FH332" s="60"/>
      <c r="FI332" s="60"/>
    </row>
    <row r="333" spans="1:165" ht="12.75">
      <c r="A333" s="54"/>
      <c r="B333" s="55"/>
      <c r="C333" s="214" t="s">
        <v>1392</v>
      </c>
      <c r="D333" s="214" t="s">
        <v>783</v>
      </c>
      <c r="E333" s="215" t="s">
        <v>1311</v>
      </c>
      <c r="F333" s="216" t="s">
        <v>1312</v>
      </c>
      <c r="G333" s="217" t="s">
        <v>1239</v>
      </c>
      <c r="H333" s="218">
        <v>0</v>
      </c>
      <c r="I333" s="219"/>
      <c r="J333" s="219"/>
      <c r="K333" s="220">
        <f>ROUND(P333*H333,2)</f>
        <v>0</v>
      </c>
      <c r="L333" s="216" t="s">
        <v>56</v>
      </c>
      <c r="M333" s="59"/>
      <c r="N333" s="221" t="s">
        <v>56</v>
      </c>
      <c r="O333" s="222" t="s">
        <v>694</v>
      </c>
      <c r="P333" s="223">
        <f>I333+J333</f>
        <v>0</v>
      </c>
      <c r="Q333" s="223">
        <f>ROUND(I333*H333,2)</f>
        <v>0</v>
      </c>
      <c r="R333" s="223">
        <f>ROUND(J333*H333,2)</f>
        <v>0</v>
      </c>
      <c r="S333" s="87"/>
      <c r="T333" s="224">
        <f>S333*H333</f>
        <v>0</v>
      </c>
      <c r="U333" s="224">
        <v>0</v>
      </c>
      <c r="V333" s="224">
        <f>U333*H333</f>
        <v>0</v>
      </c>
      <c r="W333" s="224">
        <v>0</v>
      </c>
      <c r="X333" s="225">
        <f>W333*H333</f>
        <v>0</v>
      </c>
      <c r="Y333" s="54"/>
      <c r="Z333" s="54"/>
      <c r="AA333" s="54"/>
      <c r="AB333" s="54"/>
      <c r="AC333" s="54"/>
      <c r="AD333" s="54"/>
      <c r="AE333" s="54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226" t="s">
        <v>1186</v>
      </c>
      <c r="AS333" s="60"/>
      <c r="AT333" s="226" t="s">
        <v>783</v>
      </c>
      <c r="AU333" s="226" t="s">
        <v>34</v>
      </c>
      <c r="AV333" s="60"/>
      <c r="AW333" s="60"/>
      <c r="AX333" s="60"/>
      <c r="AY333" s="38" t="s">
        <v>781</v>
      </c>
      <c r="AZ333" s="60"/>
      <c r="BA333" s="60"/>
      <c r="BB333" s="60"/>
      <c r="BC333" s="60"/>
      <c r="BD333" s="60"/>
      <c r="BE333" s="227">
        <f>IF(O333="základní",K333,0)</f>
        <v>0</v>
      </c>
      <c r="BF333" s="227">
        <f>IF(O333="snížená",K333,0)</f>
        <v>0</v>
      </c>
      <c r="BG333" s="227">
        <f>IF(O333="zákl. přenesená",K333,0)</f>
        <v>0</v>
      </c>
      <c r="BH333" s="227">
        <f>IF(O333="sníž. přenesená",K333,0)</f>
        <v>0</v>
      </c>
      <c r="BI333" s="227">
        <f>IF(O333="nulová",K333,0)</f>
        <v>0</v>
      </c>
      <c r="BJ333" s="38" t="s">
        <v>34</v>
      </c>
      <c r="BK333" s="227">
        <f>ROUND(P333*H333,2)</f>
        <v>0</v>
      </c>
      <c r="BL333" s="38" t="s">
        <v>1186</v>
      </c>
      <c r="BM333" s="226" t="s">
        <v>1313</v>
      </c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0"/>
      <c r="EU333" s="60"/>
      <c r="EV333" s="60"/>
      <c r="EW333" s="60"/>
      <c r="EX333" s="60"/>
      <c r="EY333" s="60"/>
      <c r="EZ333" s="60"/>
      <c r="FA333" s="60"/>
      <c r="FB333" s="60"/>
      <c r="FC333" s="60"/>
      <c r="FD333" s="60"/>
      <c r="FE333" s="60"/>
      <c r="FF333" s="60"/>
      <c r="FG333" s="60"/>
      <c r="FH333" s="60"/>
      <c r="FI333" s="60"/>
    </row>
    <row r="334" spans="1:165" ht="28.8">
      <c r="A334" s="54"/>
      <c r="B334" s="55"/>
      <c r="C334" s="56"/>
      <c r="D334" s="236" t="s">
        <v>54</v>
      </c>
      <c r="E334" s="56"/>
      <c r="F334" s="280" t="s">
        <v>1309</v>
      </c>
      <c r="G334" s="56"/>
      <c r="H334" s="56"/>
      <c r="I334" s="230"/>
      <c r="J334" s="230"/>
      <c r="K334" s="56"/>
      <c r="L334" s="56"/>
      <c r="M334" s="59"/>
      <c r="N334" s="231"/>
      <c r="O334" s="232"/>
      <c r="P334" s="87"/>
      <c r="Q334" s="87"/>
      <c r="R334" s="87"/>
      <c r="S334" s="87"/>
      <c r="T334" s="87"/>
      <c r="U334" s="87"/>
      <c r="V334" s="87"/>
      <c r="W334" s="87"/>
      <c r="X334" s="88"/>
      <c r="Y334" s="54"/>
      <c r="Z334" s="54"/>
      <c r="AA334" s="54"/>
      <c r="AB334" s="54"/>
      <c r="AC334" s="54"/>
      <c r="AD334" s="54"/>
      <c r="AE334" s="54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38" t="s">
        <v>54</v>
      </c>
      <c r="AU334" s="38" t="s">
        <v>34</v>
      </c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  <c r="ED334" s="60"/>
      <c r="EE334" s="60"/>
      <c r="EF334" s="60"/>
      <c r="EG334" s="60"/>
      <c r="EH334" s="60"/>
      <c r="EI334" s="60"/>
      <c r="EJ334" s="60"/>
      <c r="EK334" s="60"/>
      <c r="EL334" s="60"/>
      <c r="EM334" s="60"/>
      <c r="EN334" s="60"/>
      <c r="EO334" s="60"/>
      <c r="EP334" s="60"/>
      <c r="EQ334" s="60"/>
      <c r="ER334" s="60"/>
      <c r="ES334" s="60"/>
      <c r="ET334" s="60"/>
      <c r="EU334" s="60"/>
      <c r="EV334" s="60"/>
      <c r="EW334" s="60"/>
      <c r="EX334" s="60"/>
      <c r="EY334" s="60"/>
      <c r="EZ334" s="60"/>
      <c r="FA334" s="60"/>
      <c r="FB334" s="60"/>
      <c r="FC334" s="60"/>
      <c r="FD334" s="60"/>
      <c r="FE334" s="60"/>
      <c r="FF334" s="60"/>
      <c r="FG334" s="60"/>
      <c r="FH334" s="60"/>
      <c r="FI334" s="60"/>
    </row>
    <row r="335" spans="1:165" ht="12.75">
      <c r="A335" s="54"/>
      <c r="B335" s="55"/>
      <c r="C335" s="214" t="s">
        <v>1393</v>
      </c>
      <c r="D335" s="214" t="s">
        <v>783</v>
      </c>
      <c r="E335" s="215" t="s">
        <v>1315</v>
      </c>
      <c r="F335" s="216" t="s">
        <v>1316</v>
      </c>
      <c r="G335" s="217" t="s">
        <v>1239</v>
      </c>
      <c r="H335" s="218">
        <v>0</v>
      </c>
      <c r="I335" s="219"/>
      <c r="J335" s="219"/>
      <c r="K335" s="220">
        <f>ROUND(P335*H335,2)</f>
        <v>0</v>
      </c>
      <c r="L335" s="216" t="s">
        <v>56</v>
      </c>
      <c r="M335" s="59"/>
      <c r="N335" s="221" t="s">
        <v>56</v>
      </c>
      <c r="O335" s="222" t="s">
        <v>694</v>
      </c>
      <c r="P335" s="223">
        <f>I335+J335</f>
        <v>0</v>
      </c>
      <c r="Q335" s="223">
        <f>ROUND(I335*H335,2)</f>
        <v>0</v>
      </c>
      <c r="R335" s="223">
        <f>ROUND(J335*H335,2)</f>
        <v>0</v>
      </c>
      <c r="S335" s="87"/>
      <c r="T335" s="224">
        <f>S335*H335</f>
        <v>0</v>
      </c>
      <c r="U335" s="224">
        <v>0</v>
      </c>
      <c r="V335" s="224">
        <f>U335*H335</f>
        <v>0</v>
      </c>
      <c r="W335" s="224">
        <v>0</v>
      </c>
      <c r="X335" s="225">
        <f>W335*H335</f>
        <v>0</v>
      </c>
      <c r="Y335" s="54"/>
      <c r="Z335" s="54"/>
      <c r="AA335" s="54"/>
      <c r="AB335" s="54"/>
      <c r="AC335" s="54"/>
      <c r="AD335" s="54"/>
      <c r="AE335" s="54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226" t="s">
        <v>1186</v>
      </c>
      <c r="AS335" s="60"/>
      <c r="AT335" s="226" t="s">
        <v>783</v>
      </c>
      <c r="AU335" s="226" t="s">
        <v>34</v>
      </c>
      <c r="AV335" s="60"/>
      <c r="AW335" s="60"/>
      <c r="AX335" s="60"/>
      <c r="AY335" s="38" t="s">
        <v>781</v>
      </c>
      <c r="AZ335" s="60"/>
      <c r="BA335" s="60"/>
      <c r="BB335" s="60"/>
      <c r="BC335" s="60"/>
      <c r="BD335" s="60"/>
      <c r="BE335" s="227">
        <f>IF(O335="základní",K335,0)</f>
        <v>0</v>
      </c>
      <c r="BF335" s="227">
        <f>IF(O335="snížená",K335,0)</f>
        <v>0</v>
      </c>
      <c r="BG335" s="227">
        <f>IF(O335="zákl. přenesená",K335,0)</f>
        <v>0</v>
      </c>
      <c r="BH335" s="227">
        <f>IF(O335="sníž. přenesená",K335,0)</f>
        <v>0</v>
      </c>
      <c r="BI335" s="227">
        <f>IF(O335="nulová",K335,0)</f>
        <v>0</v>
      </c>
      <c r="BJ335" s="38" t="s">
        <v>34</v>
      </c>
      <c r="BK335" s="227">
        <f>ROUND(P335*H335,2)</f>
        <v>0</v>
      </c>
      <c r="BL335" s="38" t="s">
        <v>1186</v>
      </c>
      <c r="BM335" s="226" t="s">
        <v>1317</v>
      </c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  <c r="ED335" s="60"/>
      <c r="EE335" s="60"/>
      <c r="EF335" s="60"/>
      <c r="EG335" s="60"/>
      <c r="EH335" s="60"/>
      <c r="EI335" s="60"/>
      <c r="EJ335" s="60"/>
      <c r="EK335" s="60"/>
      <c r="EL335" s="60"/>
      <c r="EM335" s="60"/>
      <c r="EN335" s="60"/>
      <c r="EO335" s="60"/>
      <c r="EP335" s="60"/>
      <c r="EQ335" s="60"/>
      <c r="ER335" s="60"/>
      <c r="ES335" s="60"/>
      <c r="ET335" s="60"/>
      <c r="EU335" s="60"/>
      <c r="EV335" s="60"/>
      <c r="EW335" s="60"/>
      <c r="EX335" s="60"/>
      <c r="EY335" s="60"/>
      <c r="EZ335" s="60"/>
      <c r="FA335" s="60"/>
      <c r="FB335" s="60"/>
      <c r="FC335" s="60"/>
      <c r="FD335" s="60"/>
      <c r="FE335" s="60"/>
      <c r="FF335" s="60"/>
      <c r="FG335" s="60"/>
      <c r="FH335" s="60"/>
      <c r="FI335" s="60"/>
    </row>
    <row r="336" spans="1:165" ht="28.8">
      <c r="A336" s="54"/>
      <c r="B336" s="55"/>
      <c r="C336" s="56"/>
      <c r="D336" s="236" t="s">
        <v>54</v>
      </c>
      <c r="E336" s="56"/>
      <c r="F336" s="280" t="s">
        <v>1309</v>
      </c>
      <c r="G336" s="56"/>
      <c r="H336" s="56"/>
      <c r="I336" s="230"/>
      <c r="J336" s="230"/>
      <c r="K336" s="56"/>
      <c r="L336" s="56"/>
      <c r="M336" s="59"/>
      <c r="N336" s="231"/>
      <c r="O336" s="232"/>
      <c r="P336" s="87"/>
      <c r="Q336" s="87"/>
      <c r="R336" s="87"/>
      <c r="S336" s="87"/>
      <c r="T336" s="87"/>
      <c r="U336" s="87"/>
      <c r="V336" s="87"/>
      <c r="W336" s="87"/>
      <c r="X336" s="88"/>
      <c r="Y336" s="54"/>
      <c r="Z336" s="54"/>
      <c r="AA336" s="54"/>
      <c r="AB336" s="54"/>
      <c r="AC336" s="54"/>
      <c r="AD336" s="54"/>
      <c r="AE336" s="54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38" t="s">
        <v>54</v>
      </c>
      <c r="AU336" s="38" t="s">
        <v>34</v>
      </c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  <c r="ED336" s="60"/>
      <c r="EE336" s="60"/>
      <c r="EF336" s="60"/>
      <c r="EG336" s="60"/>
      <c r="EH336" s="60"/>
      <c r="EI336" s="60"/>
      <c r="EJ336" s="60"/>
      <c r="EK336" s="60"/>
      <c r="EL336" s="60"/>
      <c r="EM336" s="60"/>
      <c r="EN336" s="60"/>
      <c r="EO336" s="60"/>
      <c r="EP336" s="60"/>
      <c r="EQ336" s="60"/>
      <c r="ER336" s="60"/>
      <c r="ES336" s="60"/>
      <c r="ET336" s="60"/>
      <c r="EU336" s="60"/>
      <c r="EV336" s="60"/>
      <c r="EW336" s="60"/>
      <c r="EX336" s="60"/>
      <c r="EY336" s="60"/>
      <c r="EZ336" s="60"/>
      <c r="FA336" s="60"/>
      <c r="FB336" s="60"/>
      <c r="FC336" s="60"/>
      <c r="FD336" s="60"/>
      <c r="FE336" s="60"/>
      <c r="FF336" s="60"/>
      <c r="FG336" s="60"/>
      <c r="FH336" s="60"/>
      <c r="FI336" s="60"/>
    </row>
    <row r="337" spans="1:165" ht="12.75">
      <c r="A337" s="54"/>
      <c r="B337" s="55"/>
      <c r="C337" s="214" t="s">
        <v>1394</v>
      </c>
      <c r="D337" s="214" t="s">
        <v>783</v>
      </c>
      <c r="E337" s="215" t="s">
        <v>1319</v>
      </c>
      <c r="F337" s="216" t="s">
        <v>1320</v>
      </c>
      <c r="G337" s="217" t="s">
        <v>1239</v>
      </c>
      <c r="H337" s="218">
        <v>0</v>
      </c>
      <c r="I337" s="219"/>
      <c r="J337" s="219"/>
      <c r="K337" s="220">
        <f>ROUND(P337*H337,2)</f>
        <v>0</v>
      </c>
      <c r="L337" s="216" t="s">
        <v>56</v>
      </c>
      <c r="M337" s="59"/>
      <c r="N337" s="221" t="s">
        <v>56</v>
      </c>
      <c r="O337" s="222" t="s">
        <v>694</v>
      </c>
      <c r="P337" s="223">
        <f>I337+J337</f>
        <v>0</v>
      </c>
      <c r="Q337" s="223">
        <f>ROUND(I337*H337,2)</f>
        <v>0</v>
      </c>
      <c r="R337" s="223">
        <f>ROUND(J337*H337,2)</f>
        <v>0</v>
      </c>
      <c r="S337" s="87"/>
      <c r="T337" s="224">
        <f>S337*H337</f>
        <v>0</v>
      </c>
      <c r="U337" s="224">
        <v>0</v>
      </c>
      <c r="V337" s="224">
        <f>U337*H337</f>
        <v>0</v>
      </c>
      <c r="W337" s="224">
        <v>0</v>
      </c>
      <c r="X337" s="225">
        <f>W337*H337</f>
        <v>0</v>
      </c>
      <c r="Y337" s="54"/>
      <c r="Z337" s="54"/>
      <c r="AA337" s="54"/>
      <c r="AB337" s="54"/>
      <c r="AC337" s="54"/>
      <c r="AD337" s="54"/>
      <c r="AE337" s="54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226" t="s">
        <v>1186</v>
      </c>
      <c r="AS337" s="60"/>
      <c r="AT337" s="226" t="s">
        <v>783</v>
      </c>
      <c r="AU337" s="226" t="s">
        <v>34</v>
      </c>
      <c r="AV337" s="60"/>
      <c r="AW337" s="60"/>
      <c r="AX337" s="60"/>
      <c r="AY337" s="38" t="s">
        <v>781</v>
      </c>
      <c r="AZ337" s="60"/>
      <c r="BA337" s="60"/>
      <c r="BB337" s="60"/>
      <c r="BC337" s="60"/>
      <c r="BD337" s="60"/>
      <c r="BE337" s="227">
        <f>IF(O337="základní",K337,0)</f>
        <v>0</v>
      </c>
      <c r="BF337" s="227">
        <f>IF(O337="snížená",K337,0)</f>
        <v>0</v>
      </c>
      <c r="BG337" s="227">
        <f>IF(O337="zákl. přenesená",K337,0)</f>
        <v>0</v>
      </c>
      <c r="BH337" s="227">
        <f>IF(O337="sníž. přenesená",K337,0)</f>
        <v>0</v>
      </c>
      <c r="BI337" s="227">
        <f>IF(O337="nulová",K337,0)</f>
        <v>0</v>
      </c>
      <c r="BJ337" s="38" t="s">
        <v>34</v>
      </c>
      <c r="BK337" s="227">
        <f>ROUND(P337*H337,2)</f>
        <v>0</v>
      </c>
      <c r="BL337" s="38" t="s">
        <v>1186</v>
      </c>
      <c r="BM337" s="226" t="s">
        <v>1321</v>
      </c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  <c r="ED337" s="60"/>
      <c r="EE337" s="60"/>
      <c r="EF337" s="60"/>
      <c r="EG337" s="60"/>
      <c r="EH337" s="60"/>
      <c r="EI337" s="60"/>
      <c r="EJ337" s="60"/>
      <c r="EK337" s="60"/>
      <c r="EL337" s="60"/>
      <c r="EM337" s="60"/>
      <c r="EN337" s="60"/>
      <c r="EO337" s="60"/>
      <c r="EP337" s="60"/>
      <c r="EQ337" s="60"/>
      <c r="ER337" s="60"/>
      <c r="ES337" s="60"/>
      <c r="ET337" s="60"/>
      <c r="EU337" s="60"/>
      <c r="EV337" s="60"/>
      <c r="EW337" s="60"/>
      <c r="EX337" s="60"/>
      <c r="EY337" s="60"/>
      <c r="EZ337" s="60"/>
      <c r="FA337" s="60"/>
      <c r="FB337" s="60"/>
      <c r="FC337" s="60"/>
      <c r="FD337" s="60"/>
      <c r="FE337" s="60"/>
      <c r="FF337" s="60"/>
      <c r="FG337" s="60"/>
      <c r="FH337" s="60"/>
      <c r="FI337" s="60"/>
    </row>
    <row r="338" spans="1:165" ht="57.6">
      <c r="A338" s="54"/>
      <c r="B338" s="55"/>
      <c r="C338" s="56"/>
      <c r="D338" s="236" t="s">
        <v>54</v>
      </c>
      <c r="E338" s="56"/>
      <c r="F338" s="280" t="s">
        <v>1403</v>
      </c>
      <c r="G338" s="56"/>
      <c r="H338" s="56"/>
      <c r="I338" s="230"/>
      <c r="J338" s="230"/>
      <c r="K338" s="56"/>
      <c r="L338" s="56"/>
      <c r="M338" s="59"/>
      <c r="N338" s="281"/>
      <c r="O338" s="282"/>
      <c r="P338" s="283"/>
      <c r="Q338" s="283"/>
      <c r="R338" s="283"/>
      <c r="S338" s="283"/>
      <c r="T338" s="283"/>
      <c r="U338" s="283"/>
      <c r="V338" s="283"/>
      <c r="W338" s="283"/>
      <c r="X338" s="284"/>
      <c r="Y338" s="54"/>
      <c r="Z338" s="54"/>
      <c r="AA338" s="54"/>
      <c r="AB338" s="54"/>
      <c r="AC338" s="54"/>
      <c r="AD338" s="54"/>
      <c r="AE338" s="54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38" t="s">
        <v>54</v>
      </c>
      <c r="AU338" s="38" t="s">
        <v>34</v>
      </c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  <c r="ED338" s="60"/>
      <c r="EE338" s="60"/>
      <c r="EF338" s="60"/>
      <c r="EG338" s="60"/>
      <c r="EH338" s="60"/>
      <c r="EI338" s="60"/>
      <c r="EJ338" s="60"/>
      <c r="EK338" s="60"/>
      <c r="EL338" s="60"/>
      <c r="EM338" s="60"/>
      <c r="EN338" s="60"/>
      <c r="EO338" s="60"/>
      <c r="EP338" s="60"/>
      <c r="EQ338" s="60"/>
      <c r="ER338" s="60"/>
      <c r="ES338" s="60"/>
      <c r="ET338" s="60"/>
      <c r="EU338" s="60"/>
      <c r="EV338" s="60"/>
      <c r="EW338" s="60"/>
      <c r="EX338" s="60"/>
      <c r="EY338" s="60"/>
      <c r="EZ338" s="60"/>
      <c r="FA338" s="60"/>
      <c r="FB338" s="60"/>
      <c r="FC338" s="60"/>
      <c r="FD338" s="60"/>
      <c r="FE338" s="60"/>
      <c r="FF338" s="60"/>
      <c r="FG338" s="60"/>
      <c r="FH338" s="60"/>
      <c r="FI338" s="60"/>
    </row>
    <row r="339" spans="1:165" ht="12.75">
      <c r="A339" s="54"/>
      <c r="B339" s="69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59"/>
      <c r="N339" s="54"/>
      <c r="O339" s="60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  <c r="ED339" s="60"/>
      <c r="EE339" s="60"/>
      <c r="EF339" s="60"/>
      <c r="EG339" s="60"/>
      <c r="EH339" s="60"/>
      <c r="EI339" s="60"/>
      <c r="EJ339" s="60"/>
      <c r="EK339" s="60"/>
      <c r="EL339" s="60"/>
      <c r="EM339" s="60"/>
      <c r="EN339" s="60"/>
      <c r="EO339" s="60"/>
      <c r="EP339" s="60"/>
      <c r="EQ339" s="60"/>
      <c r="ER339" s="60"/>
      <c r="ES339" s="60"/>
      <c r="ET339" s="60"/>
      <c r="EU339" s="60"/>
      <c r="EV339" s="60"/>
      <c r="EW339" s="60"/>
      <c r="EX339" s="60"/>
      <c r="EY339" s="60"/>
      <c r="EZ339" s="60"/>
      <c r="FA339" s="60"/>
      <c r="FB339" s="60"/>
      <c r="FC339" s="60"/>
      <c r="FD339" s="60"/>
      <c r="FE339" s="60"/>
      <c r="FF339" s="60"/>
      <c r="FG339" s="60"/>
      <c r="FH339" s="60"/>
      <c r="FI339" s="60"/>
    </row>
  </sheetData>
  <mergeCells count="12">
    <mergeCell ref="E95:H95"/>
    <mergeCell ref="M2:Z2"/>
    <mergeCell ref="E7:H7"/>
    <mergeCell ref="E9:H9"/>
    <mergeCell ref="E11:H11"/>
    <mergeCell ref="E20:H20"/>
    <mergeCell ref="E29:H29"/>
    <mergeCell ref="E52:H52"/>
    <mergeCell ref="E54:H54"/>
    <mergeCell ref="E56:H56"/>
    <mergeCell ref="E91:H91"/>
    <mergeCell ref="E93:H93"/>
  </mergeCells>
  <hyperlinks>
    <hyperlink ref="F107" r:id="rId1" display="https://podminky.urs.cz/item/CS_URS_2022_01/945421110"/>
    <hyperlink ref="F116" r:id="rId2" display="https://podminky.urs.cz/item/CS_URS_2022_01/741810003"/>
    <hyperlink ref="F119" r:id="rId3" display="https://podminky.urs.cz/item/CS_URS_2022_01/741110312"/>
    <hyperlink ref="F124" r:id="rId4" display="https://podminky.urs.cz/item/CS_URS_2022_01/741110334"/>
    <hyperlink ref="F128" r:id="rId5" display="https://podminky.urs.cz/item/CS_URS_2022_01/741120501"/>
    <hyperlink ref="F132" r:id="rId6" display="https://podminky.urs.cz/item/CS_URS_2022_01/741122122"/>
    <hyperlink ref="F137" r:id="rId7" display="https://podminky.urs.cz/item/CS_URS_2022_01/741122134"/>
    <hyperlink ref="F142" r:id="rId8" display="https://podminky.urs.cz/item/CS_URS_2022_01/741130115"/>
    <hyperlink ref="F144" r:id="rId9" display="https://podminky.urs.cz/item/CS_URS_2022_01/741132103"/>
    <hyperlink ref="F147" r:id="rId10" display="https://podminky.urs.cz/item/CS_URS_2022_01/741132133"/>
    <hyperlink ref="F149" r:id="rId11" display="https://podminky.urs.cz/item/CS_URS_2022_01/741210124"/>
    <hyperlink ref="F152" r:id="rId12" display="https://podminky.urs.cz/item/CS_URS_2022_01/741320041"/>
    <hyperlink ref="F156" r:id="rId13" display="https://podminky.urs.cz/item/CS_URS_2022_01/741410021"/>
    <hyperlink ref="F161" r:id="rId14" display="https://podminky.urs.cz/item/CS_URS_2022_01/741410041"/>
    <hyperlink ref="F166" r:id="rId15" display="https://podminky.urs.cz/item/CS_URS_2022_01/741420022"/>
    <hyperlink ref="F171" r:id="rId16" display="https://podminky.urs.cz/item/CS_URS_2022_01/741420054"/>
    <hyperlink ref="F174" r:id="rId17" display="https://podminky.urs.cz/item/CS_URS_2022_01/741420083"/>
    <hyperlink ref="F180" r:id="rId18" display="https://podminky.urs.cz/item/CS_URS_2022_01/998741201"/>
    <hyperlink ref="F182" r:id="rId19" display="https://podminky.urs.cz/item/CS_URS_2022_01/998741294"/>
    <hyperlink ref="F187" r:id="rId20" display="https://podminky.urs.cz/item/CS_URS_2022_01/210050841"/>
    <hyperlink ref="F192" r:id="rId21" display="https://podminky.urs.cz/item/CS_URS_2022_01/210120101"/>
    <hyperlink ref="F196" r:id="rId22" display="https://podminky.urs.cz/item/CS_URS_2022_01/210202013"/>
    <hyperlink ref="F201" r:id="rId23" display="https://podminky.urs.cz/item/CS_URS_2022_01/210204011"/>
    <hyperlink ref="F205" r:id="rId24" display="https://podminky.urs.cz/item/CS_URS_2022_01/210204103"/>
    <hyperlink ref="F208" r:id="rId25" display="https://podminky.urs.cz/item/CS_URS_2022_01/210204201"/>
    <hyperlink ref="F211" r:id="rId26" display="https://podminky.urs.cz/item/CS_URS_2022_01/210204202"/>
    <hyperlink ref="F219" r:id="rId27" display="https://podminky.urs.cz/item/CS_URS_2022_01/460010024"/>
    <hyperlink ref="F221" r:id="rId28" display="https://podminky.urs.cz/item/CS_URS_2022_01/460010025"/>
    <hyperlink ref="F223" r:id="rId29" display="https://podminky.urs.cz/item/CS_URS_2022_01/460161682"/>
    <hyperlink ref="F226" r:id="rId30" display="https://podminky.urs.cz/item/CS_URS_2022_01/460241111"/>
    <hyperlink ref="F228" r:id="rId31" display="https://podminky.urs.cz/item/CS_URS_2022_01/460242111"/>
    <hyperlink ref="F230" r:id="rId32" display="https://podminky.urs.cz/item/CS_URS_2022_01/460242121"/>
    <hyperlink ref="F232" r:id="rId33" display="https://podminky.urs.cz/item/CS_URS_2022_01/460242211"/>
    <hyperlink ref="F234" r:id="rId34" display="https://podminky.urs.cz/item/CS_URS_2022_01/460242221"/>
    <hyperlink ref="F236" r:id="rId35" display="https://podminky.urs.cz/item/CS_URS_2022_01/460451712"/>
    <hyperlink ref="F238" r:id="rId36" display="https://podminky.urs.cz/item/CS_URS_2022_01/460481122"/>
    <hyperlink ref="F240" r:id="rId37" display="https://podminky.urs.cz/item/CS_URS_2022_01/460581131"/>
    <hyperlink ref="F242" r:id="rId38" display="https://podminky.urs.cz/item/CS_URS_2022_01/460631212"/>
    <hyperlink ref="F247" r:id="rId39" display="https://podminky.urs.cz/item/CS_URS_2022_01/460632113"/>
    <hyperlink ref="F249" r:id="rId40" display="https://podminky.urs.cz/item/CS_URS_2022_01/460632213"/>
    <hyperlink ref="F251" r:id="rId41" display="https://podminky.urs.cz/item/CS_URS_2022_01/460661114"/>
    <hyperlink ref="F253" r:id="rId42" display="https://podminky.urs.cz/item/CS_URS_2022_01/460671113"/>
    <hyperlink ref="F256" r:id="rId43" display="https://podminky.urs.cz/item/CS_URS_2022_01/469981111"/>
    <hyperlink ref="F262" r:id="rId44" display="https://podminky.urs.cz/item/CS_URS_2022_01/HZS1211"/>
    <hyperlink ref="F265" r:id="rId45" display="https://podminky.urs.cz/item/CS_URS_2022_01/HZS2231"/>
    <hyperlink ref="F268" r:id="rId46" display="https://podminky.urs.cz/item/CS_URS_2022_01/HZS2231"/>
    <hyperlink ref="F271" r:id="rId47" display="https://podminky.urs.cz/item/CS_URS_2022_01/HZS2231"/>
    <hyperlink ref="F274" r:id="rId48" display="https://podminky.urs.cz/item/CS_URS_2022_01/HZS2232"/>
    <hyperlink ref="F277" r:id="rId49" display="https://podminky.urs.cz/item/CS_URS_2022_01/HZS2232"/>
    <hyperlink ref="F280" r:id="rId50" display="https://podminky.urs.cz/item/CS_URS_2022_01/HZS2232"/>
    <hyperlink ref="F283" r:id="rId51" display="https://podminky.urs.cz/item/CS_URS_2022_01/HZS2232"/>
    <hyperlink ref="F286" r:id="rId52" display="https://podminky.urs.cz/item/CS_URS_2022_01/HZS2232"/>
    <hyperlink ref="F291" r:id="rId53" display="https://podminky.urs.cz/item/CS_URS_2022_01/011464000"/>
    <hyperlink ref="F293" r:id="rId54" display="https://podminky.urs.cz/item/CS_URS_2022_01/012103000"/>
    <hyperlink ref="F295" r:id="rId55" display="https://podminky.urs.cz/item/CS_URS_2022_01/012303000"/>
    <hyperlink ref="F297" r:id="rId56" display="https://podminky.urs.cz/item/CS_URS_2022_01/013254000"/>
    <hyperlink ref="F300" r:id="rId57" display="https://podminky.urs.cz/item/CS_URS_2022_01/065002000"/>
    <hyperlink ref="F303" r:id="rId58" display="https://podminky.urs.cz/item/CS_URS_2022_01/075002000"/>
    <hyperlink ref="F307" r:id="rId59" display="https://podminky.urs.cz/item/CS_URS_2022_01/092103001"/>
    <hyperlink ref="F309" r:id="rId60" display="https://podminky.urs.cz/item/CS_URS_2022_01/092203000"/>
  </hyperlink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EB28A-20AD-4EB6-9EDD-BD5C195F8AFF}">
  <dimension ref="A1:LC218"/>
  <sheetViews>
    <sheetView showGridLines="0" workbookViewId="0" topLeftCell="A7">
      <selection activeCell="A1" sqref="A1:LC1048576"/>
    </sheetView>
  </sheetViews>
  <sheetFormatPr defaultColWidth="9.140625" defaultRowHeight="12.75"/>
  <cols>
    <col min="1" max="1" width="7.140625" style="366" customWidth="1"/>
    <col min="2" max="2" width="1.421875" style="366" customWidth="1"/>
    <col min="3" max="4" width="4.28125" style="366" customWidth="1"/>
    <col min="5" max="5" width="10.00390625" style="366" customWidth="1"/>
    <col min="6" max="6" width="7.8515625" style="366" customWidth="1"/>
    <col min="7" max="7" width="4.28125" style="366" customWidth="1"/>
    <col min="8" max="8" width="66.7109375" style="366" customWidth="1"/>
    <col min="9" max="10" width="17.140625" style="366" customWidth="1"/>
    <col min="11" max="11" width="1.421875" style="366" customWidth="1"/>
  </cols>
  <sheetData>
    <row r="1" spans="1:11" ht="12.75">
      <c r="A1"/>
      <c r="B1"/>
      <c r="C1"/>
      <c r="D1"/>
      <c r="E1"/>
      <c r="F1"/>
      <c r="G1"/>
      <c r="H1"/>
      <c r="I1"/>
      <c r="J1"/>
      <c r="K1"/>
    </row>
    <row r="2" spans="1:11" ht="12.75">
      <c r="A2"/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1:315" ht="22.2">
      <c r="A3" s="288"/>
      <c r="B3" s="289"/>
      <c r="C3" s="436" t="s">
        <v>1424</v>
      </c>
      <c r="D3" s="436"/>
      <c r="E3" s="436"/>
      <c r="F3" s="436"/>
      <c r="G3" s="436"/>
      <c r="H3" s="436"/>
      <c r="I3" s="436"/>
      <c r="J3" s="436"/>
      <c r="K3" s="290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288"/>
      <c r="DG3" s="288"/>
      <c r="DH3" s="288"/>
      <c r="DI3" s="288"/>
      <c r="DJ3" s="288"/>
      <c r="DK3" s="288"/>
      <c r="DL3" s="288"/>
      <c r="DM3" s="288"/>
      <c r="DN3" s="288"/>
      <c r="DO3" s="288"/>
      <c r="DP3" s="288"/>
      <c r="DQ3" s="288"/>
      <c r="DR3" s="288"/>
      <c r="DS3" s="288"/>
      <c r="DT3" s="288"/>
      <c r="DU3" s="288"/>
      <c r="DV3" s="288"/>
      <c r="DW3" s="288"/>
      <c r="DX3" s="288"/>
      <c r="DY3" s="288"/>
      <c r="DZ3" s="288"/>
      <c r="EA3" s="288"/>
      <c r="EB3" s="288"/>
      <c r="EC3" s="288"/>
      <c r="ED3" s="288"/>
      <c r="EE3" s="288"/>
      <c r="EF3" s="288"/>
      <c r="EG3" s="288"/>
      <c r="EH3" s="288"/>
      <c r="EI3" s="288"/>
      <c r="EJ3" s="288"/>
      <c r="EK3" s="288"/>
      <c r="EL3" s="288"/>
      <c r="EM3" s="288"/>
      <c r="EN3" s="288"/>
      <c r="EO3" s="288"/>
      <c r="EP3" s="288"/>
      <c r="EQ3" s="288"/>
      <c r="ER3" s="288"/>
      <c r="ES3" s="288"/>
      <c r="ET3" s="288"/>
      <c r="EU3" s="288"/>
      <c r="EV3" s="288"/>
      <c r="EW3" s="288"/>
      <c r="EX3" s="288"/>
      <c r="EY3" s="288"/>
      <c r="EZ3" s="288"/>
      <c r="FA3" s="288"/>
      <c r="FB3" s="288"/>
      <c r="FC3" s="288"/>
      <c r="FD3" s="288"/>
      <c r="FE3" s="288"/>
      <c r="FF3" s="288"/>
      <c r="FG3" s="288"/>
      <c r="FH3" s="288"/>
      <c r="FI3" s="288"/>
      <c r="FJ3" s="288"/>
      <c r="FK3" s="288"/>
      <c r="FL3" s="288"/>
      <c r="FM3" s="288"/>
      <c r="FN3" s="288"/>
      <c r="FO3" s="288"/>
      <c r="FP3" s="288"/>
      <c r="FQ3" s="288"/>
      <c r="FR3" s="288"/>
      <c r="FS3" s="288"/>
      <c r="FT3" s="288"/>
      <c r="FU3" s="288"/>
      <c r="FV3" s="288"/>
      <c r="FW3" s="288"/>
      <c r="FX3" s="288"/>
      <c r="FY3" s="288"/>
      <c r="FZ3" s="288"/>
      <c r="GA3" s="288"/>
      <c r="GB3" s="288"/>
      <c r="GC3" s="288"/>
      <c r="GD3" s="288"/>
      <c r="GE3" s="288"/>
      <c r="GF3" s="288"/>
      <c r="GG3" s="288"/>
      <c r="GH3" s="288"/>
      <c r="GI3" s="288"/>
      <c r="GJ3" s="288"/>
      <c r="GK3" s="288"/>
      <c r="GL3" s="288"/>
      <c r="GM3" s="288"/>
      <c r="GN3" s="288"/>
      <c r="GO3" s="288"/>
      <c r="GP3" s="288"/>
      <c r="GQ3" s="288"/>
      <c r="GR3" s="288"/>
      <c r="GS3" s="288"/>
      <c r="GT3" s="288"/>
      <c r="GU3" s="288"/>
      <c r="GV3" s="288"/>
      <c r="GW3" s="288"/>
      <c r="GX3" s="288"/>
      <c r="GY3" s="288"/>
      <c r="GZ3" s="288"/>
      <c r="HA3" s="288"/>
      <c r="HB3" s="288"/>
      <c r="HC3" s="288"/>
      <c r="HD3" s="288"/>
      <c r="HE3" s="288"/>
      <c r="HF3" s="288"/>
      <c r="HG3" s="288"/>
      <c r="HH3" s="288"/>
      <c r="HI3" s="288"/>
      <c r="HJ3" s="288"/>
      <c r="HK3" s="288"/>
      <c r="HL3" s="288"/>
      <c r="HM3" s="288"/>
      <c r="HN3" s="288"/>
      <c r="HO3" s="288"/>
      <c r="HP3" s="288"/>
      <c r="HQ3" s="288"/>
      <c r="HR3" s="288"/>
      <c r="HS3" s="288"/>
      <c r="HT3" s="288"/>
      <c r="HU3" s="288"/>
      <c r="HV3" s="288"/>
      <c r="HW3" s="288"/>
      <c r="HX3" s="288"/>
      <c r="HY3" s="288"/>
      <c r="HZ3" s="288"/>
      <c r="IA3" s="288"/>
      <c r="IB3" s="288"/>
      <c r="IC3" s="288"/>
      <c r="ID3" s="288"/>
      <c r="IE3" s="288"/>
      <c r="IF3" s="288"/>
      <c r="IG3" s="288"/>
      <c r="IH3" s="288"/>
      <c r="II3" s="288"/>
      <c r="IJ3" s="288"/>
      <c r="IK3" s="288"/>
      <c r="IL3" s="288"/>
      <c r="IM3" s="288"/>
      <c r="IN3" s="288"/>
      <c r="IO3" s="288"/>
      <c r="IP3" s="288"/>
      <c r="IQ3" s="288"/>
      <c r="IR3" s="288"/>
      <c r="IS3" s="288"/>
      <c r="IT3" s="288"/>
      <c r="IU3" s="288"/>
      <c r="IV3" s="288"/>
      <c r="IW3" s="288"/>
      <c r="IX3" s="288"/>
      <c r="IY3" s="288"/>
      <c r="IZ3" s="288"/>
      <c r="JA3" s="288"/>
      <c r="JB3" s="288"/>
      <c r="JC3" s="288"/>
      <c r="JD3" s="288"/>
      <c r="JE3" s="288"/>
      <c r="JF3" s="288"/>
      <c r="JG3" s="288"/>
      <c r="JH3" s="288"/>
      <c r="JI3" s="288"/>
      <c r="JJ3" s="288"/>
      <c r="JK3" s="288"/>
      <c r="JL3" s="288"/>
      <c r="JM3" s="288"/>
      <c r="JN3" s="288"/>
      <c r="JO3" s="288"/>
      <c r="JP3" s="288"/>
      <c r="JQ3" s="288"/>
      <c r="JR3" s="288"/>
      <c r="JS3" s="288"/>
      <c r="JT3" s="288"/>
      <c r="JU3" s="288"/>
      <c r="JV3" s="288"/>
      <c r="JW3" s="288"/>
      <c r="JX3" s="288"/>
      <c r="JY3" s="288"/>
      <c r="JZ3" s="288"/>
      <c r="KA3" s="288"/>
      <c r="KB3" s="288"/>
      <c r="KC3" s="288"/>
      <c r="KD3" s="288"/>
      <c r="KE3" s="288"/>
      <c r="KF3" s="288"/>
      <c r="KG3" s="288"/>
      <c r="KH3" s="288"/>
      <c r="KI3" s="288"/>
      <c r="KJ3" s="288"/>
      <c r="KK3" s="288"/>
      <c r="KL3" s="288"/>
      <c r="KM3" s="288"/>
      <c r="KN3" s="288"/>
      <c r="KO3" s="288"/>
      <c r="KP3" s="288"/>
      <c r="KQ3" s="288"/>
      <c r="KR3" s="288"/>
      <c r="KS3" s="288"/>
      <c r="KT3" s="288"/>
      <c r="KU3" s="288"/>
      <c r="KV3" s="288"/>
      <c r="KW3" s="288"/>
      <c r="KX3" s="288"/>
      <c r="KY3" s="288"/>
      <c r="KZ3" s="288"/>
      <c r="LA3" s="288"/>
      <c r="LB3" s="288"/>
      <c r="LC3" s="288"/>
    </row>
    <row r="4" spans="1:11" ht="14.4">
      <c r="A4"/>
      <c r="B4" s="291"/>
      <c r="C4" s="437" t="s">
        <v>1425</v>
      </c>
      <c r="D4" s="437"/>
      <c r="E4" s="437"/>
      <c r="F4" s="437"/>
      <c r="G4" s="437"/>
      <c r="H4" s="437"/>
      <c r="I4" s="437"/>
      <c r="J4" s="437"/>
      <c r="K4" s="292"/>
    </row>
    <row r="5" spans="1:11" ht="14.4">
      <c r="A5"/>
      <c r="B5" s="291"/>
      <c r="C5" s="293"/>
      <c r="D5" s="293"/>
      <c r="E5" s="293"/>
      <c r="F5" s="293"/>
      <c r="G5" s="293"/>
      <c r="H5" s="293"/>
      <c r="I5" s="293"/>
      <c r="J5" s="293"/>
      <c r="K5" s="292"/>
    </row>
    <row r="6" spans="1:11" ht="12.75">
      <c r="A6"/>
      <c r="B6" s="291"/>
      <c r="C6" s="435" t="s">
        <v>1426</v>
      </c>
      <c r="D6" s="435"/>
      <c r="E6" s="435"/>
      <c r="F6" s="435"/>
      <c r="G6" s="435"/>
      <c r="H6" s="435"/>
      <c r="I6" s="435"/>
      <c r="J6" s="435"/>
      <c r="K6" s="292"/>
    </row>
    <row r="7" spans="1:11" ht="12.75">
      <c r="A7"/>
      <c r="B7" s="294"/>
      <c r="C7" s="435" t="s">
        <v>1427</v>
      </c>
      <c r="D7" s="435"/>
      <c r="E7" s="435"/>
      <c r="F7" s="435"/>
      <c r="G7" s="435"/>
      <c r="H7" s="435"/>
      <c r="I7" s="435"/>
      <c r="J7" s="435"/>
      <c r="K7" s="292"/>
    </row>
    <row r="8" spans="1:11" ht="12.75">
      <c r="A8"/>
      <c r="B8" s="294"/>
      <c r="C8" s="295"/>
      <c r="D8" s="295"/>
      <c r="E8" s="295"/>
      <c r="F8" s="295"/>
      <c r="G8" s="295"/>
      <c r="H8" s="295"/>
      <c r="I8" s="295"/>
      <c r="J8" s="295"/>
      <c r="K8" s="292"/>
    </row>
    <row r="9" spans="1:11" ht="12.75">
      <c r="A9"/>
      <c r="B9" s="294"/>
      <c r="C9" s="435" t="s">
        <v>1428</v>
      </c>
      <c r="D9" s="435"/>
      <c r="E9" s="435"/>
      <c r="F9" s="435"/>
      <c r="G9" s="435"/>
      <c r="H9" s="435"/>
      <c r="I9" s="435"/>
      <c r="J9" s="435"/>
      <c r="K9" s="292"/>
    </row>
    <row r="10" spans="1:11" ht="12.75">
      <c r="A10"/>
      <c r="B10" s="294"/>
      <c r="C10" s="295"/>
      <c r="D10" s="435" t="s">
        <v>1429</v>
      </c>
      <c r="E10" s="435"/>
      <c r="F10" s="435"/>
      <c r="G10" s="435"/>
      <c r="H10" s="435"/>
      <c r="I10" s="435"/>
      <c r="J10" s="435"/>
      <c r="K10" s="292"/>
    </row>
    <row r="11" spans="1:11" ht="12.75">
      <c r="A11"/>
      <c r="B11" s="294"/>
      <c r="C11" s="296"/>
      <c r="D11" s="435" t="s">
        <v>1430</v>
      </c>
      <c r="E11" s="435"/>
      <c r="F11" s="435"/>
      <c r="G11" s="435"/>
      <c r="H11" s="435"/>
      <c r="I11" s="435"/>
      <c r="J11" s="435"/>
      <c r="K11" s="292"/>
    </row>
    <row r="12" spans="1:11" ht="12.75">
      <c r="A12"/>
      <c r="B12" s="294"/>
      <c r="C12" s="296"/>
      <c r="D12" s="295"/>
      <c r="E12" s="295"/>
      <c r="F12" s="295"/>
      <c r="G12" s="295"/>
      <c r="H12" s="295"/>
      <c r="I12" s="295"/>
      <c r="J12" s="295"/>
      <c r="K12" s="292"/>
    </row>
    <row r="13" spans="1:11" ht="12.75">
      <c r="A13"/>
      <c r="B13" s="294"/>
      <c r="C13" s="296"/>
      <c r="D13" s="297" t="s">
        <v>1431</v>
      </c>
      <c r="E13" s="295"/>
      <c r="F13" s="295"/>
      <c r="G13" s="295"/>
      <c r="H13" s="295"/>
      <c r="I13" s="295"/>
      <c r="J13" s="295"/>
      <c r="K13" s="292"/>
    </row>
    <row r="14" spans="1:11" ht="12.75">
      <c r="A14"/>
      <c r="B14" s="294"/>
      <c r="C14" s="296"/>
      <c r="D14" s="296"/>
      <c r="E14" s="296"/>
      <c r="F14" s="296"/>
      <c r="G14" s="296"/>
      <c r="H14" s="296"/>
      <c r="I14" s="296"/>
      <c r="J14" s="296"/>
      <c r="K14" s="292"/>
    </row>
    <row r="15" spans="1:11" ht="12.75">
      <c r="A15"/>
      <c r="B15" s="294"/>
      <c r="C15" s="296"/>
      <c r="D15" s="435" t="s">
        <v>1432</v>
      </c>
      <c r="E15" s="435"/>
      <c r="F15" s="435"/>
      <c r="G15" s="435"/>
      <c r="H15" s="435"/>
      <c r="I15" s="435"/>
      <c r="J15" s="435"/>
      <c r="K15" s="292"/>
    </row>
    <row r="16" spans="1:11" ht="12.75">
      <c r="A16"/>
      <c r="B16" s="294"/>
      <c r="C16" s="296"/>
      <c r="D16" s="435" t="s">
        <v>1433</v>
      </c>
      <c r="E16" s="435"/>
      <c r="F16" s="435"/>
      <c r="G16" s="435"/>
      <c r="H16" s="435"/>
      <c r="I16" s="435"/>
      <c r="J16" s="435"/>
      <c r="K16" s="292"/>
    </row>
    <row r="17" spans="1:11" ht="12.75">
      <c r="A17"/>
      <c r="B17" s="294"/>
      <c r="C17" s="296"/>
      <c r="D17" s="435" t="s">
        <v>1434</v>
      </c>
      <c r="E17" s="435"/>
      <c r="F17" s="435"/>
      <c r="G17" s="435"/>
      <c r="H17" s="435"/>
      <c r="I17" s="435"/>
      <c r="J17" s="435"/>
      <c r="K17" s="292"/>
    </row>
    <row r="18" spans="1:11" ht="12.75">
      <c r="A18"/>
      <c r="B18" s="294"/>
      <c r="C18" s="296"/>
      <c r="D18" s="296"/>
      <c r="E18" s="298" t="s">
        <v>726</v>
      </c>
      <c r="F18" s="435" t="s">
        <v>1435</v>
      </c>
      <c r="G18" s="435"/>
      <c r="H18" s="435"/>
      <c r="I18" s="435"/>
      <c r="J18" s="435"/>
      <c r="K18" s="292"/>
    </row>
    <row r="19" spans="1:11" ht="12.75">
      <c r="A19"/>
      <c r="B19" s="294"/>
      <c r="C19" s="296"/>
      <c r="D19" s="296"/>
      <c r="E19" s="298" t="s">
        <v>1436</v>
      </c>
      <c r="F19" s="435" t="s">
        <v>1437</v>
      </c>
      <c r="G19" s="435"/>
      <c r="H19" s="435"/>
      <c r="I19" s="435"/>
      <c r="J19" s="435"/>
      <c r="K19" s="292"/>
    </row>
    <row r="20" spans="1:11" ht="12.75">
      <c r="A20"/>
      <c r="B20" s="294"/>
      <c r="C20" s="296"/>
      <c r="D20" s="296"/>
      <c r="E20" s="298" t="s">
        <v>1438</v>
      </c>
      <c r="F20" s="435" t="s">
        <v>1439</v>
      </c>
      <c r="G20" s="435"/>
      <c r="H20" s="435"/>
      <c r="I20" s="435"/>
      <c r="J20" s="435"/>
      <c r="K20" s="292"/>
    </row>
    <row r="21" spans="1:11" ht="12.75">
      <c r="A21"/>
      <c r="B21" s="294"/>
      <c r="C21" s="296"/>
      <c r="D21" s="296"/>
      <c r="E21" s="298" t="s">
        <v>1440</v>
      </c>
      <c r="F21" s="435" t="s">
        <v>1441</v>
      </c>
      <c r="G21" s="435"/>
      <c r="H21" s="435"/>
      <c r="I21" s="435"/>
      <c r="J21" s="435"/>
      <c r="K21" s="292"/>
    </row>
    <row r="22" spans="1:11" ht="12.75">
      <c r="A22"/>
      <c r="B22" s="294"/>
      <c r="C22" s="296"/>
      <c r="D22" s="296"/>
      <c r="E22" s="298" t="s">
        <v>1442</v>
      </c>
      <c r="F22" s="435" t="s">
        <v>1443</v>
      </c>
      <c r="G22" s="435"/>
      <c r="H22" s="435"/>
      <c r="I22" s="435"/>
      <c r="J22" s="435"/>
      <c r="K22" s="292"/>
    </row>
    <row r="23" spans="1:11" ht="12.75">
      <c r="A23"/>
      <c r="B23" s="294"/>
      <c r="C23" s="296"/>
      <c r="D23" s="296"/>
      <c r="E23" s="298" t="s">
        <v>730</v>
      </c>
      <c r="F23" s="435" t="s">
        <v>1444</v>
      </c>
      <c r="G23" s="435"/>
      <c r="H23" s="435"/>
      <c r="I23" s="435"/>
      <c r="J23" s="435"/>
      <c r="K23" s="292"/>
    </row>
    <row r="24" spans="1:11" ht="12.75">
      <c r="A24"/>
      <c r="B24" s="294"/>
      <c r="C24" s="296"/>
      <c r="D24" s="296"/>
      <c r="E24" s="296"/>
      <c r="F24" s="296"/>
      <c r="G24" s="296"/>
      <c r="H24" s="296"/>
      <c r="I24" s="296"/>
      <c r="J24" s="296"/>
      <c r="K24" s="292"/>
    </row>
    <row r="25" spans="1:11" ht="12.75">
      <c r="A25"/>
      <c r="B25" s="294"/>
      <c r="C25" s="435" t="s">
        <v>1445</v>
      </c>
      <c r="D25" s="435"/>
      <c r="E25" s="435"/>
      <c r="F25" s="435"/>
      <c r="G25" s="435"/>
      <c r="H25" s="435"/>
      <c r="I25" s="435"/>
      <c r="J25" s="435"/>
      <c r="K25" s="292"/>
    </row>
    <row r="26" spans="1:11" ht="12.75">
      <c r="A26"/>
      <c r="B26" s="294"/>
      <c r="C26" s="435" t="s">
        <v>1446</v>
      </c>
      <c r="D26" s="435"/>
      <c r="E26" s="435"/>
      <c r="F26" s="435"/>
      <c r="G26" s="435"/>
      <c r="H26" s="435"/>
      <c r="I26" s="435"/>
      <c r="J26" s="435"/>
      <c r="K26" s="292"/>
    </row>
    <row r="27" spans="1:11" ht="12.75">
      <c r="A27"/>
      <c r="B27" s="294"/>
      <c r="C27" s="295"/>
      <c r="D27" s="435" t="s">
        <v>1447</v>
      </c>
      <c r="E27" s="435"/>
      <c r="F27" s="435"/>
      <c r="G27" s="435"/>
      <c r="H27" s="435"/>
      <c r="I27" s="435"/>
      <c r="J27" s="435"/>
      <c r="K27" s="292"/>
    </row>
    <row r="28" spans="1:11" ht="12.75">
      <c r="A28"/>
      <c r="B28" s="294"/>
      <c r="C28" s="296"/>
      <c r="D28" s="435" t="s">
        <v>1448</v>
      </c>
      <c r="E28" s="435"/>
      <c r="F28" s="435"/>
      <c r="G28" s="435"/>
      <c r="H28" s="435"/>
      <c r="I28" s="435"/>
      <c r="J28" s="435"/>
      <c r="K28" s="292"/>
    </row>
    <row r="29" spans="1:11" ht="12.75">
      <c r="A29"/>
      <c r="B29" s="294"/>
      <c r="C29" s="296"/>
      <c r="D29" s="296"/>
      <c r="E29" s="296"/>
      <c r="F29" s="296"/>
      <c r="G29" s="296"/>
      <c r="H29" s="296"/>
      <c r="I29" s="296"/>
      <c r="J29" s="296"/>
      <c r="K29" s="292"/>
    </row>
    <row r="30" spans="1:11" ht="12.75">
      <c r="A30"/>
      <c r="B30" s="294"/>
      <c r="C30" s="296"/>
      <c r="D30" s="435" t="s">
        <v>1449</v>
      </c>
      <c r="E30" s="435"/>
      <c r="F30" s="435"/>
      <c r="G30" s="435"/>
      <c r="H30" s="435"/>
      <c r="I30" s="435"/>
      <c r="J30" s="435"/>
      <c r="K30" s="292"/>
    </row>
    <row r="31" spans="1:11" ht="12.75">
      <c r="A31"/>
      <c r="B31" s="294"/>
      <c r="C31" s="296"/>
      <c r="D31" s="435" t="s">
        <v>1450</v>
      </c>
      <c r="E31" s="435"/>
      <c r="F31" s="435"/>
      <c r="G31" s="435"/>
      <c r="H31" s="435"/>
      <c r="I31" s="435"/>
      <c r="J31" s="435"/>
      <c r="K31" s="292"/>
    </row>
    <row r="32" spans="1:11" ht="12.75">
      <c r="A32"/>
      <c r="B32" s="294"/>
      <c r="C32" s="296"/>
      <c r="D32" s="296"/>
      <c r="E32" s="296"/>
      <c r="F32" s="296"/>
      <c r="G32" s="296"/>
      <c r="H32" s="296"/>
      <c r="I32" s="296"/>
      <c r="J32" s="296"/>
      <c r="K32" s="292"/>
    </row>
    <row r="33" spans="1:11" ht="12.75">
      <c r="A33"/>
      <c r="B33" s="294"/>
      <c r="C33" s="296"/>
      <c r="D33" s="435" t="s">
        <v>1451</v>
      </c>
      <c r="E33" s="435"/>
      <c r="F33" s="435"/>
      <c r="G33" s="435"/>
      <c r="H33" s="435"/>
      <c r="I33" s="435"/>
      <c r="J33" s="435"/>
      <c r="K33" s="292"/>
    </row>
    <row r="34" spans="1:11" ht="12.75">
      <c r="A34"/>
      <c r="B34" s="294"/>
      <c r="C34" s="296"/>
      <c r="D34" s="435" t="s">
        <v>1452</v>
      </c>
      <c r="E34" s="435"/>
      <c r="F34" s="435"/>
      <c r="G34" s="435"/>
      <c r="H34" s="435"/>
      <c r="I34" s="435"/>
      <c r="J34" s="435"/>
      <c r="K34" s="292"/>
    </row>
    <row r="35" spans="1:11" ht="12.75">
      <c r="A35"/>
      <c r="B35" s="294"/>
      <c r="C35" s="296"/>
      <c r="D35" s="435" t="s">
        <v>1453</v>
      </c>
      <c r="E35" s="435"/>
      <c r="F35" s="435"/>
      <c r="G35" s="435"/>
      <c r="H35" s="435"/>
      <c r="I35" s="435"/>
      <c r="J35" s="435"/>
      <c r="K35" s="292"/>
    </row>
    <row r="36" spans="1:11" ht="12.75">
      <c r="A36"/>
      <c r="B36" s="294"/>
      <c r="C36" s="296"/>
      <c r="D36" s="295"/>
      <c r="E36" s="297" t="s">
        <v>766</v>
      </c>
      <c r="F36" s="295"/>
      <c r="G36" s="435" t="s">
        <v>1454</v>
      </c>
      <c r="H36" s="435"/>
      <c r="I36" s="435"/>
      <c r="J36" s="435"/>
      <c r="K36" s="292"/>
    </row>
    <row r="37" spans="1:11" ht="12.75">
      <c r="A37"/>
      <c r="B37" s="294"/>
      <c r="C37" s="296"/>
      <c r="D37" s="295"/>
      <c r="E37" s="297" t="s">
        <v>1455</v>
      </c>
      <c r="F37" s="295"/>
      <c r="G37" s="435" t="s">
        <v>1456</v>
      </c>
      <c r="H37" s="435"/>
      <c r="I37" s="435"/>
      <c r="J37" s="435"/>
      <c r="K37" s="292"/>
    </row>
    <row r="38" spans="1:11" ht="12.75">
      <c r="A38"/>
      <c r="B38" s="294"/>
      <c r="C38" s="296"/>
      <c r="D38" s="295"/>
      <c r="E38" s="297" t="s">
        <v>703</v>
      </c>
      <c r="F38" s="295"/>
      <c r="G38" s="435" t="s">
        <v>35</v>
      </c>
      <c r="H38" s="435"/>
      <c r="I38" s="435"/>
      <c r="J38" s="435"/>
      <c r="K38" s="292"/>
    </row>
    <row r="39" spans="1:11" ht="12.75">
      <c r="A39"/>
      <c r="B39" s="294"/>
      <c r="C39" s="296"/>
      <c r="D39" s="295"/>
      <c r="E39" s="297" t="s">
        <v>7</v>
      </c>
      <c r="F39" s="295"/>
      <c r="G39" s="435" t="s">
        <v>1457</v>
      </c>
      <c r="H39" s="435"/>
      <c r="I39" s="435"/>
      <c r="J39" s="435"/>
      <c r="K39" s="292"/>
    </row>
    <row r="40" spans="1:11" ht="12.75">
      <c r="A40"/>
      <c r="B40" s="294"/>
      <c r="C40" s="296"/>
      <c r="D40" s="295"/>
      <c r="E40" s="297" t="s">
        <v>39</v>
      </c>
      <c r="F40" s="295"/>
      <c r="G40" s="435" t="s">
        <v>1458</v>
      </c>
      <c r="H40" s="435"/>
      <c r="I40" s="435"/>
      <c r="J40" s="435"/>
      <c r="K40" s="292"/>
    </row>
    <row r="41" spans="1:11" ht="12.75">
      <c r="A41"/>
      <c r="B41" s="294"/>
      <c r="C41" s="296"/>
      <c r="D41" s="295"/>
      <c r="E41" s="297" t="s">
        <v>41</v>
      </c>
      <c r="F41" s="295"/>
      <c r="G41" s="435" t="s">
        <v>1459</v>
      </c>
      <c r="H41" s="435"/>
      <c r="I41" s="435"/>
      <c r="J41" s="435"/>
      <c r="K41" s="292"/>
    </row>
    <row r="42" spans="1:11" ht="12.75">
      <c r="A42"/>
      <c r="B42" s="294"/>
      <c r="C42" s="296"/>
      <c r="D42" s="295"/>
      <c r="E42" s="297" t="s">
        <v>1460</v>
      </c>
      <c r="F42" s="295"/>
      <c r="G42" s="435" t="s">
        <v>1461</v>
      </c>
      <c r="H42" s="435"/>
      <c r="I42" s="435"/>
      <c r="J42" s="435"/>
      <c r="K42" s="292"/>
    </row>
    <row r="43" spans="1:11" ht="12.75">
      <c r="A43"/>
      <c r="B43" s="294"/>
      <c r="C43" s="296"/>
      <c r="D43" s="295"/>
      <c r="E43" s="297"/>
      <c r="F43" s="295"/>
      <c r="G43" s="435" t="s">
        <v>1462</v>
      </c>
      <c r="H43" s="435"/>
      <c r="I43" s="435"/>
      <c r="J43" s="435"/>
      <c r="K43" s="292"/>
    </row>
    <row r="44" spans="1:11" ht="12.75">
      <c r="A44"/>
      <c r="B44" s="294"/>
      <c r="C44" s="296"/>
      <c r="D44" s="295"/>
      <c r="E44" s="297" t="s">
        <v>1463</v>
      </c>
      <c r="F44" s="295"/>
      <c r="G44" s="435" t="s">
        <v>1464</v>
      </c>
      <c r="H44" s="435"/>
      <c r="I44" s="435"/>
      <c r="J44" s="435"/>
      <c r="K44" s="292"/>
    </row>
    <row r="45" spans="1:11" ht="12.75">
      <c r="A45"/>
      <c r="B45" s="294"/>
      <c r="C45" s="296"/>
      <c r="D45" s="295"/>
      <c r="E45" s="297" t="s">
        <v>48</v>
      </c>
      <c r="F45" s="295"/>
      <c r="G45" s="435" t="s">
        <v>1465</v>
      </c>
      <c r="H45" s="435"/>
      <c r="I45" s="435"/>
      <c r="J45" s="435"/>
      <c r="K45" s="292"/>
    </row>
    <row r="46" spans="1:11" ht="12.75">
      <c r="A46"/>
      <c r="B46" s="294"/>
      <c r="C46" s="296"/>
      <c r="D46" s="295"/>
      <c r="E46" s="295"/>
      <c r="F46" s="295"/>
      <c r="G46" s="295"/>
      <c r="H46" s="295"/>
      <c r="I46" s="295"/>
      <c r="J46" s="295"/>
      <c r="K46" s="292"/>
    </row>
    <row r="47" spans="1:11" ht="12.75">
      <c r="A47"/>
      <c r="B47" s="294"/>
      <c r="C47" s="296"/>
      <c r="D47" s="435" t="s">
        <v>1466</v>
      </c>
      <c r="E47" s="435"/>
      <c r="F47" s="435"/>
      <c r="G47" s="435"/>
      <c r="H47" s="435"/>
      <c r="I47" s="435"/>
      <c r="J47" s="435"/>
      <c r="K47" s="292"/>
    </row>
    <row r="48" spans="1:11" ht="12.75">
      <c r="A48"/>
      <c r="B48" s="294"/>
      <c r="C48" s="296"/>
      <c r="D48" s="296"/>
      <c r="E48" s="435" t="s">
        <v>1467</v>
      </c>
      <c r="F48" s="435"/>
      <c r="G48" s="435"/>
      <c r="H48" s="435"/>
      <c r="I48" s="435"/>
      <c r="J48" s="435"/>
      <c r="K48" s="292"/>
    </row>
    <row r="49" spans="1:11" ht="12.75">
      <c r="A49"/>
      <c r="B49" s="294"/>
      <c r="C49" s="296"/>
      <c r="D49" s="296"/>
      <c r="E49" s="435" t="s">
        <v>1468</v>
      </c>
      <c r="F49" s="435"/>
      <c r="G49" s="435"/>
      <c r="H49" s="435"/>
      <c r="I49" s="435"/>
      <c r="J49" s="435"/>
      <c r="K49" s="292"/>
    </row>
    <row r="50" spans="1:11" ht="12.75">
      <c r="A50"/>
      <c r="B50" s="294"/>
      <c r="C50" s="296"/>
      <c r="D50" s="296"/>
      <c r="E50" s="435" t="s">
        <v>1469</v>
      </c>
      <c r="F50" s="435"/>
      <c r="G50" s="435"/>
      <c r="H50" s="435"/>
      <c r="I50" s="435"/>
      <c r="J50" s="435"/>
      <c r="K50" s="292"/>
    </row>
    <row r="51" spans="1:11" ht="12.75">
      <c r="A51"/>
      <c r="B51" s="294"/>
      <c r="C51" s="296"/>
      <c r="D51" s="435" t="s">
        <v>1470</v>
      </c>
      <c r="E51" s="435"/>
      <c r="F51" s="435"/>
      <c r="G51" s="435"/>
      <c r="H51" s="435"/>
      <c r="I51" s="435"/>
      <c r="J51" s="435"/>
      <c r="K51" s="292"/>
    </row>
    <row r="52" spans="1:11" ht="14.4">
      <c r="A52"/>
      <c r="B52" s="291"/>
      <c r="C52" s="437" t="s">
        <v>1471</v>
      </c>
      <c r="D52" s="437"/>
      <c r="E52" s="437"/>
      <c r="F52" s="437"/>
      <c r="G52" s="437"/>
      <c r="H52" s="437"/>
      <c r="I52" s="437"/>
      <c r="J52" s="437"/>
      <c r="K52" s="292"/>
    </row>
    <row r="53" spans="1:11" ht="14.4">
      <c r="A53"/>
      <c r="B53" s="291"/>
      <c r="C53" s="293"/>
      <c r="D53" s="293"/>
      <c r="E53" s="293"/>
      <c r="F53" s="293"/>
      <c r="G53" s="293"/>
      <c r="H53" s="293"/>
      <c r="I53" s="293"/>
      <c r="J53" s="293"/>
      <c r="K53" s="292"/>
    </row>
    <row r="54" spans="1:11" ht="12.75">
      <c r="A54"/>
      <c r="B54" s="291"/>
      <c r="C54" s="435" t="s">
        <v>1472</v>
      </c>
      <c r="D54" s="435"/>
      <c r="E54" s="435"/>
      <c r="F54" s="435"/>
      <c r="G54" s="435"/>
      <c r="H54" s="435"/>
      <c r="I54" s="435"/>
      <c r="J54" s="435"/>
      <c r="K54" s="292"/>
    </row>
    <row r="55" spans="1:11" ht="12.75">
      <c r="A55"/>
      <c r="B55" s="291"/>
      <c r="C55" s="435" t="s">
        <v>1473</v>
      </c>
      <c r="D55" s="435"/>
      <c r="E55" s="435"/>
      <c r="F55" s="435"/>
      <c r="G55" s="435"/>
      <c r="H55" s="435"/>
      <c r="I55" s="435"/>
      <c r="J55" s="435"/>
      <c r="K55" s="292"/>
    </row>
    <row r="56" spans="1:11" ht="12.75">
      <c r="A56"/>
      <c r="B56" s="291"/>
      <c r="C56" s="295"/>
      <c r="D56" s="295"/>
      <c r="E56" s="295"/>
      <c r="F56" s="295"/>
      <c r="G56" s="295"/>
      <c r="H56" s="295"/>
      <c r="I56" s="295"/>
      <c r="J56" s="295"/>
      <c r="K56" s="292"/>
    </row>
    <row r="57" spans="1:11" ht="12.75">
      <c r="A57"/>
      <c r="B57" s="291"/>
      <c r="C57" s="435" t="s">
        <v>1474</v>
      </c>
      <c r="D57" s="435"/>
      <c r="E57" s="435"/>
      <c r="F57" s="435"/>
      <c r="G57" s="435"/>
      <c r="H57" s="435"/>
      <c r="I57" s="435"/>
      <c r="J57" s="435"/>
      <c r="K57" s="292"/>
    </row>
    <row r="58" spans="1:11" ht="12.75">
      <c r="A58"/>
      <c r="B58" s="291"/>
      <c r="C58" s="296"/>
      <c r="D58" s="435" t="s">
        <v>1475</v>
      </c>
      <c r="E58" s="435"/>
      <c r="F58" s="435"/>
      <c r="G58" s="435"/>
      <c r="H58" s="435"/>
      <c r="I58" s="435"/>
      <c r="J58" s="435"/>
      <c r="K58" s="292"/>
    </row>
    <row r="59" spans="1:11" ht="12.75">
      <c r="A59"/>
      <c r="B59" s="291"/>
      <c r="C59" s="296"/>
      <c r="D59" s="435" t="s">
        <v>1476</v>
      </c>
      <c r="E59" s="435"/>
      <c r="F59" s="435"/>
      <c r="G59" s="435"/>
      <c r="H59" s="435"/>
      <c r="I59" s="435"/>
      <c r="J59" s="435"/>
      <c r="K59" s="292"/>
    </row>
    <row r="60" spans="1:11" ht="12.75">
      <c r="A60"/>
      <c r="B60" s="291"/>
      <c r="C60" s="296"/>
      <c r="D60" s="435" t="s">
        <v>1477</v>
      </c>
      <c r="E60" s="435"/>
      <c r="F60" s="435"/>
      <c r="G60" s="435"/>
      <c r="H60" s="435"/>
      <c r="I60" s="435"/>
      <c r="J60" s="435"/>
      <c r="K60" s="292"/>
    </row>
    <row r="61" spans="1:11" ht="12.75">
      <c r="A61"/>
      <c r="B61" s="291"/>
      <c r="C61" s="296"/>
      <c r="D61" s="435" t="s">
        <v>1478</v>
      </c>
      <c r="E61" s="435"/>
      <c r="F61" s="435"/>
      <c r="G61" s="435"/>
      <c r="H61" s="435"/>
      <c r="I61" s="435"/>
      <c r="J61" s="435"/>
      <c r="K61" s="292"/>
    </row>
    <row r="62" spans="1:11" ht="12.75">
      <c r="A62"/>
      <c r="B62" s="291"/>
      <c r="C62" s="296"/>
      <c r="D62" s="439" t="s">
        <v>1479</v>
      </c>
      <c r="E62" s="439"/>
      <c r="F62" s="439"/>
      <c r="G62" s="439"/>
      <c r="H62" s="439"/>
      <c r="I62" s="439"/>
      <c r="J62" s="439"/>
      <c r="K62" s="292"/>
    </row>
    <row r="63" spans="1:11" ht="12.75">
      <c r="A63"/>
      <c r="B63" s="291"/>
      <c r="C63" s="296"/>
      <c r="D63" s="435" t="s">
        <v>1480</v>
      </c>
      <c r="E63" s="435"/>
      <c r="F63" s="435"/>
      <c r="G63" s="435"/>
      <c r="H63" s="435"/>
      <c r="I63" s="435"/>
      <c r="J63" s="435"/>
      <c r="K63" s="292"/>
    </row>
    <row r="64" spans="1:11" ht="12.75">
      <c r="A64"/>
      <c r="B64" s="291"/>
      <c r="C64" s="296"/>
      <c r="D64" s="296"/>
      <c r="E64" s="299"/>
      <c r="F64" s="296"/>
      <c r="G64" s="296"/>
      <c r="H64" s="296"/>
      <c r="I64" s="296"/>
      <c r="J64" s="296"/>
      <c r="K64" s="292"/>
    </row>
    <row r="65" spans="1:11" ht="12.75">
      <c r="A65"/>
      <c r="B65" s="291"/>
      <c r="C65" s="296"/>
      <c r="D65" s="435" t="s">
        <v>1481</v>
      </c>
      <c r="E65" s="435"/>
      <c r="F65" s="435"/>
      <c r="G65" s="435"/>
      <c r="H65" s="435"/>
      <c r="I65" s="435"/>
      <c r="J65" s="435"/>
      <c r="K65" s="292"/>
    </row>
    <row r="66" spans="1:11" ht="12.75">
      <c r="A66"/>
      <c r="B66" s="291"/>
      <c r="C66" s="296"/>
      <c r="D66" s="439" t="s">
        <v>1482</v>
      </c>
      <c r="E66" s="439"/>
      <c r="F66" s="439"/>
      <c r="G66" s="439"/>
      <c r="H66" s="439"/>
      <c r="I66" s="439"/>
      <c r="J66" s="439"/>
      <c r="K66" s="292"/>
    </row>
    <row r="67" spans="1:11" ht="12.75">
      <c r="A67"/>
      <c r="B67" s="291"/>
      <c r="C67" s="296"/>
      <c r="D67" s="435" t="s">
        <v>1483</v>
      </c>
      <c r="E67" s="435"/>
      <c r="F67" s="435"/>
      <c r="G67" s="435"/>
      <c r="H67" s="435"/>
      <c r="I67" s="435"/>
      <c r="J67" s="435"/>
      <c r="K67" s="292"/>
    </row>
    <row r="68" spans="1:11" ht="12.75">
      <c r="A68"/>
      <c r="B68" s="291"/>
      <c r="C68" s="296"/>
      <c r="D68" s="435" t="s">
        <v>1484</v>
      </c>
      <c r="E68" s="435"/>
      <c r="F68" s="435"/>
      <c r="G68" s="435"/>
      <c r="H68" s="435"/>
      <c r="I68" s="435"/>
      <c r="J68" s="435"/>
      <c r="K68" s="292"/>
    </row>
    <row r="69" spans="1:11" ht="12.75">
      <c r="A69"/>
      <c r="B69" s="291"/>
      <c r="C69" s="296"/>
      <c r="D69" s="435" t="s">
        <v>1485</v>
      </c>
      <c r="E69" s="435"/>
      <c r="F69" s="435"/>
      <c r="G69" s="435"/>
      <c r="H69" s="435"/>
      <c r="I69" s="435"/>
      <c r="J69" s="435"/>
      <c r="K69" s="292"/>
    </row>
    <row r="70" spans="1:11" ht="12.75">
      <c r="A70"/>
      <c r="B70" s="291"/>
      <c r="C70" s="296"/>
      <c r="D70" s="435" t="s">
        <v>1486</v>
      </c>
      <c r="E70" s="435"/>
      <c r="F70" s="435"/>
      <c r="G70" s="435"/>
      <c r="H70" s="435"/>
      <c r="I70" s="435"/>
      <c r="J70" s="435"/>
      <c r="K70" s="292"/>
    </row>
    <row r="71" spans="1:11" ht="14.4">
      <c r="A71"/>
      <c r="B71" s="300"/>
      <c r="C71" s="301"/>
      <c r="D71" s="301"/>
      <c r="E71" s="301"/>
      <c r="F71" s="301"/>
      <c r="G71" s="301"/>
      <c r="H71" s="301"/>
      <c r="I71" s="301"/>
      <c r="J71" s="301"/>
      <c r="K71" s="302"/>
    </row>
    <row r="72" spans="1:11" ht="12.75">
      <c r="A72"/>
      <c r="B72" s="303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1:11" ht="12.75">
      <c r="A73"/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1:11" ht="12.75">
      <c r="A74"/>
      <c r="B74" s="305"/>
      <c r="C74" s="306"/>
      <c r="D74" s="306"/>
      <c r="E74" s="306"/>
      <c r="F74" s="306"/>
      <c r="G74" s="306"/>
      <c r="H74" s="306"/>
      <c r="I74" s="306"/>
      <c r="J74" s="306"/>
      <c r="K74" s="307"/>
    </row>
    <row r="75" spans="1:11" ht="22.2">
      <c r="A75"/>
      <c r="B75" s="308"/>
      <c r="C75" s="438" t="s">
        <v>1487</v>
      </c>
      <c r="D75" s="438"/>
      <c r="E75" s="438"/>
      <c r="F75" s="438"/>
      <c r="G75" s="438"/>
      <c r="H75" s="438"/>
      <c r="I75" s="438"/>
      <c r="J75" s="438"/>
      <c r="K75" s="309"/>
    </row>
    <row r="76" spans="1:11" ht="14.4">
      <c r="A76"/>
      <c r="B76" s="308"/>
      <c r="C76" s="310" t="s">
        <v>1488</v>
      </c>
      <c r="D76" s="310"/>
      <c r="E76" s="310"/>
      <c r="F76" s="310" t="s">
        <v>1489</v>
      </c>
      <c r="G76" s="311"/>
      <c r="H76" s="310" t="s">
        <v>7</v>
      </c>
      <c r="I76" s="310" t="s">
        <v>31</v>
      </c>
      <c r="J76" s="310" t="s">
        <v>1490</v>
      </c>
      <c r="K76" s="309"/>
    </row>
    <row r="77" spans="1:11" ht="14.4">
      <c r="A77"/>
      <c r="B77" s="308"/>
      <c r="C77" s="312" t="s">
        <v>1491</v>
      </c>
      <c r="D77" s="312"/>
      <c r="E77" s="312"/>
      <c r="F77" s="313" t="s">
        <v>1492</v>
      </c>
      <c r="G77" s="314"/>
      <c r="H77" s="312"/>
      <c r="I77" s="312"/>
      <c r="J77" s="312" t="s">
        <v>1493</v>
      </c>
      <c r="K77" s="309"/>
    </row>
    <row r="78" spans="1:11" ht="12.75">
      <c r="A78"/>
      <c r="B78" s="308"/>
      <c r="C78" s="315"/>
      <c r="D78" s="315"/>
      <c r="E78" s="315"/>
      <c r="F78" s="315"/>
      <c r="G78" s="316"/>
      <c r="H78" s="315"/>
      <c r="I78" s="315"/>
      <c r="J78" s="315"/>
      <c r="K78" s="309"/>
    </row>
    <row r="79" spans="1:11" ht="12.75">
      <c r="A79"/>
      <c r="B79" s="308"/>
      <c r="C79" s="297" t="s">
        <v>703</v>
      </c>
      <c r="D79" s="317"/>
      <c r="E79" s="317"/>
      <c r="F79" s="318" t="s">
        <v>646</v>
      </c>
      <c r="G79" s="319"/>
      <c r="H79" s="297" t="s">
        <v>1494</v>
      </c>
      <c r="I79" s="297" t="s">
        <v>1495</v>
      </c>
      <c r="J79" s="297">
        <v>20</v>
      </c>
      <c r="K79" s="309"/>
    </row>
    <row r="80" spans="1:11" ht="12.75">
      <c r="A80"/>
      <c r="B80" s="308"/>
      <c r="C80" s="297" t="s">
        <v>1496</v>
      </c>
      <c r="D80" s="297"/>
      <c r="E80" s="297"/>
      <c r="F80" s="318" t="s">
        <v>646</v>
      </c>
      <c r="G80" s="319"/>
      <c r="H80" s="297" t="s">
        <v>1497</v>
      </c>
      <c r="I80" s="297" t="s">
        <v>1495</v>
      </c>
      <c r="J80" s="297">
        <v>120</v>
      </c>
      <c r="K80" s="309"/>
    </row>
    <row r="81" spans="1:11" ht="12.75">
      <c r="A81"/>
      <c r="B81" s="320"/>
      <c r="C81" s="297" t="s">
        <v>1498</v>
      </c>
      <c r="D81" s="297"/>
      <c r="E81" s="297"/>
      <c r="F81" s="318" t="s">
        <v>1499</v>
      </c>
      <c r="G81" s="319"/>
      <c r="H81" s="297" t="s">
        <v>1500</v>
      </c>
      <c r="I81" s="297" t="s">
        <v>1495</v>
      </c>
      <c r="J81" s="297">
        <v>50</v>
      </c>
      <c r="K81" s="309"/>
    </row>
    <row r="82" spans="1:11" ht="12.75">
      <c r="A82"/>
      <c r="B82" s="320"/>
      <c r="C82" s="297" t="s">
        <v>1501</v>
      </c>
      <c r="D82" s="297"/>
      <c r="E82" s="297"/>
      <c r="F82" s="318" t="s">
        <v>646</v>
      </c>
      <c r="G82" s="319"/>
      <c r="H82" s="297" t="s">
        <v>1502</v>
      </c>
      <c r="I82" s="297" t="s">
        <v>1503</v>
      </c>
      <c r="J82" s="297"/>
      <c r="K82" s="309"/>
    </row>
    <row r="83" spans="1:11" ht="12.75">
      <c r="A83"/>
      <c r="B83" s="320"/>
      <c r="C83" s="321" t="s">
        <v>1504</v>
      </c>
      <c r="D83" s="321"/>
      <c r="E83" s="321"/>
      <c r="F83" s="322" t="s">
        <v>1499</v>
      </c>
      <c r="G83" s="321"/>
      <c r="H83" s="321" t="s">
        <v>1505</v>
      </c>
      <c r="I83" s="321" t="s">
        <v>1495</v>
      </c>
      <c r="J83" s="321">
        <v>15</v>
      </c>
      <c r="K83" s="309"/>
    </row>
    <row r="84" spans="1:11" ht="12.75">
      <c r="A84"/>
      <c r="B84" s="320"/>
      <c r="C84" s="321" t="s">
        <v>1506</v>
      </c>
      <c r="D84" s="321"/>
      <c r="E84" s="321"/>
      <c r="F84" s="322" t="s">
        <v>1499</v>
      </c>
      <c r="G84" s="321"/>
      <c r="H84" s="321" t="s">
        <v>1507</v>
      </c>
      <c r="I84" s="321" t="s">
        <v>1495</v>
      </c>
      <c r="J84" s="321">
        <v>15</v>
      </c>
      <c r="K84" s="309"/>
    </row>
    <row r="85" spans="1:11" ht="12.75">
      <c r="A85"/>
      <c r="B85" s="320"/>
      <c r="C85" s="321" t="s">
        <v>1508</v>
      </c>
      <c r="D85" s="321"/>
      <c r="E85" s="321"/>
      <c r="F85" s="322" t="s">
        <v>1499</v>
      </c>
      <c r="G85" s="321"/>
      <c r="H85" s="321" t="s">
        <v>1509</v>
      </c>
      <c r="I85" s="321" t="s">
        <v>1495</v>
      </c>
      <c r="J85" s="321">
        <v>20</v>
      </c>
      <c r="K85" s="309"/>
    </row>
    <row r="86" spans="1:11" ht="12.75">
      <c r="A86"/>
      <c r="B86" s="320"/>
      <c r="C86" s="321" t="s">
        <v>1510</v>
      </c>
      <c r="D86" s="321"/>
      <c r="E86" s="321"/>
      <c r="F86" s="322" t="s">
        <v>1499</v>
      </c>
      <c r="G86" s="321"/>
      <c r="H86" s="321" t="s">
        <v>1511</v>
      </c>
      <c r="I86" s="321" t="s">
        <v>1495</v>
      </c>
      <c r="J86" s="321">
        <v>20</v>
      </c>
      <c r="K86" s="309"/>
    </row>
    <row r="87" spans="1:11" ht="12.75">
      <c r="A87"/>
      <c r="B87" s="320"/>
      <c r="C87" s="297" t="s">
        <v>1512</v>
      </c>
      <c r="D87" s="297"/>
      <c r="E87" s="297"/>
      <c r="F87" s="318" t="s">
        <v>1499</v>
      </c>
      <c r="G87" s="319"/>
      <c r="H87" s="297" t="s">
        <v>1513</v>
      </c>
      <c r="I87" s="297" t="s">
        <v>1495</v>
      </c>
      <c r="J87" s="297">
        <v>50</v>
      </c>
      <c r="K87" s="309"/>
    </row>
    <row r="88" spans="1:11" ht="12.75">
      <c r="A88"/>
      <c r="B88" s="320"/>
      <c r="C88" s="297" t="s">
        <v>1514</v>
      </c>
      <c r="D88" s="297"/>
      <c r="E88" s="297"/>
      <c r="F88" s="318" t="s">
        <v>1499</v>
      </c>
      <c r="G88" s="319"/>
      <c r="H88" s="297" t="s">
        <v>1515</v>
      </c>
      <c r="I88" s="297" t="s">
        <v>1495</v>
      </c>
      <c r="J88" s="297">
        <v>20</v>
      </c>
      <c r="K88" s="309"/>
    </row>
    <row r="89" spans="1:11" ht="12.75">
      <c r="A89"/>
      <c r="B89" s="320"/>
      <c r="C89" s="297" t="s">
        <v>1516</v>
      </c>
      <c r="D89" s="297"/>
      <c r="E89" s="297"/>
      <c r="F89" s="318" t="s">
        <v>1499</v>
      </c>
      <c r="G89" s="319"/>
      <c r="H89" s="297" t="s">
        <v>1517</v>
      </c>
      <c r="I89" s="297" t="s">
        <v>1495</v>
      </c>
      <c r="J89" s="297">
        <v>20</v>
      </c>
      <c r="K89" s="309"/>
    </row>
    <row r="90" spans="1:11" ht="12.75">
      <c r="A90"/>
      <c r="B90" s="320"/>
      <c r="C90" s="297" t="s">
        <v>1518</v>
      </c>
      <c r="D90" s="297"/>
      <c r="E90" s="297"/>
      <c r="F90" s="318" t="s">
        <v>1499</v>
      </c>
      <c r="G90" s="319"/>
      <c r="H90" s="297" t="s">
        <v>1519</v>
      </c>
      <c r="I90" s="297" t="s">
        <v>1495</v>
      </c>
      <c r="J90" s="297">
        <v>50</v>
      </c>
      <c r="K90" s="309"/>
    </row>
    <row r="91" spans="1:11" ht="12.75">
      <c r="A91"/>
      <c r="B91" s="320"/>
      <c r="C91" s="297" t="s">
        <v>1520</v>
      </c>
      <c r="D91" s="297"/>
      <c r="E91" s="297"/>
      <c r="F91" s="318" t="s">
        <v>1499</v>
      </c>
      <c r="G91" s="319"/>
      <c r="H91" s="297" t="s">
        <v>1520</v>
      </c>
      <c r="I91" s="297" t="s">
        <v>1495</v>
      </c>
      <c r="J91" s="297">
        <v>50</v>
      </c>
      <c r="K91" s="309"/>
    </row>
    <row r="92" spans="1:11" ht="12.75">
      <c r="A92"/>
      <c r="B92" s="320"/>
      <c r="C92" s="297" t="s">
        <v>1521</v>
      </c>
      <c r="D92" s="297"/>
      <c r="E92" s="297"/>
      <c r="F92" s="318" t="s">
        <v>1499</v>
      </c>
      <c r="G92" s="319"/>
      <c r="H92" s="297" t="s">
        <v>1522</v>
      </c>
      <c r="I92" s="297" t="s">
        <v>1495</v>
      </c>
      <c r="J92" s="297">
        <v>255</v>
      </c>
      <c r="K92" s="309"/>
    </row>
    <row r="93" spans="1:11" ht="12.75">
      <c r="A93"/>
      <c r="B93" s="320"/>
      <c r="C93" s="297" t="s">
        <v>1523</v>
      </c>
      <c r="D93" s="297"/>
      <c r="E93" s="297"/>
      <c r="F93" s="318" t="s">
        <v>646</v>
      </c>
      <c r="G93" s="319"/>
      <c r="H93" s="297" t="s">
        <v>1524</v>
      </c>
      <c r="I93" s="297" t="s">
        <v>1525</v>
      </c>
      <c r="J93" s="297"/>
      <c r="K93" s="309"/>
    </row>
    <row r="94" spans="1:11" ht="12.75">
      <c r="A94"/>
      <c r="B94" s="320"/>
      <c r="C94" s="297" t="s">
        <v>1526</v>
      </c>
      <c r="D94" s="297"/>
      <c r="E94" s="297"/>
      <c r="F94" s="318" t="s">
        <v>646</v>
      </c>
      <c r="G94" s="319"/>
      <c r="H94" s="297" t="s">
        <v>1527</v>
      </c>
      <c r="I94" s="297" t="s">
        <v>1528</v>
      </c>
      <c r="J94" s="297"/>
      <c r="K94" s="309"/>
    </row>
    <row r="95" spans="1:11" ht="12.75">
      <c r="A95"/>
      <c r="B95" s="320"/>
      <c r="C95" s="297" t="s">
        <v>1529</v>
      </c>
      <c r="D95" s="297"/>
      <c r="E95" s="297"/>
      <c r="F95" s="318" t="s">
        <v>646</v>
      </c>
      <c r="G95" s="319"/>
      <c r="H95" s="297" t="s">
        <v>1529</v>
      </c>
      <c r="I95" s="297" t="s">
        <v>1528</v>
      </c>
      <c r="J95" s="297"/>
      <c r="K95" s="309"/>
    </row>
    <row r="96" spans="1:11" ht="12.75">
      <c r="A96"/>
      <c r="B96" s="320"/>
      <c r="C96" s="297" t="s">
        <v>8</v>
      </c>
      <c r="D96" s="297"/>
      <c r="E96" s="297"/>
      <c r="F96" s="318" t="s">
        <v>646</v>
      </c>
      <c r="G96" s="319"/>
      <c r="H96" s="297" t="s">
        <v>1530</v>
      </c>
      <c r="I96" s="297" t="s">
        <v>1528</v>
      </c>
      <c r="J96" s="297"/>
      <c r="K96" s="309"/>
    </row>
    <row r="97" spans="1:11" ht="12.75">
      <c r="A97"/>
      <c r="B97" s="320"/>
      <c r="C97" s="297" t="s">
        <v>10</v>
      </c>
      <c r="D97" s="297"/>
      <c r="E97" s="297"/>
      <c r="F97" s="318" t="s">
        <v>646</v>
      </c>
      <c r="G97" s="319"/>
      <c r="H97" s="297" t="s">
        <v>1531</v>
      </c>
      <c r="I97" s="297" t="s">
        <v>1528</v>
      </c>
      <c r="J97" s="297"/>
      <c r="K97" s="309"/>
    </row>
    <row r="98" spans="1:11" ht="14.4">
      <c r="A98"/>
      <c r="B98" s="323"/>
      <c r="C98" s="324"/>
      <c r="D98" s="324"/>
      <c r="E98" s="324"/>
      <c r="F98" s="324"/>
      <c r="G98" s="324"/>
      <c r="H98" s="324"/>
      <c r="I98" s="324"/>
      <c r="J98" s="324"/>
      <c r="K98" s="325"/>
    </row>
    <row r="99" spans="1:11" ht="14.4">
      <c r="A99"/>
      <c r="B99" s="326"/>
      <c r="C99" s="327"/>
      <c r="D99" s="327"/>
      <c r="E99" s="327"/>
      <c r="F99" s="327"/>
      <c r="G99" s="327"/>
      <c r="H99" s="327"/>
      <c r="I99" s="327"/>
      <c r="J99" s="327"/>
      <c r="K99" s="326"/>
    </row>
    <row r="100" spans="1:11" ht="12.75">
      <c r="A100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1:11" ht="12.75">
      <c r="A101"/>
      <c r="B101" s="305"/>
      <c r="C101" s="306"/>
      <c r="D101" s="306"/>
      <c r="E101" s="306"/>
      <c r="F101" s="306"/>
      <c r="G101" s="306"/>
      <c r="H101" s="306"/>
      <c r="I101" s="306"/>
      <c r="J101" s="306"/>
      <c r="K101" s="307"/>
    </row>
    <row r="102" spans="1:11" ht="22.2">
      <c r="A102"/>
      <c r="B102" s="308"/>
      <c r="C102" s="438" t="s">
        <v>1532</v>
      </c>
      <c r="D102" s="438"/>
      <c r="E102" s="438"/>
      <c r="F102" s="438"/>
      <c r="G102" s="438"/>
      <c r="H102" s="438"/>
      <c r="I102" s="438"/>
      <c r="J102" s="438"/>
      <c r="K102" s="309"/>
    </row>
    <row r="103" spans="1:11" ht="14.4">
      <c r="A103"/>
      <c r="B103" s="308"/>
      <c r="C103" s="310" t="s">
        <v>1488</v>
      </c>
      <c r="D103" s="310"/>
      <c r="E103" s="310"/>
      <c r="F103" s="310" t="s">
        <v>1489</v>
      </c>
      <c r="G103" s="311"/>
      <c r="H103" s="310" t="s">
        <v>7</v>
      </c>
      <c r="I103" s="310" t="s">
        <v>31</v>
      </c>
      <c r="J103" s="310" t="s">
        <v>1490</v>
      </c>
      <c r="K103" s="309"/>
    </row>
    <row r="104" spans="1:11" ht="14.4">
      <c r="A104"/>
      <c r="B104" s="308"/>
      <c r="C104" s="312" t="s">
        <v>1491</v>
      </c>
      <c r="D104" s="312"/>
      <c r="E104" s="312"/>
      <c r="F104" s="313" t="s">
        <v>1492</v>
      </c>
      <c r="G104" s="314"/>
      <c r="H104" s="312"/>
      <c r="I104" s="312"/>
      <c r="J104" s="312" t="s">
        <v>1493</v>
      </c>
      <c r="K104" s="309"/>
    </row>
    <row r="105" spans="1:11" ht="14.4">
      <c r="A105"/>
      <c r="B105" s="308"/>
      <c r="C105" s="310"/>
      <c r="D105" s="310"/>
      <c r="E105" s="310"/>
      <c r="F105" s="310"/>
      <c r="G105" s="328"/>
      <c r="H105" s="310"/>
      <c r="I105" s="310"/>
      <c r="J105" s="310"/>
      <c r="K105" s="309"/>
    </row>
    <row r="106" spans="1:11" ht="12.75">
      <c r="A106"/>
      <c r="B106" s="308"/>
      <c r="C106" s="297" t="s">
        <v>703</v>
      </c>
      <c r="D106" s="317"/>
      <c r="E106" s="317"/>
      <c r="F106" s="318" t="s">
        <v>646</v>
      </c>
      <c r="G106" s="297"/>
      <c r="H106" s="297" t="s">
        <v>1533</v>
      </c>
      <c r="I106" s="297" t="s">
        <v>1495</v>
      </c>
      <c r="J106" s="297">
        <v>20</v>
      </c>
      <c r="K106" s="309"/>
    </row>
    <row r="107" spans="1:11" ht="12.75">
      <c r="A107"/>
      <c r="B107" s="308"/>
      <c r="C107" s="297" t="s">
        <v>1496</v>
      </c>
      <c r="D107" s="297"/>
      <c r="E107" s="297"/>
      <c r="F107" s="318" t="s">
        <v>646</v>
      </c>
      <c r="G107" s="297"/>
      <c r="H107" s="297" t="s">
        <v>1533</v>
      </c>
      <c r="I107" s="297" t="s">
        <v>1495</v>
      </c>
      <c r="J107" s="297">
        <v>120</v>
      </c>
      <c r="K107" s="309"/>
    </row>
    <row r="108" spans="1:11" ht="12.75">
      <c r="A108"/>
      <c r="B108" s="320"/>
      <c r="C108" s="297" t="s">
        <v>1498</v>
      </c>
      <c r="D108" s="297"/>
      <c r="E108" s="297"/>
      <c r="F108" s="318" t="s">
        <v>1499</v>
      </c>
      <c r="G108" s="297"/>
      <c r="H108" s="297" t="s">
        <v>1533</v>
      </c>
      <c r="I108" s="297" t="s">
        <v>1495</v>
      </c>
      <c r="J108" s="297">
        <v>50</v>
      </c>
      <c r="K108" s="309"/>
    </row>
    <row r="109" spans="1:11" ht="12.75">
      <c r="A109"/>
      <c r="B109" s="320"/>
      <c r="C109" s="297" t="s">
        <v>1501</v>
      </c>
      <c r="D109" s="297"/>
      <c r="E109" s="297"/>
      <c r="F109" s="318" t="s">
        <v>646</v>
      </c>
      <c r="G109" s="297"/>
      <c r="H109" s="297" t="s">
        <v>1533</v>
      </c>
      <c r="I109" s="297" t="s">
        <v>1503</v>
      </c>
      <c r="J109" s="297"/>
      <c r="K109" s="309"/>
    </row>
    <row r="110" spans="1:11" ht="12.75">
      <c r="A110"/>
      <c r="B110" s="320"/>
      <c r="C110" s="297" t="s">
        <v>1512</v>
      </c>
      <c r="D110" s="297"/>
      <c r="E110" s="297"/>
      <c r="F110" s="318" t="s">
        <v>1499</v>
      </c>
      <c r="G110" s="297"/>
      <c r="H110" s="297" t="s">
        <v>1533</v>
      </c>
      <c r="I110" s="297" t="s">
        <v>1495</v>
      </c>
      <c r="J110" s="297">
        <v>50</v>
      </c>
      <c r="K110" s="309"/>
    </row>
    <row r="111" spans="1:11" ht="12.75">
      <c r="A111"/>
      <c r="B111" s="320"/>
      <c r="C111" s="297" t="s">
        <v>1520</v>
      </c>
      <c r="D111" s="297"/>
      <c r="E111" s="297"/>
      <c r="F111" s="318" t="s">
        <v>1499</v>
      </c>
      <c r="G111" s="297"/>
      <c r="H111" s="297" t="s">
        <v>1533</v>
      </c>
      <c r="I111" s="297" t="s">
        <v>1495</v>
      </c>
      <c r="J111" s="297">
        <v>50</v>
      </c>
      <c r="K111" s="309"/>
    </row>
    <row r="112" spans="1:11" ht="12.75">
      <c r="A112"/>
      <c r="B112" s="320"/>
      <c r="C112" s="297" t="s">
        <v>1518</v>
      </c>
      <c r="D112" s="297"/>
      <c r="E112" s="297"/>
      <c r="F112" s="318" t="s">
        <v>1499</v>
      </c>
      <c r="G112" s="297"/>
      <c r="H112" s="297" t="s">
        <v>1533</v>
      </c>
      <c r="I112" s="297" t="s">
        <v>1495</v>
      </c>
      <c r="J112" s="297">
        <v>50</v>
      </c>
      <c r="K112" s="309"/>
    </row>
    <row r="113" spans="1:11" ht="12.75">
      <c r="A113"/>
      <c r="B113" s="320"/>
      <c r="C113" s="297" t="s">
        <v>703</v>
      </c>
      <c r="D113" s="297"/>
      <c r="E113" s="297"/>
      <c r="F113" s="318" t="s">
        <v>646</v>
      </c>
      <c r="G113" s="297"/>
      <c r="H113" s="297" t="s">
        <v>1534</v>
      </c>
      <c r="I113" s="297" t="s">
        <v>1495</v>
      </c>
      <c r="J113" s="297">
        <v>20</v>
      </c>
      <c r="K113" s="309"/>
    </row>
    <row r="114" spans="1:11" ht="12.75">
      <c r="A114"/>
      <c r="B114" s="320"/>
      <c r="C114" s="297" t="s">
        <v>1535</v>
      </c>
      <c r="D114" s="297"/>
      <c r="E114" s="297"/>
      <c r="F114" s="318" t="s">
        <v>646</v>
      </c>
      <c r="G114" s="297"/>
      <c r="H114" s="297" t="s">
        <v>1536</v>
      </c>
      <c r="I114" s="297" t="s">
        <v>1495</v>
      </c>
      <c r="J114" s="297">
        <v>120</v>
      </c>
      <c r="K114" s="309"/>
    </row>
    <row r="115" spans="1:11" ht="12.75">
      <c r="A115"/>
      <c r="B115" s="320"/>
      <c r="C115" s="297" t="s">
        <v>8</v>
      </c>
      <c r="D115" s="297"/>
      <c r="E115" s="297"/>
      <c r="F115" s="318" t="s">
        <v>646</v>
      </c>
      <c r="G115" s="297"/>
      <c r="H115" s="297" t="s">
        <v>1537</v>
      </c>
      <c r="I115" s="297" t="s">
        <v>1528</v>
      </c>
      <c r="J115" s="297"/>
      <c r="K115" s="309"/>
    </row>
    <row r="116" spans="1:11" ht="12.75">
      <c r="A116"/>
      <c r="B116" s="320"/>
      <c r="C116" s="297" t="s">
        <v>10</v>
      </c>
      <c r="D116" s="297"/>
      <c r="E116" s="297"/>
      <c r="F116" s="318" t="s">
        <v>646</v>
      </c>
      <c r="G116" s="297"/>
      <c r="H116" s="297" t="s">
        <v>1538</v>
      </c>
      <c r="I116" s="297" t="s">
        <v>1528</v>
      </c>
      <c r="J116" s="297"/>
      <c r="K116" s="309"/>
    </row>
    <row r="117" spans="1:11" ht="12.75">
      <c r="A117"/>
      <c r="B117" s="320"/>
      <c r="C117" s="297" t="s">
        <v>31</v>
      </c>
      <c r="D117" s="297"/>
      <c r="E117" s="297"/>
      <c r="F117" s="318" t="s">
        <v>646</v>
      </c>
      <c r="G117" s="297"/>
      <c r="H117" s="297" t="s">
        <v>1539</v>
      </c>
      <c r="I117" s="297" t="s">
        <v>1540</v>
      </c>
      <c r="J117" s="297"/>
      <c r="K117" s="309"/>
    </row>
    <row r="118" spans="1:11" ht="12.75">
      <c r="A118"/>
      <c r="B118" s="323"/>
      <c r="C118" s="329"/>
      <c r="D118" s="329"/>
      <c r="E118" s="329"/>
      <c r="F118" s="329"/>
      <c r="G118" s="329"/>
      <c r="H118" s="329"/>
      <c r="I118" s="329"/>
      <c r="J118" s="329"/>
      <c r="K118" s="325"/>
    </row>
    <row r="119" spans="1:11" ht="12.75">
      <c r="A119"/>
      <c r="B119" s="330"/>
      <c r="C119" s="331"/>
      <c r="D119" s="331"/>
      <c r="E119" s="331"/>
      <c r="F119" s="332"/>
      <c r="G119" s="331"/>
      <c r="H119" s="331"/>
      <c r="I119" s="331"/>
      <c r="J119" s="331"/>
      <c r="K119" s="330"/>
    </row>
    <row r="120" spans="1:11" ht="12.75">
      <c r="A120"/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</row>
    <row r="121" spans="1:11" ht="12.75">
      <c r="A121"/>
      <c r="B121" s="333"/>
      <c r="C121" s="334"/>
      <c r="D121" s="334"/>
      <c r="E121" s="334"/>
      <c r="F121" s="334"/>
      <c r="G121" s="334"/>
      <c r="H121" s="334"/>
      <c r="I121" s="334"/>
      <c r="J121" s="334"/>
      <c r="K121" s="335"/>
    </row>
    <row r="122" spans="1:11" ht="22.2">
      <c r="A122"/>
      <c r="B122" s="336"/>
      <c r="C122" s="436" t="s">
        <v>1541</v>
      </c>
      <c r="D122" s="436"/>
      <c r="E122" s="436"/>
      <c r="F122" s="436"/>
      <c r="G122" s="436"/>
      <c r="H122" s="436"/>
      <c r="I122" s="436"/>
      <c r="J122" s="436"/>
      <c r="K122" s="337"/>
    </row>
    <row r="123" spans="1:11" ht="14.4">
      <c r="A123"/>
      <c r="B123" s="338"/>
      <c r="C123" s="310" t="s">
        <v>1488</v>
      </c>
      <c r="D123" s="310"/>
      <c r="E123" s="310"/>
      <c r="F123" s="310" t="s">
        <v>1489</v>
      </c>
      <c r="G123" s="311"/>
      <c r="H123" s="310" t="s">
        <v>7</v>
      </c>
      <c r="I123" s="310" t="s">
        <v>31</v>
      </c>
      <c r="J123" s="310" t="s">
        <v>1490</v>
      </c>
      <c r="K123" s="339"/>
    </row>
    <row r="124" spans="1:11" ht="14.4">
      <c r="A124"/>
      <c r="B124" s="338"/>
      <c r="C124" s="312" t="s">
        <v>1491</v>
      </c>
      <c r="D124" s="312"/>
      <c r="E124" s="312"/>
      <c r="F124" s="313" t="s">
        <v>1492</v>
      </c>
      <c r="G124" s="314"/>
      <c r="H124" s="312"/>
      <c r="I124" s="312"/>
      <c r="J124" s="312" t="s">
        <v>1493</v>
      </c>
      <c r="K124" s="339"/>
    </row>
    <row r="125" spans="1:11" ht="12.75">
      <c r="A125"/>
      <c r="B125" s="340"/>
      <c r="C125" s="315"/>
      <c r="D125" s="315"/>
      <c r="E125" s="315"/>
      <c r="F125" s="315"/>
      <c r="G125" s="341"/>
      <c r="H125" s="315"/>
      <c r="I125" s="315"/>
      <c r="J125" s="315"/>
      <c r="K125" s="342"/>
    </row>
    <row r="126" spans="1:11" ht="12.75">
      <c r="A126"/>
      <c r="B126" s="340"/>
      <c r="C126" s="297" t="s">
        <v>1496</v>
      </c>
      <c r="D126" s="317"/>
      <c r="E126" s="317"/>
      <c r="F126" s="318" t="s">
        <v>646</v>
      </c>
      <c r="G126" s="297"/>
      <c r="H126" s="297" t="s">
        <v>1533</v>
      </c>
      <c r="I126" s="297" t="s">
        <v>1495</v>
      </c>
      <c r="J126" s="297">
        <v>120</v>
      </c>
      <c r="K126" s="343"/>
    </row>
    <row r="127" spans="1:11" ht="12.75">
      <c r="A127"/>
      <c r="B127" s="340"/>
      <c r="C127" s="297" t="s">
        <v>6</v>
      </c>
      <c r="D127" s="297"/>
      <c r="E127" s="297"/>
      <c r="F127" s="318" t="s">
        <v>646</v>
      </c>
      <c r="G127" s="297"/>
      <c r="H127" s="297" t="s">
        <v>1542</v>
      </c>
      <c r="I127" s="297" t="s">
        <v>1495</v>
      </c>
      <c r="J127" s="297" t="s">
        <v>1543</v>
      </c>
      <c r="K127" s="343"/>
    </row>
    <row r="128" spans="1:11" ht="12.75">
      <c r="A128"/>
      <c r="B128" s="340"/>
      <c r="C128" s="297" t="s">
        <v>730</v>
      </c>
      <c r="D128" s="297"/>
      <c r="E128" s="297"/>
      <c r="F128" s="318" t="s">
        <v>646</v>
      </c>
      <c r="G128" s="297"/>
      <c r="H128" s="297" t="s">
        <v>1544</v>
      </c>
      <c r="I128" s="297" t="s">
        <v>1495</v>
      </c>
      <c r="J128" s="297" t="s">
        <v>1543</v>
      </c>
      <c r="K128" s="343"/>
    </row>
    <row r="129" spans="1:11" ht="12.75">
      <c r="A129"/>
      <c r="B129" s="340"/>
      <c r="C129" s="297" t="s">
        <v>1504</v>
      </c>
      <c r="D129" s="297"/>
      <c r="E129" s="297"/>
      <c r="F129" s="318" t="s">
        <v>1499</v>
      </c>
      <c r="G129" s="297"/>
      <c r="H129" s="297" t="s">
        <v>1505</v>
      </c>
      <c r="I129" s="297" t="s">
        <v>1495</v>
      </c>
      <c r="J129" s="297">
        <v>15</v>
      </c>
      <c r="K129" s="343"/>
    </row>
    <row r="130" spans="1:11" ht="12.75">
      <c r="A130"/>
      <c r="B130" s="340"/>
      <c r="C130" s="321" t="s">
        <v>1506</v>
      </c>
      <c r="D130" s="321"/>
      <c r="E130" s="321"/>
      <c r="F130" s="322" t="s">
        <v>1499</v>
      </c>
      <c r="G130" s="321"/>
      <c r="H130" s="321" t="s">
        <v>1507</v>
      </c>
      <c r="I130" s="321" t="s">
        <v>1495</v>
      </c>
      <c r="J130" s="321">
        <v>15</v>
      </c>
      <c r="K130" s="343"/>
    </row>
    <row r="131" spans="1:11" ht="12.75">
      <c r="A131"/>
      <c r="B131" s="340"/>
      <c r="C131" s="321" t="s">
        <v>1508</v>
      </c>
      <c r="D131" s="321"/>
      <c r="E131" s="321"/>
      <c r="F131" s="322" t="s">
        <v>1499</v>
      </c>
      <c r="G131" s="321"/>
      <c r="H131" s="321" t="s">
        <v>1509</v>
      </c>
      <c r="I131" s="321" t="s">
        <v>1495</v>
      </c>
      <c r="J131" s="321">
        <v>20</v>
      </c>
      <c r="K131" s="343"/>
    </row>
    <row r="132" spans="1:11" ht="12.75">
      <c r="A132"/>
      <c r="B132" s="340"/>
      <c r="C132" s="321" t="s">
        <v>1510</v>
      </c>
      <c r="D132" s="321"/>
      <c r="E132" s="321"/>
      <c r="F132" s="322" t="s">
        <v>1499</v>
      </c>
      <c r="G132" s="321"/>
      <c r="H132" s="321" t="s">
        <v>1511</v>
      </c>
      <c r="I132" s="321" t="s">
        <v>1495</v>
      </c>
      <c r="J132" s="321">
        <v>20</v>
      </c>
      <c r="K132" s="343"/>
    </row>
    <row r="133" spans="1:11" ht="12.75">
      <c r="A133"/>
      <c r="B133" s="340"/>
      <c r="C133" s="297" t="s">
        <v>1498</v>
      </c>
      <c r="D133" s="297"/>
      <c r="E133" s="297"/>
      <c r="F133" s="318" t="s">
        <v>1499</v>
      </c>
      <c r="G133" s="297"/>
      <c r="H133" s="297" t="s">
        <v>1533</v>
      </c>
      <c r="I133" s="297" t="s">
        <v>1495</v>
      </c>
      <c r="J133" s="297">
        <v>50</v>
      </c>
      <c r="K133" s="343"/>
    </row>
    <row r="134" spans="1:11" ht="12.75">
      <c r="A134"/>
      <c r="B134" s="340"/>
      <c r="C134" s="297" t="s">
        <v>1512</v>
      </c>
      <c r="D134" s="297"/>
      <c r="E134" s="297"/>
      <c r="F134" s="318" t="s">
        <v>1499</v>
      </c>
      <c r="G134" s="297"/>
      <c r="H134" s="297" t="s">
        <v>1533</v>
      </c>
      <c r="I134" s="297" t="s">
        <v>1495</v>
      </c>
      <c r="J134" s="297">
        <v>50</v>
      </c>
      <c r="K134" s="343"/>
    </row>
    <row r="135" spans="1:11" ht="12.75">
      <c r="A135"/>
      <c r="B135" s="340"/>
      <c r="C135" s="297" t="s">
        <v>1518</v>
      </c>
      <c r="D135" s="297"/>
      <c r="E135" s="297"/>
      <c r="F135" s="318" t="s">
        <v>1499</v>
      </c>
      <c r="G135" s="297"/>
      <c r="H135" s="297" t="s">
        <v>1533</v>
      </c>
      <c r="I135" s="297" t="s">
        <v>1495</v>
      </c>
      <c r="J135" s="297">
        <v>50</v>
      </c>
      <c r="K135" s="343"/>
    </row>
    <row r="136" spans="1:11" ht="12.75">
      <c r="A136"/>
      <c r="B136" s="340"/>
      <c r="C136" s="297" t="s">
        <v>1520</v>
      </c>
      <c r="D136" s="297"/>
      <c r="E136" s="297"/>
      <c r="F136" s="318" t="s">
        <v>1499</v>
      </c>
      <c r="G136" s="297"/>
      <c r="H136" s="297" t="s">
        <v>1533</v>
      </c>
      <c r="I136" s="297" t="s">
        <v>1495</v>
      </c>
      <c r="J136" s="297">
        <v>50</v>
      </c>
      <c r="K136" s="343"/>
    </row>
    <row r="137" spans="1:11" ht="12.75">
      <c r="A137"/>
      <c r="B137" s="340"/>
      <c r="C137" s="297" t="s">
        <v>1521</v>
      </c>
      <c r="D137" s="297"/>
      <c r="E137" s="297"/>
      <c r="F137" s="318" t="s">
        <v>1499</v>
      </c>
      <c r="G137" s="297"/>
      <c r="H137" s="297" t="s">
        <v>1545</v>
      </c>
      <c r="I137" s="297" t="s">
        <v>1495</v>
      </c>
      <c r="J137" s="297">
        <v>255</v>
      </c>
      <c r="K137" s="343"/>
    </row>
    <row r="138" spans="1:11" ht="12.75">
      <c r="A138"/>
      <c r="B138" s="340"/>
      <c r="C138" s="297" t="s">
        <v>1523</v>
      </c>
      <c r="D138" s="297"/>
      <c r="E138" s="297"/>
      <c r="F138" s="318" t="s">
        <v>646</v>
      </c>
      <c r="G138" s="297"/>
      <c r="H138" s="297" t="s">
        <v>1546</v>
      </c>
      <c r="I138" s="297" t="s">
        <v>1525</v>
      </c>
      <c r="J138" s="297"/>
      <c r="K138" s="343"/>
    </row>
    <row r="139" spans="1:11" ht="12.75">
      <c r="A139"/>
      <c r="B139" s="340"/>
      <c r="C139" s="297" t="s">
        <v>1526</v>
      </c>
      <c r="D139" s="297"/>
      <c r="E139" s="297"/>
      <c r="F139" s="318" t="s">
        <v>646</v>
      </c>
      <c r="G139" s="297"/>
      <c r="H139" s="297" t="s">
        <v>1547</v>
      </c>
      <c r="I139" s="297" t="s">
        <v>1528</v>
      </c>
      <c r="J139" s="297"/>
      <c r="K139" s="343"/>
    </row>
    <row r="140" spans="1:11" ht="12.75">
      <c r="A140"/>
      <c r="B140" s="340"/>
      <c r="C140" s="297" t="s">
        <v>1529</v>
      </c>
      <c r="D140" s="297"/>
      <c r="E140" s="297"/>
      <c r="F140" s="318" t="s">
        <v>646</v>
      </c>
      <c r="G140" s="297"/>
      <c r="H140" s="297" t="s">
        <v>1529</v>
      </c>
      <c r="I140" s="297" t="s">
        <v>1528</v>
      </c>
      <c r="J140" s="297"/>
      <c r="K140" s="343"/>
    </row>
    <row r="141" spans="1:11" ht="12.75">
      <c r="A141"/>
      <c r="B141" s="340"/>
      <c r="C141" s="297" t="s">
        <v>8</v>
      </c>
      <c r="D141" s="297"/>
      <c r="E141" s="297"/>
      <c r="F141" s="318" t="s">
        <v>646</v>
      </c>
      <c r="G141" s="297"/>
      <c r="H141" s="297" t="s">
        <v>1548</v>
      </c>
      <c r="I141" s="297" t="s">
        <v>1528</v>
      </c>
      <c r="J141" s="297"/>
      <c r="K141" s="343"/>
    </row>
    <row r="142" spans="1:11" ht="12.75">
      <c r="A142"/>
      <c r="B142" s="340"/>
      <c r="C142" s="297" t="s">
        <v>1549</v>
      </c>
      <c r="D142" s="297"/>
      <c r="E142" s="297"/>
      <c r="F142" s="318" t="s">
        <v>646</v>
      </c>
      <c r="G142" s="297"/>
      <c r="H142" s="297" t="s">
        <v>1550</v>
      </c>
      <c r="I142" s="297" t="s">
        <v>1528</v>
      </c>
      <c r="J142" s="297"/>
      <c r="K142" s="343"/>
    </row>
    <row r="143" spans="1:11" ht="12.75">
      <c r="A143"/>
      <c r="B143" s="344"/>
      <c r="C143" s="345"/>
      <c r="D143" s="345"/>
      <c r="E143" s="345"/>
      <c r="F143" s="345"/>
      <c r="G143" s="345"/>
      <c r="H143" s="345"/>
      <c r="I143" s="345"/>
      <c r="J143" s="345"/>
      <c r="K143" s="346"/>
    </row>
    <row r="144" spans="1:11" ht="12.75">
      <c r="A144"/>
      <c r="B144" s="331"/>
      <c r="C144" s="331"/>
      <c r="D144" s="331"/>
      <c r="E144" s="331"/>
      <c r="F144" s="332"/>
      <c r="G144" s="331"/>
      <c r="H144" s="331"/>
      <c r="I144" s="331"/>
      <c r="J144" s="331"/>
      <c r="K144" s="331"/>
    </row>
    <row r="145" spans="1:11" ht="12.75">
      <c r="A145"/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</row>
    <row r="146" spans="1:11" ht="12.75">
      <c r="A146"/>
      <c r="B146" s="305"/>
      <c r="C146" s="306"/>
      <c r="D146" s="306"/>
      <c r="E146" s="306"/>
      <c r="F146" s="306"/>
      <c r="G146" s="306"/>
      <c r="H146" s="306"/>
      <c r="I146" s="306"/>
      <c r="J146" s="306"/>
      <c r="K146" s="307"/>
    </row>
    <row r="147" spans="1:11" ht="22.2">
      <c r="A147"/>
      <c r="B147" s="308"/>
      <c r="C147" s="438" t="s">
        <v>1551</v>
      </c>
      <c r="D147" s="438"/>
      <c r="E147" s="438"/>
      <c r="F147" s="438"/>
      <c r="G147" s="438"/>
      <c r="H147" s="438"/>
      <c r="I147" s="438"/>
      <c r="J147" s="438"/>
      <c r="K147" s="309"/>
    </row>
    <row r="148" spans="1:11" ht="14.4">
      <c r="A148"/>
      <c r="B148" s="308"/>
      <c r="C148" s="310" t="s">
        <v>1488</v>
      </c>
      <c r="D148" s="310"/>
      <c r="E148" s="310"/>
      <c r="F148" s="310" t="s">
        <v>1489</v>
      </c>
      <c r="G148" s="311"/>
      <c r="H148" s="310" t="s">
        <v>7</v>
      </c>
      <c r="I148" s="310" t="s">
        <v>31</v>
      </c>
      <c r="J148" s="310" t="s">
        <v>1490</v>
      </c>
      <c r="K148" s="309"/>
    </row>
    <row r="149" spans="1:11" ht="14.4">
      <c r="A149"/>
      <c r="B149" s="308"/>
      <c r="C149" s="312" t="s">
        <v>1491</v>
      </c>
      <c r="D149" s="312"/>
      <c r="E149" s="312"/>
      <c r="F149" s="313" t="s">
        <v>1492</v>
      </c>
      <c r="G149" s="314"/>
      <c r="H149" s="312"/>
      <c r="I149" s="312"/>
      <c r="J149" s="312" t="s">
        <v>1493</v>
      </c>
      <c r="K149" s="309"/>
    </row>
    <row r="150" spans="1:11" ht="12.75">
      <c r="A150"/>
      <c r="B150" s="320"/>
      <c r="C150" s="315"/>
      <c r="D150" s="315"/>
      <c r="E150" s="315"/>
      <c r="F150" s="315"/>
      <c r="G150" s="316"/>
      <c r="H150" s="315"/>
      <c r="I150" s="315"/>
      <c r="J150" s="315"/>
      <c r="K150" s="343"/>
    </row>
    <row r="151" spans="1:11" ht="12.75">
      <c r="A151"/>
      <c r="B151" s="320"/>
      <c r="C151" s="347" t="s">
        <v>1496</v>
      </c>
      <c r="D151" s="297"/>
      <c r="E151" s="297"/>
      <c r="F151" s="348" t="s">
        <v>646</v>
      </c>
      <c r="G151" s="297"/>
      <c r="H151" s="347" t="s">
        <v>1533</v>
      </c>
      <c r="I151" s="347" t="s">
        <v>1495</v>
      </c>
      <c r="J151" s="347">
        <v>120</v>
      </c>
      <c r="K151" s="343"/>
    </row>
    <row r="152" spans="1:11" ht="12.75">
      <c r="A152"/>
      <c r="B152" s="320"/>
      <c r="C152" s="347" t="s">
        <v>6</v>
      </c>
      <c r="D152" s="297"/>
      <c r="E152" s="297"/>
      <c r="F152" s="348" t="s">
        <v>646</v>
      </c>
      <c r="G152" s="297"/>
      <c r="H152" s="347" t="s">
        <v>1552</v>
      </c>
      <c r="I152" s="347" t="s">
        <v>1495</v>
      </c>
      <c r="J152" s="347" t="s">
        <v>1543</v>
      </c>
      <c r="K152" s="343"/>
    </row>
    <row r="153" spans="1:11" ht="12.75">
      <c r="A153"/>
      <c r="B153" s="320"/>
      <c r="C153" s="347" t="s">
        <v>730</v>
      </c>
      <c r="D153" s="297"/>
      <c r="E153" s="297"/>
      <c r="F153" s="348" t="s">
        <v>646</v>
      </c>
      <c r="G153" s="297"/>
      <c r="H153" s="347" t="s">
        <v>1553</v>
      </c>
      <c r="I153" s="347" t="s">
        <v>1495</v>
      </c>
      <c r="J153" s="347" t="s">
        <v>1543</v>
      </c>
      <c r="K153" s="343"/>
    </row>
    <row r="154" spans="1:11" ht="12.75">
      <c r="A154"/>
      <c r="B154" s="320"/>
      <c r="C154" s="347" t="s">
        <v>1498</v>
      </c>
      <c r="D154" s="297"/>
      <c r="E154" s="297"/>
      <c r="F154" s="348" t="s">
        <v>1499</v>
      </c>
      <c r="G154" s="297"/>
      <c r="H154" s="347" t="s">
        <v>1533</v>
      </c>
      <c r="I154" s="347" t="s">
        <v>1495</v>
      </c>
      <c r="J154" s="347">
        <v>50</v>
      </c>
      <c r="K154" s="343"/>
    </row>
    <row r="155" spans="1:11" ht="12.75">
      <c r="A155"/>
      <c r="B155" s="320"/>
      <c r="C155" s="347" t="s">
        <v>1501</v>
      </c>
      <c r="D155" s="297"/>
      <c r="E155" s="297"/>
      <c r="F155" s="348" t="s">
        <v>646</v>
      </c>
      <c r="G155" s="297"/>
      <c r="H155" s="347" t="s">
        <v>1533</v>
      </c>
      <c r="I155" s="347" t="s">
        <v>1503</v>
      </c>
      <c r="J155" s="347"/>
      <c r="K155" s="343"/>
    </row>
    <row r="156" spans="1:11" ht="12.75">
      <c r="A156"/>
      <c r="B156" s="320"/>
      <c r="C156" s="347" t="s">
        <v>1512</v>
      </c>
      <c r="D156" s="297"/>
      <c r="E156" s="297"/>
      <c r="F156" s="348" t="s">
        <v>1499</v>
      </c>
      <c r="G156" s="297"/>
      <c r="H156" s="347" t="s">
        <v>1533</v>
      </c>
      <c r="I156" s="347" t="s">
        <v>1495</v>
      </c>
      <c r="J156" s="347">
        <v>50</v>
      </c>
      <c r="K156" s="343"/>
    </row>
    <row r="157" spans="1:11" ht="12.75">
      <c r="A157"/>
      <c r="B157" s="320"/>
      <c r="C157" s="347" t="s">
        <v>1520</v>
      </c>
      <c r="D157" s="297"/>
      <c r="E157" s="297"/>
      <c r="F157" s="348" t="s">
        <v>1499</v>
      </c>
      <c r="G157" s="297"/>
      <c r="H157" s="347" t="s">
        <v>1533</v>
      </c>
      <c r="I157" s="347" t="s">
        <v>1495</v>
      </c>
      <c r="J157" s="347">
        <v>50</v>
      </c>
      <c r="K157" s="343"/>
    </row>
    <row r="158" spans="1:11" ht="12.75">
      <c r="A158"/>
      <c r="B158" s="320"/>
      <c r="C158" s="347" t="s">
        <v>1518</v>
      </c>
      <c r="D158" s="297"/>
      <c r="E158" s="297"/>
      <c r="F158" s="348" t="s">
        <v>1499</v>
      </c>
      <c r="G158" s="297"/>
      <c r="H158" s="347" t="s">
        <v>1533</v>
      </c>
      <c r="I158" s="347" t="s">
        <v>1495</v>
      </c>
      <c r="J158" s="347">
        <v>50</v>
      </c>
      <c r="K158" s="343"/>
    </row>
    <row r="159" spans="1:11" ht="12.75">
      <c r="A159"/>
      <c r="B159" s="320"/>
      <c r="C159" s="347" t="s">
        <v>744</v>
      </c>
      <c r="D159" s="297"/>
      <c r="E159" s="297"/>
      <c r="F159" s="348" t="s">
        <v>646</v>
      </c>
      <c r="G159" s="297"/>
      <c r="H159" s="347" t="s">
        <v>1554</v>
      </c>
      <c r="I159" s="347" t="s">
        <v>1495</v>
      </c>
      <c r="J159" s="347" t="s">
        <v>1555</v>
      </c>
      <c r="K159" s="343"/>
    </row>
    <row r="160" spans="1:11" ht="12.75">
      <c r="A160"/>
      <c r="B160" s="320"/>
      <c r="C160" s="347" t="s">
        <v>1556</v>
      </c>
      <c r="D160" s="297"/>
      <c r="E160" s="297"/>
      <c r="F160" s="348" t="s">
        <v>646</v>
      </c>
      <c r="G160" s="297"/>
      <c r="H160" s="347" t="s">
        <v>1557</v>
      </c>
      <c r="I160" s="347" t="s">
        <v>1528</v>
      </c>
      <c r="J160" s="347"/>
      <c r="K160" s="343"/>
    </row>
    <row r="161" spans="1:11" ht="12.75">
      <c r="A161"/>
      <c r="B161" s="349"/>
      <c r="C161" s="329"/>
      <c r="D161" s="329"/>
      <c r="E161" s="329"/>
      <c r="F161" s="329"/>
      <c r="G161" s="329"/>
      <c r="H161" s="329"/>
      <c r="I161" s="329"/>
      <c r="J161" s="329"/>
      <c r="K161" s="350"/>
    </row>
    <row r="162" spans="1:11" ht="12.75">
      <c r="A162"/>
      <c r="B162" s="331"/>
      <c r="C162" s="341"/>
      <c r="D162" s="341"/>
      <c r="E162" s="341"/>
      <c r="F162" s="351"/>
      <c r="G162" s="341"/>
      <c r="H162" s="341"/>
      <c r="I162" s="341"/>
      <c r="J162" s="341"/>
      <c r="K162" s="331"/>
    </row>
    <row r="163" spans="1:11" ht="12.75">
      <c r="A163"/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</row>
    <row r="164" spans="1:11" ht="12.75">
      <c r="A164"/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1:11" ht="22.2">
      <c r="A165"/>
      <c r="B165" s="289"/>
      <c r="C165" s="436" t="s">
        <v>1558</v>
      </c>
      <c r="D165" s="436"/>
      <c r="E165" s="436"/>
      <c r="F165" s="436"/>
      <c r="G165" s="436"/>
      <c r="H165" s="436"/>
      <c r="I165" s="436"/>
      <c r="J165" s="436"/>
      <c r="K165" s="290"/>
    </row>
    <row r="166" spans="1:11" ht="14.4">
      <c r="A166"/>
      <c r="B166" s="289"/>
      <c r="C166" s="310" t="s">
        <v>1488</v>
      </c>
      <c r="D166" s="310"/>
      <c r="E166" s="310"/>
      <c r="F166" s="310" t="s">
        <v>1489</v>
      </c>
      <c r="G166" s="352"/>
      <c r="H166" s="353" t="s">
        <v>7</v>
      </c>
      <c r="I166" s="353" t="s">
        <v>31</v>
      </c>
      <c r="J166" s="310" t="s">
        <v>1490</v>
      </c>
      <c r="K166" s="290"/>
    </row>
    <row r="167" spans="1:11" ht="14.4">
      <c r="A167"/>
      <c r="B167" s="291"/>
      <c r="C167" s="312" t="s">
        <v>1491</v>
      </c>
      <c r="D167" s="312"/>
      <c r="E167" s="312"/>
      <c r="F167" s="313" t="s">
        <v>1492</v>
      </c>
      <c r="G167" s="354"/>
      <c r="H167" s="355"/>
      <c r="I167" s="355"/>
      <c r="J167" s="312" t="s">
        <v>1493</v>
      </c>
      <c r="K167" s="292"/>
    </row>
    <row r="168" spans="1:11" ht="12.75">
      <c r="A168"/>
      <c r="B168" s="320"/>
      <c r="C168" s="315"/>
      <c r="D168" s="315"/>
      <c r="E168" s="315"/>
      <c r="F168" s="315"/>
      <c r="G168" s="316"/>
      <c r="H168" s="315"/>
      <c r="I168" s="315"/>
      <c r="J168" s="315"/>
      <c r="K168" s="343"/>
    </row>
    <row r="169" spans="1:11" ht="12.75">
      <c r="A169"/>
      <c r="B169" s="320"/>
      <c r="C169" s="297" t="s">
        <v>1496</v>
      </c>
      <c r="D169" s="297"/>
      <c r="E169" s="297"/>
      <c r="F169" s="318" t="s">
        <v>646</v>
      </c>
      <c r="G169" s="297"/>
      <c r="H169" s="297" t="s">
        <v>1533</v>
      </c>
      <c r="I169" s="297" t="s">
        <v>1495</v>
      </c>
      <c r="J169" s="297">
        <v>120</v>
      </c>
      <c r="K169" s="343"/>
    </row>
    <row r="170" spans="1:11" ht="12.75">
      <c r="A170"/>
      <c r="B170" s="320"/>
      <c r="C170" s="297" t="s">
        <v>6</v>
      </c>
      <c r="D170" s="297"/>
      <c r="E170" s="297"/>
      <c r="F170" s="318" t="s">
        <v>646</v>
      </c>
      <c r="G170" s="297"/>
      <c r="H170" s="297" t="s">
        <v>1542</v>
      </c>
      <c r="I170" s="297" t="s">
        <v>1495</v>
      </c>
      <c r="J170" s="297" t="s">
        <v>1543</v>
      </c>
      <c r="K170" s="343"/>
    </row>
    <row r="171" spans="1:11" ht="12.75">
      <c r="A171"/>
      <c r="B171" s="320"/>
      <c r="C171" s="297" t="s">
        <v>730</v>
      </c>
      <c r="D171" s="297"/>
      <c r="E171" s="297"/>
      <c r="F171" s="318" t="s">
        <v>646</v>
      </c>
      <c r="G171" s="297"/>
      <c r="H171" s="297" t="s">
        <v>1559</v>
      </c>
      <c r="I171" s="297" t="s">
        <v>1495</v>
      </c>
      <c r="J171" s="297" t="s">
        <v>1543</v>
      </c>
      <c r="K171" s="343"/>
    </row>
    <row r="172" spans="1:11" ht="12.75">
      <c r="A172"/>
      <c r="B172" s="320"/>
      <c r="C172" s="297" t="s">
        <v>1498</v>
      </c>
      <c r="D172" s="297"/>
      <c r="E172" s="297"/>
      <c r="F172" s="318" t="s">
        <v>1499</v>
      </c>
      <c r="G172" s="297"/>
      <c r="H172" s="297" t="s">
        <v>1559</v>
      </c>
      <c r="I172" s="297" t="s">
        <v>1495</v>
      </c>
      <c r="J172" s="297">
        <v>50</v>
      </c>
      <c r="K172" s="343"/>
    </row>
    <row r="173" spans="1:11" ht="12.75">
      <c r="A173"/>
      <c r="B173" s="320"/>
      <c r="C173" s="297" t="s">
        <v>1501</v>
      </c>
      <c r="D173" s="297"/>
      <c r="E173" s="297"/>
      <c r="F173" s="318" t="s">
        <v>646</v>
      </c>
      <c r="G173" s="297"/>
      <c r="H173" s="297" t="s">
        <v>1559</v>
      </c>
      <c r="I173" s="297" t="s">
        <v>1503</v>
      </c>
      <c r="J173" s="297"/>
      <c r="K173" s="343"/>
    </row>
    <row r="174" spans="1:11" ht="12.75">
      <c r="A174"/>
      <c r="B174" s="320"/>
      <c r="C174" s="297" t="s">
        <v>1512</v>
      </c>
      <c r="D174" s="297"/>
      <c r="E174" s="297"/>
      <c r="F174" s="318" t="s">
        <v>1499</v>
      </c>
      <c r="G174" s="297"/>
      <c r="H174" s="297" t="s">
        <v>1559</v>
      </c>
      <c r="I174" s="297" t="s">
        <v>1495</v>
      </c>
      <c r="J174" s="297">
        <v>50</v>
      </c>
      <c r="K174" s="343"/>
    </row>
    <row r="175" spans="1:11" ht="12.75">
      <c r="A175"/>
      <c r="B175" s="320"/>
      <c r="C175" s="297" t="s">
        <v>1520</v>
      </c>
      <c r="D175" s="297"/>
      <c r="E175" s="297"/>
      <c r="F175" s="318" t="s">
        <v>1499</v>
      </c>
      <c r="G175" s="297"/>
      <c r="H175" s="297" t="s">
        <v>1559</v>
      </c>
      <c r="I175" s="297" t="s">
        <v>1495</v>
      </c>
      <c r="J175" s="297">
        <v>50</v>
      </c>
      <c r="K175" s="343"/>
    </row>
    <row r="176" spans="1:11" ht="12.75">
      <c r="A176"/>
      <c r="B176" s="320"/>
      <c r="C176" s="297" t="s">
        <v>1518</v>
      </c>
      <c r="D176" s="297"/>
      <c r="E176" s="297"/>
      <c r="F176" s="318" t="s">
        <v>1499</v>
      </c>
      <c r="G176" s="297"/>
      <c r="H176" s="297" t="s">
        <v>1559</v>
      </c>
      <c r="I176" s="297" t="s">
        <v>1495</v>
      </c>
      <c r="J176" s="297">
        <v>50</v>
      </c>
      <c r="K176" s="343"/>
    </row>
    <row r="177" spans="1:11" ht="12.75">
      <c r="A177"/>
      <c r="B177" s="320"/>
      <c r="C177" s="297" t="s">
        <v>766</v>
      </c>
      <c r="D177" s="297"/>
      <c r="E177" s="297"/>
      <c r="F177" s="318" t="s">
        <v>646</v>
      </c>
      <c r="G177" s="297"/>
      <c r="H177" s="297" t="s">
        <v>1560</v>
      </c>
      <c r="I177" s="297" t="s">
        <v>1561</v>
      </c>
      <c r="J177" s="297"/>
      <c r="K177" s="343"/>
    </row>
    <row r="178" spans="1:11" ht="12.75">
      <c r="A178"/>
      <c r="B178" s="320"/>
      <c r="C178" s="297" t="s">
        <v>31</v>
      </c>
      <c r="D178" s="297"/>
      <c r="E178" s="297"/>
      <c r="F178" s="318" t="s">
        <v>646</v>
      </c>
      <c r="G178" s="297"/>
      <c r="H178" s="297" t="s">
        <v>1562</v>
      </c>
      <c r="I178" s="297" t="s">
        <v>1563</v>
      </c>
      <c r="J178" s="297">
        <v>1</v>
      </c>
      <c r="K178" s="343"/>
    </row>
    <row r="179" spans="1:11" ht="12.75">
      <c r="A179"/>
      <c r="B179" s="320"/>
      <c r="C179" s="297" t="s">
        <v>703</v>
      </c>
      <c r="D179" s="297"/>
      <c r="E179" s="297"/>
      <c r="F179" s="318" t="s">
        <v>646</v>
      </c>
      <c r="G179" s="297"/>
      <c r="H179" s="297" t="s">
        <v>1564</v>
      </c>
      <c r="I179" s="297" t="s">
        <v>1495</v>
      </c>
      <c r="J179" s="297">
        <v>20</v>
      </c>
      <c r="K179" s="343"/>
    </row>
    <row r="180" spans="1:11" ht="12.75">
      <c r="A180"/>
      <c r="B180" s="320"/>
      <c r="C180" s="297" t="s">
        <v>7</v>
      </c>
      <c r="D180" s="297"/>
      <c r="E180" s="297"/>
      <c r="F180" s="318" t="s">
        <v>646</v>
      </c>
      <c r="G180" s="297"/>
      <c r="H180" s="297" t="s">
        <v>1565</v>
      </c>
      <c r="I180" s="297" t="s">
        <v>1495</v>
      </c>
      <c r="J180" s="297">
        <v>255</v>
      </c>
      <c r="K180" s="343"/>
    </row>
    <row r="181" spans="1:11" ht="12.75">
      <c r="A181"/>
      <c r="B181" s="320"/>
      <c r="C181" s="297" t="s">
        <v>39</v>
      </c>
      <c r="D181" s="297"/>
      <c r="E181" s="297"/>
      <c r="F181" s="318" t="s">
        <v>646</v>
      </c>
      <c r="G181" s="297"/>
      <c r="H181" s="297" t="s">
        <v>1458</v>
      </c>
      <c r="I181" s="297" t="s">
        <v>1495</v>
      </c>
      <c r="J181" s="297">
        <v>10</v>
      </c>
      <c r="K181" s="343"/>
    </row>
    <row r="182" spans="1:11" ht="12.75">
      <c r="A182"/>
      <c r="B182" s="320"/>
      <c r="C182" s="297" t="s">
        <v>41</v>
      </c>
      <c r="D182" s="297"/>
      <c r="E182" s="297"/>
      <c r="F182" s="318" t="s">
        <v>646</v>
      </c>
      <c r="G182" s="297"/>
      <c r="H182" s="297" t="s">
        <v>1566</v>
      </c>
      <c r="I182" s="297" t="s">
        <v>1528</v>
      </c>
      <c r="J182" s="297"/>
      <c r="K182" s="343"/>
    </row>
    <row r="183" spans="1:11" ht="12.75">
      <c r="A183"/>
      <c r="B183" s="320"/>
      <c r="C183" s="297" t="s">
        <v>1567</v>
      </c>
      <c r="D183" s="297"/>
      <c r="E183" s="297"/>
      <c r="F183" s="318" t="s">
        <v>646</v>
      </c>
      <c r="G183" s="297"/>
      <c r="H183" s="297" t="s">
        <v>1568</v>
      </c>
      <c r="I183" s="297" t="s">
        <v>1528</v>
      </c>
      <c r="J183" s="297"/>
      <c r="K183" s="343"/>
    </row>
    <row r="184" spans="1:11" ht="12.75">
      <c r="A184"/>
      <c r="B184" s="320"/>
      <c r="C184" s="297" t="s">
        <v>1556</v>
      </c>
      <c r="D184" s="297"/>
      <c r="E184" s="297"/>
      <c r="F184" s="318" t="s">
        <v>646</v>
      </c>
      <c r="G184" s="297"/>
      <c r="H184" s="297" t="s">
        <v>1569</v>
      </c>
      <c r="I184" s="297" t="s">
        <v>1528</v>
      </c>
      <c r="J184" s="297"/>
      <c r="K184" s="343"/>
    </row>
    <row r="185" spans="1:11" ht="12.75">
      <c r="A185"/>
      <c r="B185" s="320"/>
      <c r="C185" s="297" t="s">
        <v>48</v>
      </c>
      <c r="D185" s="297"/>
      <c r="E185" s="297"/>
      <c r="F185" s="318" t="s">
        <v>1499</v>
      </c>
      <c r="G185" s="297"/>
      <c r="H185" s="297" t="s">
        <v>1570</v>
      </c>
      <c r="I185" s="297" t="s">
        <v>1495</v>
      </c>
      <c r="J185" s="297">
        <v>50</v>
      </c>
      <c r="K185" s="343"/>
    </row>
    <row r="186" spans="1:11" ht="12.75">
      <c r="A186"/>
      <c r="B186" s="320"/>
      <c r="C186" s="297" t="s">
        <v>1571</v>
      </c>
      <c r="D186" s="297"/>
      <c r="E186" s="297"/>
      <c r="F186" s="318" t="s">
        <v>1499</v>
      </c>
      <c r="G186" s="297"/>
      <c r="H186" s="297" t="s">
        <v>1572</v>
      </c>
      <c r="I186" s="297" t="s">
        <v>1573</v>
      </c>
      <c r="J186" s="297"/>
      <c r="K186" s="343"/>
    </row>
    <row r="187" spans="1:11" ht="12.75">
      <c r="A187"/>
      <c r="B187" s="320"/>
      <c r="C187" s="297" t="s">
        <v>1574</v>
      </c>
      <c r="D187" s="297"/>
      <c r="E187" s="297"/>
      <c r="F187" s="318" t="s">
        <v>1499</v>
      </c>
      <c r="G187" s="297"/>
      <c r="H187" s="297" t="s">
        <v>1575</v>
      </c>
      <c r="I187" s="297" t="s">
        <v>1573</v>
      </c>
      <c r="J187" s="297"/>
      <c r="K187" s="343"/>
    </row>
    <row r="188" spans="1:11" ht="12.75">
      <c r="A188"/>
      <c r="B188" s="320"/>
      <c r="C188" s="297" t="s">
        <v>1576</v>
      </c>
      <c r="D188" s="297"/>
      <c r="E188" s="297"/>
      <c r="F188" s="318" t="s">
        <v>1499</v>
      </c>
      <c r="G188" s="297"/>
      <c r="H188" s="297" t="s">
        <v>1577</v>
      </c>
      <c r="I188" s="297" t="s">
        <v>1573</v>
      </c>
      <c r="J188" s="297"/>
      <c r="K188" s="343"/>
    </row>
    <row r="189" spans="1:11" ht="12.75">
      <c r="A189"/>
      <c r="B189" s="320"/>
      <c r="C189" s="356" t="s">
        <v>1578</v>
      </c>
      <c r="D189" s="297"/>
      <c r="E189" s="297"/>
      <c r="F189" s="318" t="s">
        <v>1499</v>
      </c>
      <c r="G189" s="297"/>
      <c r="H189" s="297" t="s">
        <v>1579</v>
      </c>
      <c r="I189" s="297" t="s">
        <v>1580</v>
      </c>
      <c r="J189" s="357" t="s">
        <v>1581</v>
      </c>
      <c r="K189" s="343"/>
    </row>
    <row r="190" spans="1:11" ht="12.75">
      <c r="A190"/>
      <c r="B190" s="320"/>
      <c r="C190" s="356" t="s">
        <v>9</v>
      </c>
      <c r="D190" s="297"/>
      <c r="E190" s="297"/>
      <c r="F190" s="318" t="s">
        <v>646</v>
      </c>
      <c r="G190" s="297"/>
      <c r="H190" s="295" t="s">
        <v>1582</v>
      </c>
      <c r="I190" s="297" t="s">
        <v>1583</v>
      </c>
      <c r="J190" s="297"/>
      <c r="K190" s="343"/>
    </row>
    <row r="191" spans="1:11" ht="12.75">
      <c r="A191"/>
      <c r="B191" s="320"/>
      <c r="C191" s="356" t="s">
        <v>1584</v>
      </c>
      <c r="D191" s="297"/>
      <c r="E191" s="297"/>
      <c r="F191" s="318" t="s">
        <v>646</v>
      </c>
      <c r="G191" s="297"/>
      <c r="H191" s="297" t="s">
        <v>1585</v>
      </c>
      <c r="I191" s="297" t="s">
        <v>1528</v>
      </c>
      <c r="J191" s="297"/>
      <c r="K191" s="343"/>
    </row>
    <row r="192" spans="1:11" ht="12.75">
      <c r="A192"/>
      <c r="B192" s="320"/>
      <c r="C192" s="356" t="s">
        <v>1586</v>
      </c>
      <c r="D192" s="297"/>
      <c r="E192" s="297"/>
      <c r="F192" s="318" t="s">
        <v>646</v>
      </c>
      <c r="G192" s="297"/>
      <c r="H192" s="297" t="s">
        <v>1587</v>
      </c>
      <c r="I192" s="297" t="s">
        <v>1528</v>
      </c>
      <c r="J192" s="297"/>
      <c r="K192" s="343"/>
    </row>
    <row r="193" spans="1:11" ht="12.75">
      <c r="A193"/>
      <c r="B193" s="320"/>
      <c r="C193" s="356" t="s">
        <v>1588</v>
      </c>
      <c r="D193" s="297"/>
      <c r="E193" s="297"/>
      <c r="F193" s="318" t="s">
        <v>1499</v>
      </c>
      <c r="G193" s="297"/>
      <c r="H193" s="297" t="s">
        <v>1589</v>
      </c>
      <c r="I193" s="297" t="s">
        <v>1528</v>
      </c>
      <c r="J193" s="297"/>
      <c r="K193" s="343"/>
    </row>
    <row r="194" spans="1:11" ht="12.75">
      <c r="A194"/>
      <c r="B194" s="349"/>
      <c r="C194" s="358"/>
      <c r="D194" s="329"/>
      <c r="E194" s="329"/>
      <c r="F194" s="329"/>
      <c r="G194" s="329"/>
      <c r="H194" s="329"/>
      <c r="I194" s="329"/>
      <c r="J194" s="329"/>
      <c r="K194" s="350"/>
    </row>
    <row r="195" spans="1:11" ht="12.75">
      <c r="A195"/>
      <c r="B195" s="331"/>
      <c r="C195" s="341"/>
      <c r="D195" s="341"/>
      <c r="E195" s="341"/>
      <c r="F195" s="351"/>
      <c r="G195" s="341"/>
      <c r="H195" s="341"/>
      <c r="I195" s="341"/>
      <c r="J195" s="341"/>
      <c r="K195" s="331"/>
    </row>
    <row r="196" spans="1:11" ht="12.75">
      <c r="A196"/>
      <c r="B196" s="331"/>
      <c r="C196" s="341"/>
      <c r="D196" s="341"/>
      <c r="E196" s="341"/>
      <c r="F196" s="351"/>
      <c r="G196" s="341"/>
      <c r="H196" s="341"/>
      <c r="I196" s="341"/>
      <c r="J196" s="341"/>
      <c r="K196" s="331"/>
    </row>
    <row r="197" spans="1:11" ht="12.75">
      <c r="A197"/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</row>
    <row r="198" spans="1:11" ht="12.75">
      <c r="A198"/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pans="1:11" ht="22.2">
      <c r="A199"/>
      <c r="B199" s="289"/>
      <c r="C199" s="436" t="s">
        <v>1590</v>
      </c>
      <c r="D199" s="436"/>
      <c r="E199" s="436"/>
      <c r="F199" s="436"/>
      <c r="G199" s="436"/>
      <c r="H199" s="436"/>
      <c r="I199" s="436"/>
      <c r="J199" s="436"/>
      <c r="K199" s="290"/>
    </row>
    <row r="200" spans="1:11" ht="14.4">
      <c r="A200"/>
      <c r="B200" s="289"/>
      <c r="C200" s="359" t="s">
        <v>1591</v>
      </c>
      <c r="D200" s="359"/>
      <c r="E200" s="359"/>
      <c r="F200" s="359" t="s">
        <v>1592</v>
      </c>
      <c r="G200" s="360"/>
      <c r="H200" s="441" t="s">
        <v>1593</v>
      </c>
      <c r="I200" s="441"/>
      <c r="J200" s="441"/>
      <c r="K200" s="290"/>
    </row>
    <row r="201" spans="1:11" ht="12.75">
      <c r="A201"/>
      <c r="B201" s="320"/>
      <c r="C201" s="315"/>
      <c r="D201" s="315"/>
      <c r="E201" s="315"/>
      <c r="F201" s="315"/>
      <c r="G201" s="341"/>
      <c r="H201" s="315"/>
      <c r="I201" s="315"/>
      <c r="J201" s="315"/>
      <c r="K201" s="343"/>
    </row>
    <row r="202" spans="1:11" ht="12.75">
      <c r="A202"/>
      <c r="B202" s="320"/>
      <c r="C202" s="297" t="s">
        <v>1583</v>
      </c>
      <c r="D202" s="297"/>
      <c r="E202" s="297"/>
      <c r="F202" s="318" t="s">
        <v>694</v>
      </c>
      <c r="G202" s="297"/>
      <c r="H202" s="442" t="s">
        <v>1594</v>
      </c>
      <c r="I202" s="442"/>
      <c r="J202" s="442"/>
      <c r="K202" s="343"/>
    </row>
    <row r="203" spans="1:11" ht="12.75">
      <c r="A203"/>
      <c r="B203" s="320"/>
      <c r="C203" s="297"/>
      <c r="D203" s="297"/>
      <c r="E203" s="297"/>
      <c r="F203" s="318" t="s">
        <v>695</v>
      </c>
      <c r="G203" s="297"/>
      <c r="H203" s="442" t="s">
        <v>1595</v>
      </c>
      <c r="I203" s="442"/>
      <c r="J203" s="442"/>
      <c r="K203" s="343"/>
    </row>
    <row r="204" spans="1:11" ht="12.75">
      <c r="A204"/>
      <c r="B204" s="320"/>
      <c r="C204" s="297"/>
      <c r="D204" s="297"/>
      <c r="E204" s="297"/>
      <c r="F204" s="318" t="s">
        <v>698</v>
      </c>
      <c r="G204" s="297"/>
      <c r="H204" s="442" t="s">
        <v>1596</v>
      </c>
      <c r="I204" s="442"/>
      <c r="J204" s="442"/>
      <c r="K204" s="343"/>
    </row>
    <row r="205" spans="1:11" ht="12.75">
      <c r="A205"/>
      <c r="B205" s="320"/>
      <c r="C205" s="297"/>
      <c r="D205" s="297"/>
      <c r="E205" s="297"/>
      <c r="F205" s="318" t="s">
        <v>696</v>
      </c>
      <c r="G205" s="297"/>
      <c r="H205" s="442" t="s">
        <v>1597</v>
      </c>
      <c r="I205" s="442"/>
      <c r="J205" s="442"/>
      <c r="K205" s="343"/>
    </row>
    <row r="206" spans="1:11" ht="12.75">
      <c r="A206"/>
      <c r="B206" s="320"/>
      <c r="C206" s="297"/>
      <c r="D206" s="297"/>
      <c r="E206" s="297"/>
      <c r="F206" s="318" t="s">
        <v>697</v>
      </c>
      <c r="G206" s="297"/>
      <c r="H206" s="442" t="s">
        <v>1598</v>
      </c>
      <c r="I206" s="442"/>
      <c r="J206" s="442"/>
      <c r="K206" s="343"/>
    </row>
    <row r="207" spans="1:11" ht="12.75">
      <c r="A207"/>
      <c r="B207" s="320"/>
      <c r="C207" s="297"/>
      <c r="D207" s="297"/>
      <c r="E207" s="297"/>
      <c r="F207" s="318"/>
      <c r="G207" s="297"/>
      <c r="H207" s="297"/>
      <c r="I207" s="297"/>
      <c r="J207" s="297"/>
      <c r="K207" s="343"/>
    </row>
    <row r="208" spans="1:11" ht="12.75">
      <c r="A208"/>
      <c r="B208" s="320"/>
      <c r="C208" s="297" t="s">
        <v>1540</v>
      </c>
      <c r="D208" s="297"/>
      <c r="E208" s="297"/>
      <c r="F208" s="318" t="s">
        <v>726</v>
      </c>
      <c r="G208" s="297"/>
      <c r="H208" s="442" t="s">
        <v>1599</v>
      </c>
      <c r="I208" s="442"/>
      <c r="J208" s="442"/>
      <c r="K208" s="343"/>
    </row>
    <row r="209" spans="1:11" ht="12.75">
      <c r="A209"/>
      <c r="B209" s="320"/>
      <c r="C209" s="297"/>
      <c r="D209" s="297"/>
      <c r="E209" s="297"/>
      <c r="F209" s="318" t="s">
        <v>1438</v>
      </c>
      <c r="G209" s="297"/>
      <c r="H209" s="442" t="s">
        <v>1439</v>
      </c>
      <c r="I209" s="442"/>
      <c r="J209" s="442"/>
      <c r="K209" s="343"/>
    </row>
    <row r="210" spans="1:11" ht="12.75">
      <c r="A210"/>
      <c r="B210" s="320"/>
      <c r="C210" s="297"/>
      <c r="D210" s="297"/>
      <c r="E210" s="297"/>
      <c r="F210" s="318" t="s">
        <v>1436</v>
      </c>
      <c r="G210" s="297"/>
      <c r="H210" s="442" t="s">
        <v>1600</v>
      </c>
      <c r="I210" s="442"/>
      <c r="J210" s="442"/>
      <c r="K210" s="343"/>
    </row>
    <row r="211" spans="1:11" ht="12.75">
      <c r="A211"/>
      <c r="B211" s="361"/>
      <c r="C211" s="297"/>
      <c r="D211" s="297"/>
      <c r="E211" s="297"/>
      <c r="F211" s="318" t="s">
        <v>1440</v>
      </c>
      <c r="G211" s="356"/>
      <c r="H211" s="440" t="s">
        <v>1441</v>
      </c>
      <c r="I211" s="440"/>
      <c r="J211" s="440"/>
      <c r="K211" s="362"/>
    </row>
    <row r="212" spans="1:11" ht="12.75">
      <c r="A212"/>
      <c r="B212" s="361"/>
      <c r="C212" s="297"/>
      <c r="D212" s="297"/>
      <c r="E212" s="297"/>
      <c r="F212" s="318" t="s">
        <v>1442</v>
      </c>
      <c r="G212" s="356"/>
      <c r="H212" s="440" t="s">
        <v>1219</v>
      </c>
      <c r="I212" s="440"/>
      <c r="J212" s="440"/>
      <c r="K212" s="362"/>
    </row>
    <row r="213" spans="1:11" ht="12.75">
      <c r="A213"/>
      <c r="B213" s="361"/>
      <c r="C213" s="297"/>
      <c r="D213" s="297"/>
      <c r="E213" s="297"/>
      <c r="F213" s="318"/>
      <c r="G213" s="356"/>
      <c r="H213" s="347"/>
      <c r="I213" s="347"/>
      <c r="J213" s="347"/>
      <c r="K213" s="362"/>
    </row>
    <row r="214" spans="1:11" ht="12.75">
      <c r="A214"/>
      <c r="B214" s="361"/>
      <c r="C214" s="297" t="s">
        <v>1563</v>
      </c>
      <c r="D214" s="297"/>
      <c r="E214" s="297"/>
      <c r="F214" s="318">
        <v>1</v>
      </c>
      <c r="G214" s="356"/>
      <c r="H214" s="440" t="s">
        <v>1601</v>
      </c>
      <c r="I214" s="440"/>
      <c r="J214" s="440"/>
      <c r="K214" s="362"/>
    </row>
    <row r="215" spans="1:11" ht="12.75">
      <c r="A215"/>
      <c r="B215" s="361"/>
      <c r="C215" s="297"/>
      <c r="D215" s="297"/>
      <c r="E215" s="297"/>
      <c r="F215" s="318">
        <v>2</v>
      </c>
      <c r="G215" s="356"/>
      <c r="H215" s="440" t="s">
        <v>1602</v>
      </c>
      <c r="I215" s="440"/>
      <c r="J215" s="440"/>
      <c r="K215" s="362"/>
    </row>
    <row r="216" spans="1:11" ht="12.75">
      <c r="A216"/>
      <c r="B216" s="361"/>
      <c r="C216" s="297"/>
      <c r="D216" s="297"/>
      <c r="E216" s="297"/>
      <c r="F216" s="318">
        <v>3</v>
      </c>
      <c r="G216" s="356"/>
      <c r="H216" s="440" t="s">
        <v>1603</v>
      </c>
      <c r="I216" s="440"/>
      <c r="J216" s="440"/>
      <c r="K216" s="362"/>
    </row>
    <row r="217" spans="1:11" ht="12.75">
      <c r="A217"/>
      <c r="B217" s="361"/>
      <c r="C217" s="297"/>
      <c r="D217" s="297"/>
      <c r="E217" s="297"/>
      <c r="F217" s="318">
        <v>4</v>
      </c>
      <c r="G217" s="356"/>
      <c r="H217" s="440" t="s">
        <v>1604</v>
      </c>
      <c r="I217" s="440"/>
      <c r="J217" s="440"/>
      <c r="K217" s="362"/>
    </row>
    <row r="218" spans="1:11" ht="12.75">
      <c r="A218"/>
      <c r="B218" s="363"/>
      <c r="C218" s="364"/>
      <c r="D218" s="364"/>
      <c r="E218" s="364"/>
      <c r="F218" s="364"/>
      <c r="G218" s="364"/>
      <c r="H218" s="364"/>
      <c r="I218" s="364"/>
      <c r="J218" s="364"/>
      <c r="K218" s="365"/>
    </row>
  </sheetData>
  <mergeCells count="77">
    <mergeCell ref="H212:J212"/>
    <mergeCell ref="H214:J214"/>
    <mergeCell ref="H215:J215"/>
    <mergeCell ref="H216:J216"/>
    <mergeCell ref="H217:J217"/>
    <mergeCell ref="H211:J211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C147:J147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D61:J61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47:J47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34:J34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F19:J19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8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125</v>
      </c>
      <c r="I3" s="34">
        <f>0+I10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19</v>
      </c>
      <c r="D4" s="375"/>
      <c r="E4" s="12" t="s">
        <v>20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1" t="s">
        <v>18</v>
      </c>
      <c r="C5" s="378" t="s">
        <v>22</v>
      </c>
      <c r="D5" s="375"/>
      <c r="E5" s="12" t="s">
        <v>20</v>
      </c>
      <c r="F5" s="1"/>
      <c r="G5" s="1"/>
      <c r="H5" s="1"/>
      <c r="I5" s="1"/>
      <c r="J5" s="1"/>
      <c r="O5" t="s">
        <v>27</v>
      </c>
      <c r="P5" t="s">
        <v>29</v>
      </c>
    </row>
    <row r="6" spans="1:10" ht="12.75" customHeight="1">
      <c r="A6" t="s">
        <v>23</v>
      </c>
      <c r="B6" s="14" t="s">
        <v>24</v>
      </c>
      <c r="C6" s="379" t="s">
        <v>125</v>
      </c>
      <c r="D6" s="380"/>
      <c r="E6" s="15" t="s">
        <v>20</v>
      </c>
      <c r="F6" s="5"/>
      <c r="G6" s="5"/>
      <c r="H6" s="5"/>
      <c r="I6" s="5"/>
      <c r="J6" s="5"/>
    </row>
    <row r="7" spans="1:10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0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0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0+I11+I15+I19+I23+I27+I31+I35+I39+I43+I47+I51+I55+I59+I63+I67+I71+I75</f>
        <v>0</v>
      </c>
      <c r="R10">
        <f>0+O11+O15+O19+O23+O27+O31+O35+O39+O43+O47+O51+O55+O59+O63+O67+O71+O75</f>
        <v>0</v>
      </c>
    </row>
    <row r="11" spans="1:16" ht="13.2">
      <c r="A11" s="20" t="s">
        <v>54</v>
      </c>
      <c r="B11" s="25" t="s">
        <v>34</v>
      </c>
      <c r="C11" s="25" t="s">
        <v>55</v>
      </c>
      <c r="D11" s="20" t="s">
        <v>56</v>
      </c>
      <c r="E11" s="26" t="s">
        <v>57</v>
      </c>
      <c r="F11" s="27" t="s">
        <v>58</v>
      </c>
      <c r="G11" s="28">
        <v>1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5" ht="39.6">
      <c r="A12" s="30" t="s">
        <v>60</v>
      </c>
      <c r="E12" s="31" t="s">
        <v>61</v>
      </c>
    </row>
    <row r="13" spans="1:5" ht="13.2">
      <c r="A13" s="32" t="s">
        <v>62</v>
      </c>
      <c r="E13" s="33" t="s">
        <v>56</v>
      </c>
    </row>
    <row r="14" spans="1:5" ht="13.2">
      <c r="A14" t="s">
        <v>63</v>
      </c>
      <c r="E14" s="31" t="s">
        <v>64</v>
      </c>
    </row>
    <row r="15" spans="1:16" ht="13.2">
      <c r="A15" s="20" t="s">
        <v>54</v>
      </c>
      <c r="B15" s="25" t="s">
        <v>29</v>
      </c>
      <c r="C15" s="25" t="s">
        <v>65</v>
      </c>
      <c r="D15" s="20" t="s">
        <v>66</v>
      </c>
      <c r="E15" s="26" t="s">
        <v>67</v>
      </c>
      <c r="F15" s="27" t="s">
        <v>68</v>
      </c>
      <c r="G15" s="28">
        <v>9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5" ht="52.8">
      <c r="A16" s="30" t="s">
        <v>60</v>
      </c>
      <c r="E16" s="31" t="s">
        <v>127</v>
      </c>
    </row>
    <row r="17" spans="1:5" ht="13.2">
      <c r="A17" s="32" t="s">
        <v>62</v>
      </c>
      <c r="E17" s="33" t="s">
        <v>56</v>
      </c>
    </row>
    <row r="18" spans="1:5" ht="13.2">
      <c r="A18" t="s">
        <v>63</v>
      </c>
      <c r="E18" s="31" t="s">
        <v>70</v>
      </c>
    </row>
    <row r="19" spans="1:16" ht="13.2">
      <c r="A19" s="20" t="s">
        <v>54</v>
      </c>
      <c r="B19" s="25" t="s">
        <v>28</v>
      </c>
      <c r="C19" s="25" t="s">
        <v>65</v>
      </c>
      <c r="D19" s="20" t="s">
        <v>71</v>
      </c>
      <c r="E19" s="26" t="s">
        <v>67</v>
      </c>
      <c r="F19" s="27" t="s">
        <v>58</v>
      </c>
      <c r="G19" s="28">
        <v>1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5" ht="39.6">
      <c r="A20" s="30" t="s">
        <v>60</v>
      </c>
      <c r="E20" s="31" t="s">
        <v>72</v>
      </c>
    </row>
    <row r="21" spans="1:5" ht="13.2">
      <c r="A21" s="32" t="s">
        <v>62</v>
      </c>
      <c r="E21" s="33" t="s">
        <v>56</v>
      </c>
    </row>
    <row r="22" spans="1:5" ht="13.2">
      <c r="A22" t="s">
        <v>63</v>
      </c>
      <c r="E22" s="31" t="s">
        <v>70</v>
      </c>
    </row>
    <row r="23" spans="1:16" ht="13.2">
      <c r="A23" s="20" t="s">
        <v>54</v>
      </c>
      <c r="B23" s="25" t="s">
        <v>38</v>
      </c>
      <c r="C23" s="25" t="s">
        <v>65</v>
      </c>
      <c r="D23" s="20" t="s">
        <v>73</v>
      </c>
      <c r="E23" s="26" t="s">
        <v>67</v>
      </c>
      <c r="F23" s="27" t="s">
        <v>58</v>
      </c>
      <c r="G23" s="28">
        <v>1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5" ht="66">
      <c r="A24" s="30" t="s">
        <v>60</v>
      </c>
      <c r="E24" s="31" t="s">
        <v>128</v>
      </c>
    </row>
    <row r="25" spans="1:5" ht="13.2">
      <c r="A25" s="32" t="s">
        <v>62</v>
      </c>
      <c r="E25" s="33" t="s">
        <v>56</v>
      </c>
    </row>
    <row r="26" spans="1:5" ht="13.2">
      <c r="A26" t="s">
        <v>63</v>
      </c>
      <c r="E26" s="31" t="s">
        <v>70</v>
      </c>
    </row>
    <row r="27" spans="1:16" ht="13.2">
      <c r="A27" s="20" t="s">
        <v>54</v>
      </c>
      <c r="B27" s="25" t="s">
        <v>40</v>
      </c>
      <c r="C27" s="25" t="s">
        <v>75</v>
      </c>
      <c r="D27" s="20" t="s">
        <v>56</v>
      </c>
      <c r="E27" s="26" t="s">
        <v>76</v>
      </c>
      <c r="F27" s="27" t="s">
        <v>58</v>
      </c>
      <c r="G27" s="28">
        <v>1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5" ht="39.6">
      <c r="A28" s="30" t="s">
        <v>60</v>
      </c>
      <c r="E28" s="31" t="s">
        <v>77</v>
      </c>
    </row>
    <row r="29" spans="1:5" ht="13.2">
      <c r="A29" s="32" t="s">
        <v>62</v>
      </c>
      <c r="E29" s="33" t="s">
        <v>56</v>
      </c>
    </row>
    <row r="30" spans="1:5" ht="13.2">
      <c r="A30" t="s">
        <v>63</v>
      </c>
      <c r="E30" s="31" t="s">
        <v>78</v>
      </c>
    </row>
    <row r="31" spans="1:16" ht="13.2">
      <c r="A31" s="20" t="s">
        <v>54</v>
      </c>
      <c r="B31" s="25" t="s">
        <v>42</v>
      </c>
      <c r="C31" s="25" t="s">
        <v>79</v>
      </c>
      <c r="D31" s="20" t="s">
        <v>71</v>
      </c>
      <c r="E31" s="26" t="s">
        <v>80</v>
      </c>
      <c r="F31" s="27" t="s">
        <v>81</v>
      </c>
      <c r="G31" s="28">
        <v>27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5" ht="52.8">
      <c r="A32" s="30" t="s">
        <v>60</v>
      </c>
      <c r="E32" s="31" t="s">
        <v>82</v>
      </c>
    </row>
    <row r="33" spans="1:5" ht="52.8">
      <c r="A33" s="32" t="s">
        <v>62</v>
      </c>
      <c r="E33" s="33" t="s">
        <v>129</v>
      </c>
    </row>
    <row r="34" spans="1:5" ht="13.2">
      <c r="A34" t="s">
        <v>63</v>
      </c>
      <c r="E34" s="31" t="s">
        <v>84</v>
      </c>
    </row>
    <row r="35" spans="1:16" ht="13.2">
      <c r="A35" s="20" t="s">
        <v>54</v>
      </c>
      <c r="B35" s="25" t="s">
        <v>85</v>
      </c>
      <c r="C35" s="25" t="s">
        <v>79</v>
      </c>
      <c r="D35" s="20" t="s">
        <v>73</v>
      </c>
      <c r="E35" s="26" t="s">
        <v>80</v>
      </c>
      <c r="F35" s="27" t="s">
        <v>58</v>
      </c>
      <c r="G35" s="28">
        <v>1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5" ht="66">
      <c r="A36" s="30" t="s">
        <v>60</v>
      </c>
      <c r="E36" s="31" t="s">
        <v>86</v>
      </c>
    </row>
    <row r="37" spans="1:5" ht="13.2">
      <c r="A37" s="32" t="s">
        <v>62</v>
      </c>
      <c r="E37" s="33" t="s">
        <v>56</v>
      </c>
    </row>
    <row r="38" spans="1:5" ht="13.2">
      <c r="A38" t="s">
        <v>63</v>
      </c>
      <c r="E38" s="31" t="s">
        <v>84</v>
      </c>
    </row>
    <row r="39" spans="1:16" ht="13.2">
      <c r="A39" s="20" t="s">
        <v>54</v>
      </c>
      <c r="B39" s="25" t="s">
        <v>87</v>
      </c>
      <c r="C39" s="25" t="s">
        <v>88</v>
      </c>
      <c r="D39" s="20" t="s">
        <v>66</v>
      </c>
      <c r="E39" s="26" t="s">
        <v>89</v>
      </c>
      <c r="F39" s="27" t="s">
        <v>58</v>
      </c>
      <c r="G39" s="28">
        <v>1</v>
      </c>
      <c r="H39" s="29">
        <v>0</v>
      </c>
      <c r="I39" s="29">
        <f>ROUND(ROUND(H39,2)*ROUND(G39,3),2)</f>
        <v>0</v>
      </c>
      <c r="J39" s="27" t="s">
        <v>59</v>
      </c>
      <c r="O39">
        <f>(I39*21)/100</f>
        <v>0</v>
      </c>
      <c r="P39" t="s">
        <v>29</v>
      </c>
    </row>
    <row r="40" spans="1:5" ht="79.2">
      <c r="A40" s="30" t="s">
        <v>60</v>
      </c>
      <c r="E40" s="31" t="s">
        <v>90</v>
      </c>
    </row>
    <row r="41" spans="1:5" ht="13.2">
      <c r="A41" s="32" t="s">
        <v>62</v>
      </c>
      <c r="E41" s="33" t="s">
        <v>56</v>
      </c>
    </row>
    <row r="42" spans="1:5" ht="13.2">
      <c r="A42" t="s">
        <v>63</v>
      </c>
      <c r="E42" s="31" t="s">
        <v>84</v>
      </c>
    </row>
    <row r="43" spans="1:16" ht="13.2">
      <c r="A43" s="20" t="s">
        <v>54</v>
      </c>
      <c r="B43" s="25" t="s">
        <v>45</v>
      </c>
      <c r="C43" s="25" t="s">
        <v>88</v>
      </c>
      <c r="D43" s="20" t="s">
        <v>73</v>
      </c>
      <c r="E43" s="26" t="s">
        <v>89</v>
      </c>
      <c r="F43" s="27" t="s">
        <v>58</v>
      </c>
      <c r="G43" s="28">
        <v>1</v>
      </c>
      <c r="H43" s="29">
        <v>0</v>
      </c>
      <c r="I43" s="29">
        <f>ROUND(ROUND(H43,2)*ROUND(G43,3),2)</f>
        <v>0</v>
      </c>
      <c r="J43" s="27" t="s">
        <v>59</v>
      </c>
      <c r="O43">
        <f>(I43*21)/100</f>
        <v>0</v>
      </c>
      <c r="P43" t="s">
        <v>29</v>
      </c>
    </row>
    <row r="44" spans="1:5" ht="26.4">
      <c r="A44" s="30" t="s">
        <v>60</v>
      </c>
      <c r="E44" s="31" t="s">
        <v>91</v>
      </c>
    </row>
    <row r="45" spans="1:5" ht="13.2">
      <c r="A45" s="32" t="s">
        <v>62</v>
      </c>
      <c r="E45" s="33" t="s">
        <v>56</v>
      </c>
    </row>
    <row r="46" spans="1:5" ht="13.2">
      <c r="A46" t="s">
        <v>63</v>
      </c>
      <c r="E46" s="31" t="s">
        <v>84</v>
      </c>
    </row>
    <row r="47" spans="1:16" ht="13.2">
      <c r="A47" s="20" t="s">
        <v>54</v>
      </c>
      <c r="B47" s="25" t="s">
        <v>47</v>
      </c>
      <c r="C47" s="25" t="s">
        <v>88</v>
      </c>
      <c r="D47" s="20" t="s">
        <v>92</v>
      </c>
      <c r="E47" s="26" t="s">
        <v>89</v>
      </c>
      <c r="F47" s="27" t="s">
        <v>58</v>
      </c>
      <c r="G47" s="28">
        <v>1</v>
      </c>
      <c r="H47" s="29">
        <v>0</v>
      </c>
      <c r="I47" s="29">
        <f>ROUND(ROUND(H47,2)*ROUND(G47,3),2)</f>
        <v>0</v>
      </c>
      <c r="J47" s="27" t="s">
        <v>59</v>
      </c>
      <c r="O47">
        <f>(I47*21)/100</f>
        <v>0</v>
      </c>
      <c r="P47" t="s">
        <v>29</v>
      </c>
    </row>
    <row r="48" spans="1:5" ht="26.4">
      <c r="A48" s="30" t="s">
        <v>60</v>
      </c>
      <c r="E48" s="31" t="s">
        <v>93</v>
      </c>
    </row>
    <row r="49" spans="1:5" ht="13.2">
      <c r="A49" s="32" t="s">
        <v>62</v>
      </c>
      <c r="E49" s="33" t="s">
        <v>56</v>
      </c>
    </row>
    <row r="50" spans="1:5" ht="13.2">
      <c r="A50" t="s">
        <v>63</v>
      </c>
      <c r="E50" s="31" t="s">
        <v>84</v>
      </c>
    </row>
    <row r="51" spans="1:16" ht="13.2">
      <c r="A51" s="20" t="s">
        <v>54</v>
      </c>
      <c r="B51" s="25" t="s">
        <v>49</v>
      </c>
      <c r="C51" s="25" t="s">
        <v>94</v>
      </c>
      <c r="D51" s="20" t="s">
        <v>56</v>
      </c>
      <c r="E51" s="26" t="s">
        <v>95</v>
      </c>
      <c r="F51" s="27" t="s">
        <v>96</v>
      </c>
      <c r="G51" s="28">
        <v>4</v>
      </c>
      <c r="H51" s="29">
        <v>0</v>
      </c>
      <c r="I51" s="29">
        <f>ROUND(ROUND(H51,2)*ROUND(G51,3),2)</f>
        <v>0</v>
      </c>
      <c r="J51" s="27" t="s">
        <v>59</v>
      </c>
      <c r="O51">
        <f>(I51*21)/100</f>
        <v>0</v>
      </c>
      <c r="P51" t="s">
        <v>29</v>
      </c>
    </row>
    <row r="52" spans="1:5" ht="66">
      <c r="A52" s="30" t="s">
        <v>60</v>
      </c>
      <c r="E52" s="31" t="s">
        <v>97</v>
      </c>
    </row>
    <row r="53" spans="1:5" ht="13.2">
      <c r="A53" s="32" t="s">
        <v>62</v>
      </c>
      <c r="E53" s="33" t="s">
        <v>56</v>
      </c>
    </row>
    <row r="54" spans="1:5" ht="79.2">
      <c r="A54" t="s">
        <v>63</v>
      </c>
      <c r="E54" s="31" t="s">
        <v>98</v>
      </c>
    </row>
    <row r="55" spans="1:16" ht="13.2">
      <c r="A55" s="20" t="s">
        <v>54</v>
      </c>
      <c r="B55" s="25" t="s">
        <v>99</v>
      </c>
      <c r="C55" s="25" t="s">
        <v>100</v>
      </c>
      <c r="D55" s="20" t="s">
        <v>56</v>
      </c>
      <c r="E55" s="26" t="s">
        <v>101</v>
      </c>
      <c r="F55" s="27" t="s">
        <v>58</v>
      </c>
      <c r="G55" s="28">
        <v>1</v>
      </c>
      <c r="H55" s="29">
        <v>0</v>
      </c>
      <c r="I55" s="29">
        <f>ROUND(ROUND(H55,2)*ROUND(G55,3),2)</f>
        <v>0</v>
      </c>
      <c r="J55" s="27" t="s">
        <v>59</v>
      </c>
      <c r="O55">
        <f>(I55*21)/100</f>
        <v>0</v>
      </c>
      <c r="P55" t="s">
        <v>29</v>
      </c>
    </row>
    <row r="56" spans="1:5" ht="158.4">
      <c r="A56" s="30" t="s">
        <v>60</v>
      </c>
      <c r="E56" s="31" t="s">
        <v>102</v>
      </c>
    </row>
    <row r="57" spans="1:5" ht="13.2">
      <c r="A57" s="32" t="s">
        <v>62</v>
      </c>
      <c r="E57" s="33" t="s">
        <v>56</v>
      </c>
    </row>
    <row r="58" spans="1:5" ht="66">
      <c r="A58" t="s">
        <v>63</v>
      </c>
      <c r="E58" s="31" t="s">
        <v>103</v>
      </c>
    </row>
    <row r="59" spans="1:16" ht="13.2">
      <c r="A59" s="20" t="s">
        <v>54</v>
      </c>
      <c r="B59" s="25" t="s">
        <v>104</v>
      </c>
      <c r="C59" s="25" t="s">
        <v>105</v>
      </c>
      <c r="D59" s="20" t="s">
        <v>66</v>
      </c>
      <c r="E59" s="26" t="s">
        <v>106</v>
      </c>
      <c r="F59" s="27" t="s">
        <v>68</v>
      </c>
      <c r="G59" s="28">
        <v>1</v>
      </c>
      <c r="H59" s="29">
        <v>0</v>
      </c>
      <c r="I59" s="29">
        <f>ROUND(ROUND(H59,2)*ROUND(G59,3),2)</f>
        <v>0</v>
      </c>
      <c r="J59" s="27" t="s">
        <v>59</v>
      </c>
      <c r="O59">
        <f>(I59*21)/100</f>
        <v>0</v>
      </c>
      <c r="P59" t="s">
        <v>29</v>
      </c>
    </row>
    <row r="60" spans="1:5" ht="39.6">
      <c r="A60" s="30" t="s">
        <v>60</v>
      </c>
      <c r="E60" s="31" t="s">
        <v>107</v>
      </c>
    </row>
    <row r="61" spans="1:5" ht="13.2">
      <c r="A61" s="32" t="s">
        <v>62</v>
      </c>
      <c r="E61" s="33" t="s">
        <v>56</v>
      </c>
    </row>
    <row r="62" spans="1:5" ht="92.4">
      <c r="A62" t="s">
        <v>63</v>
      </c>
      <c r="E62" s="31" t="s">
        <v>108</v>
      </c>
    </row>
    <row r="63" spans="1:16" ht="13.2">
      <c r="A63" s="20" t="s">
        <v>54</v>
      </c>
      <c r="B63" s="25" t="s">
        <v>109</v>
      </c>
      <c r="C63" s="25" t="s">
        <v>110</v>
      </c>
      <c r="D63" s="20" t="s">
        <v>66</v>
      </c>
      <c r="E63" s="26" t="s">
        <v>111</v>
      </c>
      <c r="F63" s="27" t="s">
        <v>58</v>
      </c>
      <c r="G63" s="28">
        <v>1</v>
      </c>
      <c r="H63" s="29">
        <v>0</v>
      </c>
      <c r="I63" s="29">
        <f>ROUND(ROUND(H63,2)*ROUND(G63,3),2)</f>
        <v>0</v>
      </c>
      <c r="J63" s="27" t="s">
        <v>59</v>
      </c>
      <c r="O63">
        <f>(I63*21)/100</f>
        <v>0</v>
      </c>
      <c r="P63" t="s">
        <v>29</v>
      </c>
    </row>
    <row r="64" spans="1:5" ht="105.6">
      <c r="A64" s="30" t="s">
        <v>60</v>
      </c>
      <c r="E64" s="31" t="s">
        <v>112</v>
      </c>
    </row>
    <row r="65" spans="1:5" ht="13.2">
      <c r="A65" s="32" t="s">
        <v>62</v>
      </c>
      <c r="E65" s="33" t="s">
        <v>56</v>
      </c>
    </row>
    <row r="66" spans="1:5" ht="26.4">
      <c r="A66" t="s">
        <v>63</v>
      </c>
      <c r="E66" s="31" t="s">
        <v>113</v>
      </c>
    </row>
    <row r="67" spans="1:16" ht="13.2">
      <c r="A67" s="20" t="s">
        <v>54</v>
      </c>
      <c r="B67" s="25" t="s">
        <v>114</v>
      </c>
      <c r="C67" s="25" t="s">
        <v>110</v>
      </c>
      <c r="D67" s="20" t="s">
        <v>71</v>
      </c>
      <c r="E67" s="26" t="s">
        <v>115</v>
      </c>
      <c r="F67" s="27" t="s">
        <v>58</v>
      </c>
      <c r="G67" s="28">
        <v>1</v>
      </c>
      <c r="H67" s="29">
        <v>0</v>
      </c>
      <c r="I67" s="29">
        <f>ROUND(ROUND(H67,2)*ROUND(G67,3),2)</f>
        <v>0</v>
      </c>
      <c r="J67" s="27" t="s">
        <v>59</v>
      </c>
      <c r="O67">
        <f>(I67*21)/100</f>
        <v>0</v>
      </c>
      <c r="P67" t="s">
        <v>29</v>
      </c>
    </row>
    <row r="68" spans="1:5" ht="66">
      <c r="A68" s="30" t="s">
        <v>60</v>
      </c>
      <c r="E68" s="31" t="s">
        <v>116</v>
      </c>
    </row>
    <row r="69" spans="1:5" ht="13.2">
      <c r="A69" s="32" t="s">
        <v>62</v>
      </c>
      <c r="E69" s="33" t="s">
        <v>56</v>
      </c>
    </row>
    <row r="70" spans="1:5" ht="26.4">
      <c r="A70" t="s">
        <v>63</v>
      </c>
      <c r="E70" s="31" t="s">
        <v>113</v>
      </c>
    </row>
    <row r="71" spans="1:16" ht="13.2">
      <c r="A71" s="20" t="s">
        <v>54</v>
      </c>
      <c r="B71" s="25" t="s">
        <v>117</v>
      </c>
      <c r="C71" s="25" t="s">
        <v>110</v>
      </c>
      <c r="D71" s="20" t="s">
        <v>73</v>
      </c>
      <c r="E71" s="26" t="s">
        <v>118</v>
      </c>
      <c r="F71" s="27" t="s">
        <v>58</v>
      </c>
      <c r="G71" s="28">
        <v>1</v>
      </c>
      <c r="H71" s="29">
        <v>0</v>
      </c>
      <c r="I71" s="29">
        <f>ROUND(ROUND(H71,2)*ROUND(G71,3),2)</f>
        <v>0</v>
      </c>
      <c r="J71" s="27" t="s">
        <v>59</v>
      </c>
      <c r="O71">
        <f>(I71*21)/100</f>
        <v>0</v>
      </c>
      <c r="P71" t="s">
        <v>29</v>
      </c>
    </row>
    <row r="72" spans="1:5" ht="52.8">
      <c r="A72" s="30" t="s">
        <v>60</v>
      </c>
      <c r="E72" s="31" t="s">
        <v>119</v>
      </c>
    </row>
    <row r="73" spans="1:5" ht="13.2">
      <c r="A73" s="32" t="s">
        <v>62</v>
      </c>
      <c r="E73" s="33" t="s">
        <v>56</v>
      </c>
    </row>
    <row r="74" spans="1:5" ht="26.4">
      <c r="A74" t="s">
        <v>63</v>
      </c>
      <c r="E74" s="31" t="s">
        <v>113</v>
      </c>
    </row>
    <row r="75" spans="1:16" ht="13.2">
      <c r="A75" s="20" t="s">
        <v>54</v>
      </c>
      <c r="B75" s="25" t="s">
        <v>120</v>
      </c>
      <c r="C75" s="25" t="s">
        <v>121</v>
      </c>
      <c r="D75" s="20" t="s">
        <v>56</v>
      </c>
      <c r="E75" s="26" t="s">
        <v>122</v>
      </c>
      <c r="F75" s="27" t="s">
        <v>58</v>
      </c>
      <c r="G75" s="28">
        <v>1</v>
      </c>
      <c r="H75" s="29">
        <v>0</v>
      </c>
      <c r="I75" s="29">
        <f>ROUND(ROUND(H75,2)*ROUND(G75,3),2)</f>
        <v>0</v>
      </c>
      <c r="J75" s="27" t="s">
        <v>59</v>
      </c>
      <c r="O75">
        <f>(I75*21)/100</f>
        <v>0</v>
      </c>
      <c r="P75" t="s">
        <v>29</v>
      </c>
    </row>
    <row r="76" spans="1:5" ht="118.8">
      <c r="A76" s="30" t="s">
        <v>60</v>
      </c>
      <c r="E76" s="31" t="s">
        <v>123</v>
      </c>
    </row>
    <row r="77" spans="1:5" ht="13.2">
      <c r="A77" s="32" t="s">
        <v>62</v>
      </c>
      <c r="E77" s="33" t="s">
        <v>56</v>
      </c>
    </row>
    <row r="78" spans="1:5" ht="13.2">
      <c r="A78" t="s">
        <v>63</v>
      </c>
      <c r="E78" s="31" t="s">
        <v>124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2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125</v>
      </c>
      <c r="I3" s="34">
        <f>0+I10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19</v>
      </c>
      <c r="D4" s="375"/>
      <c r="E4" s="12" t="s">
        <v>20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1" t="s">
        <v>18</v>
      </c>
      <c r="C5" s="378" t="s">
        <v>22</v>
      </c>
      <c r="D5" s="375"/>
      <c r="E5" s="12" t="s">
        <v>20</v>
      </c>
      <c r="F5" s="1"/>
      <c r="G5" s="1"/>
      <c r="H5" s="1"/>
      <c r="I5" s="1"/>
      <c r="J5" s="1"/>
      <c r="O5" t="s">
        <v>27</v>
      </c>
      <c r="P5" t="s">
        <v>29</v>
      </c>
    </row>
    <row r="6" spans="1:10" ht="12.75" customHeight="1">
      <c r="A6" t="s">
        <v>23</v>
      </c>
      <c r="B6" s="14" t="s">
        <v>24</v>
      </c>
      <c r="C6" s="379" t="s">
        <v>125</v>
      </c>
      <c r="D6" s="380"/>
      <c r="E6" s="15" t="s">
        <v>130</v>
      </c>
      <c r="F6" s="5"/>
      <c r="G6" s="5"/>
      <c r="H6" s="5"/>
      <c r="I6" s="5"/>
      <c r="J6" s="5"/>
    </row>
    <row r="7" spans="1:10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0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0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0+I11+I15+I19+I23+I27+I31+I35+I39+I43+I47+I51+I55+I59</f>
        <v>0</v>
      </c>
      <c r="R10">
        <f>0+O11+O15+O19+O23+O27+O31+O35+O39+O43+O47+O51+O55+O59</f>
        <v>0</v>
      </c>
    </row>
    <row r="11" spans="1:16" ht="13.2">
      <c r="A11" s="20" t="s">
        <v>54</v>
      </c>
      <c r="B11" s="25" t="s">
        <v>34</v>
      </c>
      <c r="C11" s="25" t="s">
        <v>55</v>
      </c>
      <c r="D11" s="20" t="s">
        <v>56</v>
      </c>
      <c r="E11" s="26" t="s">
        <v>57</v>
      </c>
      <c r="F11" s="27" t="s">
        <v>58</v>
      </c>
      <c r="G11" s="28">
        <v>1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5" ht="39.6">
      <c r="A12" s="30" t="s">
        <v>60</v>
      </c>
      <c r="E12" s="31" t="s">
        <v>61</v>
      </c>
    </row>
    <row r="13" spans="1:5" ht="13.2">
      <c r="A13" s="32" t="s">
        <v>62</v>
      </c>
      <c r="E13" s="33" t="s">
        <v>56</v>
      </c>
    </row>
    <row r="14" spans="1:5" ht="13.2">
      <c r="A14" t="s">
        <v>63</v>
      </c>
      <c r="E14" s="31" t="s">
        <v>64</v>
      </c>
    </row>
    <row r="15" spans="1:16" ht="13.2">
      <c r="A15" s="20" t="s">
        <v>54</v>
      </c>
      <c r="B15" s="25" t="s">
        <v>29</v>
      </c>
      <c r="C15" s="25" t="s">
        <v>65</v>
      </c>
      <c r="D15" s="20" t="s">
        <v>71</v>
      </c>
      <c r="E15" s="26" t="s">
        <v>67</v>
      </c>
      <c r="F15" s="27" t="s">
        <v>58</v>
      </c>
      <c r="G15" s="28">
        <v>1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5" ht="52.8">
      <c r="A16" s="30" t="s">
        <v>60</v>
      </c>
      <c r="E16" s="31" t="s">
        <v>131</v>
      </c>
    </row>
    <row r="17" spans="1:5" ht="13.2">
      <c r="A17" s="32" t="s">
        <v>62</v>
      </c>
      <c r="E17" s="33" t="s">
        <v>56</v>
      </c>
    </row>
    <row r="18" spans="1:5" ht="13.2">
      <c r="A18" t="s">
        <v>63</v>
      </c>
      <c r="E18" s="31" t="s">
        <v>70</v>
      </c>
    </row>
    <row r="19" spans="1:16" ht="13.2">
      <c r="A19" s="20" t="s">
        <v>54</v>
      </c>
      <c r="B19" s="25" t="s">
        <v>28</v>
      </c>
      <c r="C19" s="25" t="s">
        <v>75</v>
      </c>
      <c r="D19" s="20" t="s">
        <v>56</v>
      </c>
      <c r="E19" s="26" t="s">
        <v>76</v>
      </c>
      <c r="F19" s="27" t="s">
        <v>58</v>
      </c>
      <c r="G19" s="28">
        <v>1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5" ht="39.6">
      <c r="A20" s="30" t="s">
        <v>60</v>
      </c>
      <c r="E20" s="31" t="s">
        <v>77</v>
      </c>
    </row>
    <row r="21" spans="1:5" ht="13.2">
      <c r="A21" s="32" t="s">
        <v>62</v>
      </c>
      <c r="E21" s="33" t="s">
        <v>56</v>
      </c>
    </row>
    <row r="22" spans="1:5" ht="13.2">
      <c r="A22" t="s">
        <v>63</v>
      </c>
      <c r="E22" s="31" t="s">
        <v>78</v>
      </c>
    </row>
    <row r="23" spans="1:16" ht="13.2">
      <c r="A23" s="20" t="s">
        <v>54</v>
      </c>
      <c r="B23" s="25" t="s">
        <v>38</v>
      </c>
      <c r="C23" s="25" t="s">
        <v>79</v>
      </c>
      <c r="D23" s="20" t="s">
        <v>71</v>
      </c>
      <c r="E23" s="26" t="s">
        <v>80</v>
      </c>
      <c r="F23" s="27" t="s">
        <v>81</v>
      </c>
      <c r="G23" s="28">
        <v>33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5" ht="52.8">
      <c r="A24" s="30" t="s">
        <v>60</v>
      </c>
      <c r="E24" s="31" t="s">
        <v>82</v>
      </c>
    </row>
    <row r="25" spans="1:5" ht="52.8">
      <c r="A25" s="32" t="s">
        <v>62</v>
      </c>
      <c r="E25" s="33" t="s">
        <v>132</v>
      </c>
    </row>
    <row r="26" spans="1:5" ht="13.2">
      <c r="A26" t="s">
        <v>63</v>
      </c>
      <c r="E26" s="31" t="s">
        <v>84</v>
      </c>
    </row>
    <row r="27" spans="1:16" ht="13.2">
      <c r="A27" s="20" t="s">
        <v>54</v>
      </c>
      <c r="B27" s="25" t="s">
        <v>40</v>
      </c>
      <c r="C27" s="25" t="s">
        <v>79</v>
      </c>
      <c r="D27" s="20" t="s">
        <v>73</v>
      </c>
      <c r="E27" s="26" t="s">
        <v>80</v>
      </c>
      <c r="F27" s="27" t="s">
        <v>58</v>
      </c>
      <c r="G27" s="28">
        <v>1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5" ht="66">
      <c r="A28" s="30" t="s">
        <v>60</v>
      </c>
      <c r="E28" s="31" t="s">
        <v>86</v>
      </c>
    </row>
    <row r="29" spans="1:5" ht="13.2">
      <c r="A29" s="32" t="s">
        <v>62</v>
      </c>
      <c r="E29" s="33" t="s">
        <v>56</v>
      </c>
    </row>
    <row r="30" spans="1:5" ht="13.2">
      <c r="A30" t="s">
        <v>63</v>
      </c>
      <c r="E30" s="31" t="s">
        <v>84</v>
      </c>
    </row>
    <row r="31" spans="1:16" ht="13.2">
      <c r="A31" s="20" t="s">
        <v>54</v>
      </c>
      <c r="B31" s="25" t="s">
        <v>42</v>
      </c>
      <c r="C31" s="25" t="s">
        <v>88</v>
      </c>
      <c r="D31" s="20" t="s">
        <v>66</v>
      </c>
      <c r="E31" s="26" t="s">
        <v>89</v>
      </c>
      <c r="F31" s="27" t="s">
        <v>58</v>
      </c>
      <c r="G31" s="28">
        <v>1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5" ht="79.2">
      <c r="A32" s="30" t="s">
        <v>60</v>
      </c>
      <c r="E32" s="31" t="s">
        <v>90</v>
      </c>
    </row>
    <row r="33" spans="1:5" ht="13.2">
      <c r="A33" s="32" t="s">
        <v>62</v>
      </c>
      <c r="E33" s="33" t="s">
        <v>56</v>
      </c>
    </row>
    <row r="34" spans="1:5" ht="13.2">
      <c r="A34" t="s">
        <v>63</v>
      </c>
      <c r="E34" s="31" t="s">
        <v>84</v>
      </c>
    </row>
    <row r="35" spans="1:16" ht="13.2">
      <c r="A35" s="20" t="s">
        <v>54</v>
      </c>
      <c r="B35" s="25" t="s">
        <v>85</v>
      </c>
      <c r="C35" s="25" t="s">
        <v>88</v>
      </c>
      <c r="D35" s="20" t="s">
        <v>92</v>
      </c>
      <c r="E35" s="26" t="s">
        <v>89</v>
      </c>
      <c r="F35" s="27" t="s">
        <v>58</v>
      </c>
      <c r="G35" s="28">
        <v>1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5" ht="26.4">
      <c r="A36" s="30" t="s">
        <v>60</v>
      </c>
      <c r="E36" s="31" t="s">
        <v>93</v>
      </c>
    </row>
    <row r="37" spans="1:5" ht="13.2">
      <c r="A37" s="32" t="s">
        <v>62</v>
      </c>
      <c r="E37" s="33" t="s">
        <v>56</v>
      </c>
    </row>
    <row r="38" spans="1:5" ht="13.2">
      <c r="A38" t="s">
        <v>63</v>
      </c>
      <c r="E38" s="31" t="s">
        <v>84</v>
      </c>
    </row>
    <row r="39" spans="1:16" ht="13.2">
      <c r="A39" s="20" t="s">
        <v>54</v>
      </c>
      <c r="B39" s="25" t="s">
        <v>87</v>
      </c>
      <c r="C39" s="25" t="s">
        <v>94</v>
      </c>
      <c r="D39" s="20" t="s">
        <v>56</v>
      </c>
      <c r="E39" s="26" t="s">
        <v>95</v>
      </c>
      <c r="F39" s="27" t="s">
        <v>96</v>
      </c>
      <c r="G39" s="28">
        <v>4</v>
      </c>
      <c r="H39" s="29">
        <v>0</v>
      </c>
      <c r="I39" s="29">
        <f>ROUND(ROUND(H39,2)*ROUND(G39,3),2)</f>
        <v>0</v>
      </c>
      <c r="J39" s="27" t="s">
        <v>59</v>
      </c>
      <c r="O39">
        <f>(I39*21)/100</f>
        <v>0</v>
      </c>
      <c r="P39" t="s">
        <v>29</v>
      </c>
    </row>
    <row r="40" spans="1:5" ht="66">
      <c r="A40" s="30" t="s">
        <v>60</v>
      </c>
      <c r="E40" s="31" t="s">
        <v>97</v>
      </c>
    </row>
    <row r="41" spans="1:5" ht="13.2">
      <c r="A41" s="32" t="s">
        <v>62</v>
      </c>
      <c r="E41" s="33" t="s">
        <v>56</v>
      </c>
    </row>
    <row r="42" spans="1:5" ht="79.2">
      <c r="A42" t="s">
        <v>63</v>
      </c>
      <c r="E42" s="31" t="s">
        <v>98</v>
      </c>
    </row>
    <row r="43" spans="1:16" ht="13.2">
      <c r="A43" s="20" t="s">
        <v>54</v>
      </c>
      <c r="B43" s="25" t="s">
        <v>45</v>
      </c>
      <c r="C43" s="25" t="s">
        <v>100</v>
      </c>
      <c r="D43" s="20" t="s">
        <v>56</v>
      </c>
      <c r="E43" s="26" t="s">
        <v>101</v>
      </c>
      <c r="F43" s="27" t="s">
        <v>58</v>
      </c>
      <c r="G43" s="28">
        <v>1</v>
      </c>
      <c r="H43" s="29">
        <v>0</v>
      </c>
      <c r="I43" s="29">
        <f>ROUND(ROUND(H43,2)*ROUND(G43,3),2)</f>
        <v>0</v>
      </c>
      <c r="J43" s="27" t="s">
        <v>59</v>
      </c>
      <c r="O43">
        <f>(I43*21)/100</f>
        <v>0</v>
      </c>
      <c r="P43" t="s">
        <v>29</v>
      </c>
    </row>
    <row r="44" spans="1:5" ht="158.4">
      <c r="A44" s="30" t="s">
        <v>60</v>
      </c>
      <c r="E44" s="31" t="s">
        <v>102</v>
      </c>
    </row>
    <row r="45" spans="1:5" ht="13.2">
      <c r="A45" s="32" t="s">
        <v>62</v>
      </c>
      <c r="E45" s="33" t="s">
        <v>56</v>
      </c>
    </row>
    <row r="46" spans="1:5" ht="66">
      <c r="A46" t="s">
        <v>63</v>
      </c>
      <c r="E46" s="31" t="s">
        <v>103</v>
      </c>
    </row>
    <row r="47" spans="1:16" ht="13.2">
      <c r="A47" s="20" t="s">
        <v>54</v>
      </c>
      <c r="B47" s="25" t="s">
        <v>47</v>
      </c>
      <c r="C47" s="25" t="s">
        <v>110</v>
      </c>
      <c r="D47" s="20" t="s">
        <v>66</v>
      </c>
      <c r="E47" s="26" t="s">
        <v>111</v>
      </c>
      <c r="F47" s="27" t="s">
        <v>58</v>
      </c>
      <c r="G47" s="28">
        <v>1</v>
      </c>
      <c r="H47" s="29">
        <v>0</v>
      </c>
      <c r="I47" s="29">
        <f>ROUND(ROUND(H47,2)*ROUND(G47,3),2)</f>
        <v>0</v>
      </c>
      <c r="J47" s="27" t="s">
        <v>59</v>
      </c>
      <c r="O47">
        <f>(I47*21)/100</f>
        <v>0</v>
      </c>
      <c r="P47" t="s">
        <v>29</v>
      </c>
    </row>
    <row r="48" spans="1:5" ht="105.6">
      <c r="A48" s="30" t="s">
        <v>60</v>
      </c>
      <c r="E48" s="31" t="s">
        <v>112</v>
      </c>
    </row>
    <row r="49" spans="1:5" ht="13.2">
      <c r="A49" s="32" t="s">
        <v>62</v>
      </c>
      <c r="E49" s="33" t="s">
        <v>56</v>
      </c>
    </row>
    <row r="50" spans="1:5" ht="26.4">
      <c r="A50" t="s">
        <v>63</v>
      </c>
      <c r="E50" s="31" t="s">
        <v>113</v>
      </c>
    </row>
    <row r="51" spans="1:16" ht="13.2">
      <c r="A51" s="20" t="s">
        <v>54</v>
      </c>
      <c r="B51" s="25" t="s">
        <v>49</v>
      </c>
      <c r="C51" s="25" t="s">
        <v>110</v>
      </c>
      <c r="D51" s="20" t="s">
        <v>71</v>
      </c>
      <c r="E51" s="26" t="s">
        <v>115</v>
      </c>
      <c r="F51" s="27" t="s">
        <v>58</v>
      </c>
      <c r="G51" s="28">
        <v>1</v>
      </c>
      <c r="H51" s="29">
        <v>0</v>
      </c>
      <c r="I51" s="29">
        <f>ROUND(ROUND(H51,2)*ROUND(G51,3),2)</f>
        <v>0</v>
      </c>
      <c r="J51" s="27" t="s">
        <v>59</v>
      </c>
      <c r="O51">
        <f>(I51*21)/100</f>
        <v>0</v>
      </c>
      <c r="P51" t="s">
        <v>29</v>
      </c>
    </row>
    <row r="52" spans="1:5" ht="66">
      <c r="A52" s="30" t="s">
        <v>60</v>
      </c>
      <c r="E52" s="31" t="s">
        <v>116</v>
      </c>
    </row>
    <row r="53" spans="1:5" ht="13.2">
      <c r="A53" s="32" t="s">
        <v>62</v>
      </c>
      <c r="E53" s="33" t="s">
        <v>56</v>
      </c>
    </row>
    <row r="54" spans="1:5" ht="26.4">
      <c r="A54" t="s">
        <v>63</v>
      </c>
      <c r="E54" s="31" t="s">
        <v>113</v>
      </c>
    </row>
    <row r="55" spans="1:16" ht="13.2">
      <c r="A55" s="20" t="s">
        <v>54</v>
      </c>
      <c r="B55" s="25" t="s">
        <v>99</v>
      </c>
      <c r="C55" s="25" t="s">
        <v>110</v>
      </c>
      <c r="D55" s="20" t="s">
        <v>73</v>
      </c>
      <c r="E55" s="26" t="s">
        <v>118</v>
      </c>
      <c r="F55" s="27" t="s">
        <v>58</v>
      </c>
      <c r="G55" s="28">
        <v>1</v>
      </c>
      <c r="H55" s="29">
        <v>0</v>
      </c>
      <c r="I55" s="29">
        <f>ROUND(ROUND(H55,2)*ROUND(G55,3),2)</f>
        <v>0</v>
      </c>
      <c r="J55" s="27" t="s">
        <v>59</v>
      </c>
      <c r="O55">
        <f>(I55*21)/100</f>
        <v>0</v>
      </c>
      <c r="P55" t="s">
        <v>29</v>
      </c>
    </row>
    <row r="56" spans="1:5" ht="52.8">
      <c r="A56" s="30" t="s">
        <v>60</v>
      </c>
      <c r="E56" s="31" t="s">
        <v>119</v>
      </c>
    </row>
    <row r="57" spans="1:5" ht="13.2">
      <c r="A57" s="32" t="s">
        <v>62</v>
      </c>
      <c r="E57" s="33" t="s">
        <v>56</v>
      </c>
    </row>
    <row r="58" spans="1:5" ht="26.4">
      <c r="A58" t="s">
        <v>63</v>
      </c>
      <c r="E58" s="31" t="s">
        <v>113</v>
      </c>
    </row>
    <row r="59" spans="1:16" ht="13.2">
      <c r="A59" s="20" t="s">
        <v>54</v>
      </c>
      <c r="B59" s="25" t="s">
        <v>104</v>
      </c>
      <c r="C59" s="25" t="s">
        <v>121</v>
      </c>
      <c r="D59" s="20" t="s">
        <v>56</v>
      </c>
      <c r="E59" s="26" t="s">
        <v>122</v>
      </c>
      <c r="F59" s="27" t="s">
        <v>58</v>
      </c>
      <c r="G59" s="28">
        <v>1</v>
      </c>
      <c r="H59" s="29">
        <v>0</v>
      </c>
      <c r="I59" s="29">
        <f>ROUND(ROUND(H59,2)*ROUND(G59,3),2)</f>
        <v>0</v>
      </c>
      <c r="J59" s="27" t="s">
        <v>59</v>
      </c>
      <c r="O59">
        <f>(I59*21)/100</f>
        <v>0</v>
      </c>
      <c r="P59" t="s">
        <v>29</v>
      </c>
    </row>
    <row r="60" spans="1:5" ht="118.8">
      <c r="A60" s="30" t="s">
        <v>60</v>
      </c>
      <c r="E60" s="31" t="s">
        <v>123</v>
      </c>
    </row>
    <row r="61" spans="1:5" ht="13.2">
      <c r="A61" s="32" t="s">
        <v>62</v>
      </c>
      <c r="E61" s="33" t="s">
        <v>56</v>
      </c>
    </row>
    <row r="62" spans="1:5" ht="13.2">
      <c r="A62" t="s">
        <v>63</v>
      </c>
      <c r="E62" s="31" t="s">
        <v>124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7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133</v>
      </c>
      <c r="I3" s="34">
        <f>0+I9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19</v>
      </c>
      <c r="D4" s="375"/>
      <c r="E4" s="12" t="s">
        <v>20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4" t="s">
        <v>24</v>
      </c>
      <c r="C5" s="379" t="s">
        <v>133</v>
      </c>
      <c r="D5" s="380"/>
      <c r="E5" s="15" t="s">
        <v>134</v>
      </c>
      <c r="F5" s="5"/>
      <c r="G5" s="5"/>
      <c r="H5" s="5"/>
      <c r="I5" s="5"/>
      <c r="J5" s="5"/>
      <c r="O5" t="s">
        <v>27</v>
      </c>
      <c r="P5" t="s">
        <v>29</v>
      </c>
    </row>
    <row r="6" spans="1:10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0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0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0+I10+I14+I18+I22+I26+I30+I34+I38+I42+I46+I50+I54</f>
        <v>0</v>
      </c>
      <c r="R9">
        <f>0+O10+O14+O18+O22+O26+O30+O34+O38+O42+O46+O50+O54</f>
        <v>0</v>
      </c>
    </row>
    <row r="10" spans="1:16" ht="13.2">
      <c r="A10" s="20" t="s">
        <v>54</v>
      </c>
      <c r="B10" s="25" t="s">
        <v>34</v>
      </c>
      <c r="C10" s="25" t="s">
        <v>55</v>
      </c>
      <c r="D10" s="20" t="s">
        <v>56</v>
      </c>
      <c r="E10" s="26" t="s">
        <v>57</v>
      </c>
      <c r="F10" s="27" t="s">
        <v>58</v>
      </c>
      <c r="G10" s="28">
        <v>1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5" ht="39.6">
      <c r="A11" s="30" t="s">
        <v>60</v>
      </c>
      <c r="E11" s="31" t="s">
        <v>61</v>
      </c>
    </row>
    <row r="12" spans="1:5" ht="13.2">
      <c r="A12" s="32" t="s">
        <v>62</v>
      </c>
      <c r="E12" s="33" t="s">
        <v>56</v>
      </c>
    </row>
    <row r="13" spans="1:5" ht="13.2">
      <c r="A13" t="s">
        <v>63</v>
      </c>
      <c r="E13" s="31" t="s">
        <v>64</v>
      </c>
    </row>
    <row r="14" spans="1:16" ht="13.2">
      <c r="A14" s="20" t="s">
        <v>54</v>
      </c>
      <c r="B14" s="25" t="s">
        <v>29</v>
      </c>
      <c r="C14" s="25" t="s">
        <v>75</v>
      </c>
      <c r="D14" s="20" t="s">
        <v>56</v>
      </c>
      <c r="E14" s="26" t="s">
        <v>76</v>
      </c>
      <c r="F14" s="27" t="s">
        <v>58</v>
      </c>
      <c r="G14" s="28">
        <v>1</v>
      </c>
      <c r="H14" s="29">
        <v>0</v>
      </c>
      <c r="I14" s="29">
        <f>ROUND(ROUND(H14,2)*ROUND(G14,3),2)</f>
        <v>0</v>
      </c>
      <c r="J14" s="27" t="s">
        <v>59</v>
      </c>
      <c r="O14">
        <f>(I14*21)/100</f>
        <v>0</v>
      </c>
      <c r="P14" t="s">
        <v>29</v>
      </c>
    </row>
    <row r="15" spans="1:5" ht="39.6">
      <c r="A15" s="30" t="s">
        <v>60</v>
      </c>
      <c r="E15" s="31" t="s">
        <v>77</v>
      </c>
    </row>
    <row r="16" spans="1:5" ht="13.2">
      <c r="A16" s="32" t="s">
        <v>62</v>
      </c>
      <c r="E16" s="33" t="s">
        <v>56</v>
      </c>
    </row>
    <row r="17" spans="1:5" ht="13.2">
      <c r="A17" t="s">
        <v>63</v>
      </c>
      <c r="E17" s="31" t="s">
        <v>78</v>
      </c>
    </row>
    <row r="18" spans="1:16" ht="13.2">
      <c r="A18" s="20" t="s">
        <v>54</v>
      </c>
      <c r="B18" s="25" t="s">
        <v>28</v>
      </c>
      <c r="C18" s="25" t="s">
        <v>79</v>
      </c>
      <c r="D18" s="20" t="s">
        <v>71</v>
      </c>
      <c r="E18" s="26" t="s">
        <v>80</v>
      </c>
      <c r="F18" s="27" t="s">
        <v>81</v>
      </c>
      <c r="G18" s="28">
        <v>26</v>
      </c>
      <c r="H18" s="29">
        <v>0</v>
      </c>
      <c r="I18" s="29">
        <f>ROUND(ROUND(H18,2)*ROUND(G18,3),2)</f>
        <v>0</v>
      </c>
      <c r="J18" s="27" t="s">
        <v>59</v>
      </c>
      <c r="O18">
        <f>(I18*21)/100</f>
        <v>0</v>
      </c>
      <c r="P18" t="s">
        <v>29</v>
      </c>
    </row>
    <row r="19" spans="1:5" ht="52.8">
      <c r="A19" s="30" t="s">
        <v>60</v>
      </c>
      <c r="E19" s="31" t="s">
        <v>82</v>
      </c>
    </row>
    <row r="20" spans="1:5" ht="39.6">
      <c r="A20" s="32" t="s">
        <v>62</v>
      </c>
      <c r="E20" s="33" t="s">
        <v>136</v>
      </c>
    </row>
    <row r="21" spans="1:5" ht="13.2">
      <c r="A21" t="s">
        <v>63</v>
      </c>
      <c r="E21" s="31" t="s">
        <v>84</v>
      </c>
    </row>
    <row r="22" spans="1:16" ht="13.2">
      <c r="A22" s="20" t="s">
        <v>54</v>
      </c>
      <c r="B22" s="25" t="s">
        <v>38</v>
      </c>
      <c r="C22" s="25" t="s">
        <v>79</v>
      </c>
      <c r="D22" s="20" t="s">
        <v>73</v>
      </c>
      <c r="E22" s="26" t="s">
        <v>80</v>
      </c>
      <c r="F22" s="27" t="s">
        <v>58</v>
      </c>
      <c r="G22" s="28">
        <v>1</v>
      </c>
      <c r="H22" s="29">
        <v>0</v>
      </c>
      <c r="I22" s="29">
        <f>ROUND(ROUND(H22,2)*ROUND(G22,3),2)</f>
        <v>0</v>
      </c>
      <c r="J22" s="27" t="s">
        <v>59</v>
      </c>
      <c r="O22">
        <f>(I22*21)/100</f>
        <v>0</v>
      </c>
      <c r="P22" t="s">
        <v>29</v>
      </c>
    </row>
    <row r="23" spans="1:5" ht="66">
      <c r="A23" s="30" t="s">
        <v>60</v>
      </c>
      <c r="E23" s="31" t="s">
        <v>86</v>
      </c>
    </row>
    <row r="24" spans="1:5" ht="13.2">
      <c r="A24" s="32" t="s">
        <v>62</v>
      </c>
      <c r="E24" s="33" t="s">
        <v>56</v>
      </c>
    </row>
    <row r="25" spans="1:5" ht="13.2">
      <c r="A25" t="s">
        <v>63</v>
      </c>
      <c r="E25" s="31" t="s">
        <v>84</v>
      </c>
    </row>
    <row r="26" spans="1:16" ht="13.2">
      <c r="A26" s="20" t="s">
        <v>54</v>
      </c>
      <c r="B26" s="25" t="s">
        <v>40</v>
      </c>
      <c r="C26" s="25" t="s">
        <v>88</v>
      </c>
      <c r="D26" s="20" t="s">
        <v>66</v>
      </c>
      <c r="E26" s="26" t="s">
        <v>89</v>
      </c>
      <c r="F26" s="27" t="s">
        <v>58</v>
      </c>
      <c r="G26" s="28">
        <v>1</v>
      </c>
      <c r="H26" s="29">
        <v>0</v>
      </c>
      <c r="I26" s="29">
        <f>ROUND(ROUND(H26,2)*ROUND(G26,3),2)</f>
        <v>0</v>
      </c>
      <c r="J26" s="27" t="s">
        <v>59</v>
      </c>
      <c r="O26">
        <f>(I26*21)/100</f>
        <v>0</v>
      </c>
      <c r="P26" t="s">
        <v>29</v>
      </c>
    </row>
    <row r="27" spans="1:5" ht="79.2">
      <c r="A27" s="30" t="s">
        <v>60</v>
      </c>
      <c r="E27" s="31" t="s">
        <v>90</v>
      </c>
    </row>
    <row r="28" spans="1:5" ht="13.2">
      <c r="A28" s="32" t="s">
        <v>62</v>
      </c>
      <c r="E28" s="33" t="s">
        <v>56</v>
      </c>
    </row>
    <row r="29" spans="1:5" ht="13.2">
      <c r="A29" t="s">
        <v>63</v>
      </c>
      <c r="E29" s="31" t="s">
        <v>84</v>
      </c>
    </row>
    <row r="30" spans="1:16" ht="13.2">
      <c r="A30" s="20" t="s">
        <v>54</v>
      </c>
      <c r="B30" s="25" t="s">
        <v>42</v>
      </c>
      <c r="C30" s="25" t="s">
        <v>88</v>
      </c>
      <c r="D30" s="20" t="s">
        <v>92</v>
      </c>
      <c r="E30" s="26" t="s">
        <v>89</v>
      </c>
      <c r="F30" s="27" t="s">
        <v>58</v>
      </c>
      <c r="G30" s="28">
        <v>1</v>
      </c>
      <c r="H30" s="29">
        <v>0</v>
      </c>
      <c r="I30" s="29">
        <f>ROUND(ROUND(H30,2)*ROUND(G30,3),2)</f>
        <v>0</v>
      </c>
      <c r="J30" s="27" t="s">
        <v>59</v>
      </c>
      <c r="O30">
        <f>(I30*21)/100</f>
        <v>0</v>
      </c>
      <c r="P30" t="s">
        <v>29</v>
      </c>
    </row>
    <row r="31" spans="1:5" ht="26.4">
      <c r="A31" s="30" t="s">
        <v>60</v>
      </c>
      <c r="E31" s="31" t="s">
        <v>93</v>
      </c>
    </row>
    <row r="32" spans="1:5" ht="13.2">
      <c r="A32" s="32" t="s">
        <v>62</v>
      </c>
      <c r="E32" s="33" t="s">
        <v>56</v>
      </c>
    </row>
    <row r="33" spans="1:5" ht="13.2">
      <c r="A33" t="s">
        <v>63</v>
      </c>
      <c r="E33" s="31" t="s">
        <v>84</v>
      </c>
    </row>
    <row r="34" spans="1:16" ht="13.2">
      <c r="A34" s="20" t="s">
        <v>54</v>
      </c>
      <c r="B34" s="25" t="s">
        <v>85</v>
      </c>
      <c r="C34" s="25" t="s">
        <v>94</v>
      </c>
      <c r="D34" s="20" t="s">
        <v>56</v>
      </c>
      <c r="E34" s="26" t="s">
        <v>95</v>
      </c>
      <c r="F34" s="27" t="s">
        <v>96</v>
      </c>
      <c r="G34" s="28">
        <v>7</v>
      </c>
      <c r="H34" s="29">
        <v>0</v>
      </c>
      <c r="I34" s="29">
        <f>ROUND(ROUND(H34,2)*ROUND(G34,3),2)</f>
        <v>0</v>
      </c>
      <c r="J34" s="27" t="s">
        <v>59</v>
      </c>
      <c r="O34">
        <f>(I34*21)/100</f>
        <v>0</v>
      </c>
      <c r="P34" t="s">
        <v>29</v>
      </c>
    </row>
    <row r="35" spans="1:5" ht="66">
      <c r="A35" s="30" t="s">
        <v>60</v>
      </c>
      <c r="E35" s="31" t="s">
        <v>97</v>
      </c>
    </row>
    <row r="36" spans="1:5" ht="13.2">
      <c r="A36" s="32" t="s">
        <v>62</v>
      </c>
      <c r="E36" s="33" t="s">
        <v>56</v>
      </c>
    </row>
    <row r="37" spans="1:5" ht="79.2">
      <c r="A37" t="s">
        <v>63</v>
      </c>
      <c r="E37" s="31" t="s">
        <v>98</v>
      </c>
    </row>
    <row r="38" spans="1:16" ht="13.2">
      <c r="A38" s="20" t="s">
        <v>54</v>
      </c>
      <c r="B38" s="25" t="s">
        <v>87</v>
      </c>
      <c r="C38" s="25" t="s">
        <v>100</v>
      </c>
      <c r="D38" s="20" t="s">
        <v>56</v>
      </c>
      <c r="E38" s="26" t="s">
        <v>101</v>
      </c>
      <c r="F38" s="27" t="s">
        <v>58</v>
      </c>
      <c r="G38" s="28">
        <v>1</v>
      </c>
      <c r="H38" s="29">
        <v>0</v>
      </c>
      <c r="I38" s="29">
        <f>ROUND(ROUND(H38,2)*ROUND(G38,3),2)</f>
        <v>0</v>
      </c>
      <c r="J38" s="27" t="s">
        <v>59</v>
      </c>
      <c r="O38">
        <f>(I38*21)/100</f>
        <v>0</v>
      </c>
      <c r="P38" t="s">
        <v>29</v>
      </c>
    </row>
    <row r="39" spans="1:5" ht="158.4">
      <c r="A39" s="30" t="s">
        <v>60</v>
      </c>
      <c r="E39" s="31" t="s">
        <v>102</v>
      </c>
    </row>
    <row r="40" spans="1:5" ht="13.2">
      <c r="A40" s="32" t="s">
        <v>62</v>
      </c>
      <c r="E40" s="33" t="s">
        <v>56</v>
      </c>
    </row>
    <row r="41" spans="1:5" ht="66">
      <c r="A41" t="s">
        <v>63</v>
      </c>
      <c r="E41" s="31" t="s">
        <v>103</v>
      </c>
    </row>
    <row r="42" spans="1:16" ht="13.2">
      <c r="A42" s="20" t="s">
        <v>54</v>
      </c>
      <c r="B42" s="25" t="s">
        <v>45</v>
      </c>
      <c r="C42" s="25" t="s">
        <v>110</v>
      </c>
      <c r="D42" s="20" t="s">
        <v>66</v>
      </c>
      <c r="E42" s="26" t="s">
        <v>111</v>
      </c>
      <c r="F42" s="27" t="s">
        <v>58</v>
      </c>
      <c r="G42" s="28">
        <v>1</v>
      </c>
      <c r="H42" s="29">
        <v>0</v>
      </c>
      <c r="I42" s="29">
        <f>ROUND(ROUND(H42,2)*ROUND(G42,3),2)</f>
        <v>0</v>
      </c>
      <c r="J42" s="27" t="s">
        <v>59</v>
      </c>
      <c r="O42">
        <f>(I42*21)/100</f>
        <v>0</v>
      </c>
      <c r="P42" t="s">
        <v>29</v>
      </c>
    </row>
    <row r="43" spans="1:5" ht="105.6">
      <c r="A43" s="30" t="s">
        <v>60</v>
      </c>
      <c r="E43" s="31" t="s">
        <v>112</v>
      </c>
    </row>
    <row r="44" spans="1:5" ht="13.2">
      <c r="A44" s="32" t="s">
        <v>62</v>
      </c>
      <c r="E44" s="33" t="s">
        <v>56</v>
      </c>
    </row>
    <row r="45" spans="1:5" ht="26.4">
      <c r="A45" t="s">
        <v>63</v>
      </c>
      <c r="E45" s="31" t="s">
        <v>113</v>
      </c>
    </row>
    <row r="46" spans="1:16" ht="13.2">
      <c r="A46" s="20" t="s">
        <v>54</v>
      </c>
      <c r="B46" s="25" t="s">
        <v>47</v>
      </c>
      <c r="C46" s="25" t="s">
        <v>110</v>
      </c>
      <c r="D46" s="20" t="s">
        <v>71</v>
      </c>
      <c r="E46" s="26" t="s">
        <v>115</v>
      </c>
      <c r="F46" s="27" t="s">
        <v>58</v>
      </c>
      <c r="G46" s="28">
        <v>1</v>
      </c>
      <c r="H46" s="29">
        <v>0</v>
      </c>
      <c r="I46" s="29">
        <f>ROUND(ROUND(H46,2)*ROUND(G46,3),2)</f>
        <v>0</v>
      </c>
      <c r="J46" s="27" t="s">
        <v>59</v>
      </c>
      <c r="O46">
        <f>(I46*21)/100</f>
        <v>0</v>
      </c>
      <c r="P46" t="s">
        <v>29</v>
      </c>
    </row>
    <row r="47" spans="1:5" ht="66">
      <c r="A47" s="30" t="s">
        <v>60</v>
      </c>
      <c r="E47" s="31" t="s">
        <v>116</v>
      </c>
    </row>
    <row r="48" spans="1:5" ht="13.2">
      <c r="A48" s="32" t="s">
        <v>62</v>
      </c>
      <c r="E48" s="33" t="s">
        <v>56</v>
      </c>
    </row>
    <row r="49" spans="1:5" ht="26.4">
      <c r="A49" t="s">
        <v>63</v>
      </c>
      <c r="E49" s="31" t="s">
        <v>113</v>
      </c>
    </row>
    <row r="50" spans="1:16" ht="13.2">
      <c r="A50" s="20" t="s">
        <v>54</v>
      </c>
      <c r="B50" s="25" t="s">
        <v>49</v>
      </c>
      <c r="C50" s="25" t="s">
        <v>110</v>
      </c>
      <c r="D50" s="20" t="s">
        <v>73</v>
      </c>
      <c r="E50" s="26" t="s">
        <v>118</v>
      </c>
      <c r="F50" s="27" t="s">
        <v>58</v>
      </c>
      <c r="G50" s="28">
        <v>1</v>
      </c>
      <c r="H50" s="29">
        <v>0</v>
      </c>
      <c r="I50" s="29">
        <f>ROUND(ROUND(H50,2)*ROUND(G50,3),2)</f>
        <v>0</v>
      </c>
      <c r="J50" s="27" t="s">
        <v>59</v>
      </c>
      <c r="O50">
        <f>(I50*21)/100</f>
        <v>0</v>
      </c>
      <c r="P50" t="s">
        <v>29</v>
      </c>
    </row>
    <row r="51" spans="1:5" ht="52.8">
      <c r="A51" s="30" t="s">
        <v>60</v>
      </c>
      <c r="E51" s="31" t="s">
        <v>119</v>
      </c>
    </row>
    <row r="52" spans="1:5" ht="13.2">
      <c r="A52" s="32" t="s">
        <v>62</v>
      </c>
      <c r="E52" s="33" t="s">
        <v>56</v>
      </c>
    </row>
    <row r="53" spans="1:5" ht="26.4">
      <c r="A53" t="s">
        <v>63</v>
      </c>
      <c r="E53" s="31" t="s">
        <v>113</v>
      </c>
    </row>
    <row r="54" spans="1:16" ht="13.2">
      <c r="A54" s="20" t="s">
        <v>54</v>
      </c>
      <c r="B54" s="25" t="s">
        <v>99</v>
      </c>
      <c r="C54" s="25" t="s">
        <v>121</v>
      </c>
      <c r="D54" s="20" t="s">
        <v>56</v>
      </c>
      <c r="E54" s="26" t="s">
        <v>122</v>
      </c>
      <c r="F54" s="27" t="s">
        <v>58</v>
      </c>
      <c r="G54" s="28">
        <v>1</v>
      </c>
      <c r="H54" s="29">
        <v>0</v>
      </c>
      <c r="I54" s="29">
        <f>ROUND(ROUND(H54,2)*ROUND(G54,3),2)</f>
        <v>0</v>
      </c>
      <c r="J54" s="27" t="s">
        <v>59</v>
      </c>
      <c r="O54">
        <f>(I54*21)/100</f>
        <v>0</v>
      </c>
      <c r="P54" t="s">
        <v>29</v>
      </c>
    </row>
    <row r="55" spans="1:5" ht="118.8">
      <c r="A55" s="30" t="s">
        <v>60</v>
      </c>
      <c r="E55" s="31" t="s">
        <v>123</v>
      </c>
    </row>
    <row r="56" spans="1:5" ht="13.2">
      <c r="A56" s="32" t="s">
        <v>62</v>
      </c>
      <c r="E56" s="33" t="s">
        <v>56</v>
      </c>
    </row>
    <row r="57" spans="1:5" ht="13.2">
      <c r="A57" t="s">
        <v>63</v>
      </c>
      <c r="E57" s="31" t="s">
        <v>124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8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0+O9+O70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133</v>
      </c>
      <c r="I3" s="34">
        <f>0+I9+I70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19</v>
      </c>
      <c r="D4" s="375"/>
      <c r="E4" s="12" t="s">
        <v>20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4" t="s">
        <v>24</v>
      </c>
      <c r="C5" s="379" t="s">
        <v>133</v>
      </c>
      <c r="D5" s="380"/>
      <c r="E5" s="15" t="s">
        <v>20</v>
      </c>
      <c r="F5" s="5"/>
      <c r="G5" s="5"/>
      <c r="H5" s="5"/>
      <c r="I5" s="5"/>
      <c r="J5" s="5"/>
      <c r="O5" t="s">
        <v>27</v>
      </c>
      <c r="P5" t="s">
        <v>29</v>
      </c>
    </row>
    <row r="6" spans="1:10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0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0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0+I10+I14+I18+I22+I26+I30+I34+I38+I42+I46+I50+I54+I58+I62+I66</f>
        <v>0</v>
      </c>
      <c r="R9">
        <f>0+O10+O14+O18+O22+O26+O30+O34+O38+O42+O46+O50+O54+O58+O62+O66</f>
        <v>0</v>
      </c>
    </row>
    <row r="10" spans="1:16" ht="13.2">
      <c r="A10" s="20" t="s">
        <v>54</v>
      </c>
      <c r="B10" s="25" t="s">
        <v>34</v>
      </c>
      <c r="C10" s="25" t="s">
        <v>55</v>
      </c>
      <c r="D10" s="20" t="s">
        <v>56</v>
      </c>
      <c r="E10" s="26" t="s">
        <v>57</v>
      </c>
      <c r="F10" s="27" t="s">
        <v>58</v>
      </c>
      <c r="G10" s="28">
        <v>1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5" ht="39.6">
      <c r="A11" s="30" t="s">
        <v>60</v>
      </c>
      <c r="E11" s="31" t="s">
        <v>61</v>
      </c>
    </row>
    <row r="12" spans="1:5" ht="13.2">
      <c r="A12" s="32" t="s">
        <v>62</v>
      </c>
      <c r="E12" s="33" t="s">
        <v>56</v>
      </c>
    </row>
    <row r="13" spans="1:5" ht="13.2">
      <c r="A13" t="s">
        <v>63</v>
      </c>
      <c r="E13" s="31" t="s">
        <v>64</v>
      </c>
    </row>
    <row r="14" spans="1:16" ht="13.2">
      <c r="A14" s="20" t="s">
        <v>54</v>
      </c>
      <c r="B14" s="25" t="s">
        <v>29</v>
      </c>
      <c r="C14" s="25" t="s">
        <v>65</v>
      </c>
      <c r="D14" s="20" t="s">
        <v>66</v>
      </c>
      <c r="E14" s="26" t="s">
        <v>67</v>
      </c>
      <c r="F14" s="27" t="s">
        <v>68</v>
      </c>
      <c r="G14" s="28">
        <v>18</v>
      </c>
      <c r="H14" s="29">
        <v>0</v>
      </c>
      <c r="I14" s="29">
        <f>ROUND(ROUND(H14,2)*ROUND(G14,3),2)</f>
        <v>0</v>
      </c>
      <c r="J14" s="27" t="s">
        <v>59</v>
      </c>
      <c r="O14">
        <f>(I14*21)/100</f>
        <v>0</v>
      </c>
      <c r="P14" t="s">
        <v>29</v>
      </c>
    </row>
    <row r="15" spans="1:5" ht="52.8">
      <c r="A15" s="30" t="s">
        <v>60</v>
      </c>
      <c r="E15" s="31" t="s">
        <v>137</v>
      </c>
    </row>
    <row r="16" spans="1:5" ht="13.2">
      <c r="A16" s="32" t="s">
        <v>62</v>
      </c>
      <c r="E16" s="33" t="s">
        <v>56</v>
      </c>
    </row>
    <row r="17" spans="1:5" ht="13.2">
      <c r="A17" t="s">
        <v>63</v>
      </c>
      <c r="E17" s="31" t="s">
        <v>70</v>
      </c>
    </row>
    <row r="18" spans="1:16" ht="13.2">
      <c r="A18" s="20" t="s">
        <v>54</v>
      </c>
      <c r="B18" s="25" t="s">
        <v>28</v>
      </c>
      <c r="C18" s="25" t="s">
        <v>75</v>
      </c>
      <c r="D18" s="20" t="s">
        <v>56</v>
      </c>
      <c r="E18" s="26" t="s">
        <v>76</v>
      </c>
      <c r="F18" s="27" t="s">
        <v>58</v>
      </c>
      <c r="G18" s="28">
        <v>1</v>
      </c>
      <c r="H18" s="29">
        <v>0</v>
      </c>
      <c r="I18" s="29">
        <f>ROUND(ROUND(H18,2)*ROUND(G18,3),2)</f>
        <v>0</v>
      </c>
      <c r="J18" s="27" t="s">
        <v>59</v>
      </c>
      <c r="O18">
        <f>(I18*21)/100</f>
        <v>0</v>
      </c>
      <c r="P18" t="s">
        <v>29</v>
      </c>
    </row>
    <row r="19" spans="1:5" ht="39.6">
      <c r="A19" s="30" t="s">
        <v>60</v>
      </c>
      <c r="E19" s="31" t="s">
        <v>77</v>
      </c>
    </row>
    <row r="20" spans="1:5" ht="13.2">
      <c r="A20" s="32" t="s">
        <v>62</v>
      </c>
      <c r="E20" s="33" t="s">
        <v>56</v>
      </c>
    </row>
    <row r="21" spans="1:5" ht="13.2">
      <c r="A21" t="s">
        <v>63</v>
      </c>
      <c r="E21" s="31" t="s">
        <v>78</v>
      </c>
    </row>
    <row r="22" spans="1:16" ht="13.2">
      <c r="A22" s="20" t="s">
        <v>54</v>
      </c>
      <c r="B22" s="25" t="s">
        <v>38</v>
      </c>
      <c r="C22" s="25" t="s">
        <v>79</v>
      </c>
      <c r="D22" s="20" t="s">
        <v>71</v>
      </c>
      <c r="E22" s="26" t="s">
        <v>80</v>
      </c>
      <c r="F22" s="27" t="s">
        <v>81</v>
      </c>
      <c r="G22" s="28">
        <v>8</v>
      </c>
      <c r="H22" s="29">
        <v>0</v>
      </c>
      <c r="I22" s="29">
        <f>ROUND(ROUND(H22,2)*ROUND(G22,3),2)</f>
        <v>0</v>
      </c>
      <c r="J22" s="27" t="s">
        <v>59</v>
      </c>
      <c r="O22">
        <f>(I22*21)/100</f>
        <v>0</v>
      </c>
      <c r="P22" t="s">
        <v>29</v>
      </c>
    </row>
    <row r="23" spans="1:5" ht="52.8">
      <c r="A23" s="30" t="s">
        <v>60</v>
      </c>
      <c r="E23" s="31" t="s">
        <v>82</v>
      </c>
    </row>
    <row r="24" spans="1:5" ht="52.8">
      <c r="A24" s="32" t="s">
        <v>62</v>
      </c>
      <c r="E24" s="33" t="s">
        <v>138</v>
      </c>
    </row>
    <row r="25" spans="1:5" ht="13.2">
      <c r="A25" t="s">
        <v>63</v>
      </c>
      <c r="E25" s="31" t="s">
        <v>84</v>
      </c>
    </row>
    <row r="26" spans="1:16" ht="13.2">
      <c r="A26" s="20" t="s">
        <v>54</v>
      </c>
      <c r="B26" s="25" t="s">
        <v>40</v>
      </c>
      <c r="C26" s="25" t="s">
        <v>79</v>
      </c>
      <c r="D26" s="20" t="s">
        <v>73</v>
      </c>
      <c r="E26" s="26" t="s">
        <v>80</v>
      </c>
      <c r="F26" s="27" t="s">
        <v>58</v>
      </c>
      <c r="G26" s="28">
        <v>1</v>
      </c>
      <c r="H26" s="29">
        <v>0</v>
      </c>
      <c r="I26" s="29">
        <f>ROUND(ROUND(H26,2)*ROUND(G26,3),2)</f>
        <v>0</v>
      </c>
      <c r="J26" s="27" t="s">
        <v>59</v>
      </c>
      <c r="O26">
        <f>(I26*21)/100</f>
        <v>0</v>
      </c>
      <c r="P26" t="s">
        <v>29</v>
      </c>
    </row>
    <row r="27" spans="1:5" ht="66">
      <c r="A27" s="30" t="s">
        <v>60</v>
      </c>
      <c r="E27" s="31" t="s">
        <v>86</v>
      </c>
    </row>
    <row r="28" spans="1:5" ht="13.2">
      <c r="A28" s="32" t="s">
        <v>62</v>
      </c>
      <c r="E28" s="33" t="s">
        <v>56</v>
      </c>
    </row>
    <row r="29" spans="1:5" ht="13.2">
      <c r="A29" t="s">
        <v>63</v>
      </c>
      <c r="E29" s="31" t="s">
        <v>84</v>
      </c>
    </row>
    <row r="30" spans="1:16" ht="13.2">
      <c r="A30" s="20" t="s">
        <v>54</v>
      </c>
      <c r="B30" s="25" t="s">
        <v>42</v>
      </c>
      <c r="C30" s="25" t="s">
        <v>88</v>
      </c>
      <c r="D30" s="20" t="s">
        <v>66</v>
      </c>
      <c r="E30" s="26" t="s">
        <v>89</v>
      </c>
      <c r="F30" s="27" t="s">
        <v>58</v>
      </c>
      <c r="G30" s="28">
        <v>1</v>
      </c>
      <c r="H30" s="29">
        <v>0</v>
      </c>
      <c r="I30" s="29">
        <f>ROUND(ROUND(H30,2)*ROUND(G30,3),2)</f>
        <v>0</v>
      </c>
      <c r="J30" s="27" t="s">
        <v>59</v>
      </c>
      <c r="O30">
        <f>(I30*21)/100</f>
        <v>0</v>
      </c>
      <c r="P30" t="s">
        <v>29</v>
      </c>
    </row>
    <row r="31" spans="1:5" ht="79.2">
      <c r="A31" s="30" t="s">
        <v>60</v>
      </c>
      <c r="E31" s="31" t="s">
        <v>90</v>
      </c>
    </row>
    <row r="32" spans="1:5" ht="13.2">
      <c r="A32" s="32" t="s">
        <v>62</v>
      </c>
      <c r="E32" s="33" t="s">
        <v>56</v>
      </c>
    </row>
    <row r="33" spans="1:5" ht="13.2">
      <c r="A33" t="s">
        <v>63</v>
      </c>
      <c r="E33" s="31" t="s">
        <v>84</v>
      </c>
    </row>
    <row r="34" spans="1:16" ht="13.2">
      <c r="A34" s="20" t="s">
        <v>54</v>
      </c>
      <c r="B34" s="25" t="s">
        <v>85</v>
      </c>
      <c r="C34" s="25" t="s">
        <v>88</v>
      </c>
      <c r="D34" s="20" t="s">
        <v>73</v>
      </c>
      <c r="E34" s="26" t="s">
        <v>89</v>
      </c>
      <c r="F34" s="27" t="s">
        <v>58</v>
      </c>
      <c r="G34" s="28">
        <v>1</v>
      </c>
      <c r="H34" s="29">
        <v>0</v>
      </c>
      <c r="I34" s="29">
        <f>ROUND(ROUND(H34,2)*ROUND(G34,3),2)</f>
        <v>0</v>
      </c>
      <c r="J34" s="27" t="s">
        <v>59</v>
      </c>
      <c r="O34">
        <f>(I34*21)/100</f>
        <v>0</v>
      </c>
      <c r="P34" t="s">
        <v>29</v>
      </c>
    </row>
    <row r="35" spans="1:5" ht="26.4">
      <c r="A35" s="30" t="s">
        <v>60</v>
      </c>
      <c r="E35" s="31" t="s">
        <v>91</v>
      </c>
    </row>
    <row r="36" spans="1:5" ht="13.2">
      <c r="A36" s="32" t="s">
        <v>62</v>
      </c>
      <c r="E36" s="33" t="s">
        <v>56</v>
      </c>
    </row>
    <row r="37" spans="1:5" ht="13.2">
      <c r="A37" t="s">
        <v>63</v>
      </c>
      <c r="E37" s="31" t="s">
        <v>84</v>
      </c>
    </row>
    <row r="38" spans="1:16" ht="13.2">
      <c r="A38" s="20" t="s">
        <v>54</v>
      </c>
      <c r="B38" s="25" t="s">
        <v>87</v>
      </c>
      <c r="C38" s="25" t="s">
        <v>88</v>
      </c>
      <c r="D38" s="20" t="s">
        <v>92</v>
      </c>
      <c r="E38" s="26" t="s">
        <v>89</v>
      </c>
      <c r="F38" s="27" t="s">
        <v>58</v>
      </c>
      <c r="G38" s="28">
        <v>1</v>
      </c>
      <c r="H38" s="29">
        <v>0</v>
      </c>
      <c r="I38" s="29">
        <f>ROUND(ROUND(H38,2)*ROUND(G38,3),2)</f>
        <v>0</v>
      </c>
      <c r="J38" s="27" t="s">
        <v>59</v>
      </c>
      <c r="O38">
        <f>(I38*21)/100</f>
        <v>0</v>
      </c>
      <c r="P38" t="s">
        <v>29</v>
      </c>
    </row>
    <row r="39" spans="1:5" ht="26.4">
      <c r="A39" s="30" t="s">
        <v>60</v>
      </c>
      <c r="E39" s="31" t="s">
        <v>93</v>
      </c>
    </row>
    <row r="40" spans="1:5" ht="13.2">
      <c r="A40" s="32" t="s">
        <v>62</v>
      </c>
      <c r="E40" s="33" t="s">
        <v>56</v>
      </c>
    </row>
    <row r="41" spans="1:5" ht="13.2">
      <c r="A41" t="s">
        <v>63</v>
      </c>
      <c r="E41" s="31" t="s">
        <v>84</v>
      </c>
    </row>
    <row r="42" spans="1:16" ht="13.2">
      <c r="A42" s="20" t="s">
        <v>54</v>
      </c>
      <c r="B42" s="25" t="s">
        <v>45</v>
      </c>
      <c r="C42" s="25" t="s">
        <v>94</v>
      </c>
      <c r="D42" s="20" t="s">
        <v>56</v>
      </c>
      <c r="E42" s="26" t="s">
        <v>95</v>
      </c>
      <c r="F42" s="27" t="s">
        <v>96</v>
      </c>
      <c r="G42" s="28">
        <v>7</v>
      </c>
      <c r="H42" s="29">
        <v>0</v>
      </c>
      <c r="I42" s="29">
        <f>ROUND(ROUND(H42,2)*ROUND(G42,3),2)</f>
        <v>0</v>
      </c>
      <c r="J42" s="27" t="s">
        <v>59</v>
      </c>
      <c r="O42">
        <f>(I42*21)/100</f>
        <v>0</v>
      </c>
      <c r="P42" t="s">
        <v>29</v>
      </c>
    </row>
    <row r="43" spans="1:5" ht="66">
      <c r="A43" s="30" t="s">
        <v>60</v>
      </c>
      <c r="E43" s="31" t="s">
        <v>97</v>
      </c>
    </row>
    <row r="44" spans="1:5" ht="13.2">
      <c r="A44" s="32" t="s">
        <v>62</v>
      </c>
      <c r="E44" s="33" t="s">
        <v>56</v>
      </c>
    </row>
    <row r="45" spans="1:5" ht="79.2">
      <c r="A45" t="s">
        <v>63</v>
      </c>
      <c r="E45" s="31" t="s">
        <v>98</v>
      </c>
    </row>
    <row r="46" spans="1:16" ht="13.2">
      <c r="A46" s="20" t="s">
        <v>54</v>
      </c>
      <c r="B46" s="25" t="s">
        <v>47</v>
      </c>
      <c r="C46" s="25" t="s">
        <v>100</v>
      </c>
      <c r="D46" s="20" t="s">
        <v>56</v>
      </c>
      <c r="E46" s="26" t="s">
        <v>101</v>
      </c>
      <c r="F46" s="27" t="s">
        <v>58</v>
      </c>
      <c r="G46" s="28">
        <v>1</v>
      </c>
      <c r="H46" s="29">
        <v>0</v>
      </c>
      <c r="I46" s="29">
        <f>ROUND(ROUND(H46,2)*ROUND(G46,3),2)</f>
        <v>0</v>
      </c>
      <c r="J46" s="27" t="s">
        <v>59</v>
      </c>
      <c r="O46">
        <f>(I46*21)/100</f>
        <v>0</v>
      </c>
      <c r="P46" t="s">
        <v>29</v>
      </c>
    </row>
    <row r="47" spans="1:5" ht="158.4">
      <c r="A47" s="30" t="s">
        <v>60</v>
      </c>
      <c r="E47" s="31" t="s">
        <v>102</v>
      </c>
    </row>
    <row r="48" spans="1:5" ht="13.2">
      <c r="A48" s="32" t="s">
        <v>62</v>
      </c>
      <c r="E48" s="33" t="s">
        <v>56</v>
      </c>
    </row>
    <row r="49" spans="1:5" ht="66">
      <c r="A49" t="s">
        <v>63</v>
      </c>
      <c r="E49" s="31" t="s">
        <v>103</v>
      </c>
    </row>
    <row r="50" spans="1:16" ht="13.2">
      <c r="A50" s="20" t="s">
        <v>54</v>
      </c>
      <c r="B50" s="25" t="s">
        <v>49</v>
      </c>
      <c r="C50" s="25" t="s">
        <v>105</v>
      </c>
      <c r="D50" s="20" t="s">
        <v>66</v>
      </c>
      <c r="E50" s="26" t="s">
        <v>106</v>
      </c>
      <c r="F50" s="27" t="s">
        <v>68</v>
      </c>
      <c r="G50" s="28">
        <v>1</v>
      </c>
      <c r="H50" s="29">
        <v>0</v>
      </c>
      <c r="I50" s="29">
        <f>ROUND(ROUND(H50,2)*ROUND(G50,3),2)</f>
        <v>0</v>
      </c>
      <c r="J50" s="27" t="s">
        <v>59</v>
      </c>
      <c r="O50">
        <f>(I50*21)/100</f>
        <v>0</v>
      </c>
      <c r="P50" t="s">
        <v>29</v>
      </c>
    </row>
    <row r="51" spans="1:5" ht="39.6">
      <c r="A51" s="30" t="s">
        <v>60</v>
      </c>
      <c r="E51" s="31" t="s">
        <v>107</v>
      </c>
    </row>
    <row r="52" spans="1:5" ht="13.2">
      <c r="A52" s="32" t="s">
        <v>62</v>
      </c>
      <c r="E52" s="33" t="s">
        <v>56</v>
      </c>
    </row>
    <row r="53" spans="1:5" ht="92.4">
      <c r="A53" t="s">
        <v>63</v>
      </c>
      <c r="E53" s="31" t="s">
        <v>108</v>
      </c>
    </row>
    <row r="54" spans="1:16" ht="13.2">
      <c r="A54" s="20" t="s">
        <v>54</v>
      </c>
      <c r="B54" s="25" t="s">
        <v>99</v>
      </c>
      <c r="C54" s="25" t="s">
        <v>110</v>
      </c>
      <c r="D54" s="20" t="s">
        <v>66</v>
      </c>
      <c r="E54" s="26" t="s">
        <v>111</v>
      </c>
      <c r="F54" s="27" t="s">
        <v>58</v>
      </c>
      <c r="G54" s="28">
        <v>1</v>
      </c>
      <c r="H54" s="29">
        <v>0</v>
      </c>
      <c r="I54" s="29">
        <f>ROUND(ROUND(H54,2)*ROUND(G54,3),2)</f>
        <v>0</v>
      </c>
      <c r="J54" s="27" t="s">
        <v>59</v>
      </c>
      <c r="O54">
        <f>(I54*21)/100</f>
        <v>0</v>
      </c>
      <c r="P54" t="s">
        <v>29</v>
      </c>
    </row>
    <row r="55" spans="1:5" ht="105.6">
      <c r="A55" s="30" t="s">
        <v>60</v>
      </c>
      <c r="E55" s="31" t="s">
        <v>112</v>
      </c>
    </row>
    <row r="56" spans="1:5" ht="13.2">
      <c r="A56" s="32" t="s">
        <v>62</v>
      </c>
      <c r="E56" s="33" t="s">
        <v>56</v>
      </c>
    </row>
    <row r="57" spans="1:5" ht="26.4">
      <c r="A57" t="s">
        <v>63</v>
      </c>
      <c r="E57" s="31" t="s">
        <v>113</v>
      </c>
    </row>
    <row r="58" spans="1:16" ht="13.2">
      <c r="A58" s="20" t="s">
        <v>54</v>
      </c>
      <c r="B58" s="25" t="s">
        <v>104</v>
      </c>
      <c r="C58" s="25" t="s">
        <v>110</v>
      </c>
      <c r="D58" s="20" t="s">
        <v>71</v>
      </c>
      <c r="E58" s="26" t="s">
        <v>115</v>
      </c>
      <c r="F58" s="27" t="s">
        <v>58</v>
      </c>
      <c r="G58" s="28">
        <v>1</v>
      </c>
      <c r="H58" s="29">
        <v>0</v>
      </c>
      <c r="I58" s="29">
        <f>ROUND(ROUND(H58,2)*ROUND(G58,3),2)</f>
        <v>0</v>
      </c>
      <c r="J58" s="27" t="s">
        <v>59</v>
      </c>
      <c r="O58">
        <f>(I58*21)/100</f>
        <v>0</v>
      </c>
      <c r="P58" t="s">
        <v>29</v>
      </c>
    </row>
    <row r="59" spans="1:5" ht="66">
      <c r="A59" s="30" t="s">
        <v>60</v>
      </c>
      <c r="E59" s="31" t="s">
        <v>116</v>
      </c>
    </row>
    <row r="60" spans="1:5" ht="13.2">
      <c r="A60" s="32" t="s">
        <v>62</v>
      </c>
      <c r="E60" s="33" t="s">
        <v>56</v>
      </c>
    </row>
    <row r="61" spans="1:5" ht="26.4">
      <c r="A61" t="s">
        <v>63</v>
      </c>
      <c r="E61" s="31" t="s">
        <v>113</v>
      </c>
    </row>
    <row r="62" spans="1:16" ht="13.2">
      <c r="A62" s="20" t="s">
        <v>54</v>
      </c>
      <c r="B62" s="25" t="s">
        <v>109</v>
      </c>
      <c r="C62" s="25" t="s">
        <v>110</v>
      </c>
      <c r="D62" s="20" t="s">
        <v>73</v>
      </c>
      <c r="E62" s="26" t="s">
        <v>118</v>
      </c>
      <c r="F62" s="27" t="s">
        <v>58</v>
      </c>
      <c r="G62" s="28">
        <v>1</v>
      </c>
      <c r="H62" s="29">
        <v>0</v>
      </c>
      <c r="I62" s="29">
        <f>ROUND(ROUND(H62,2)*ROUND(G62,3),2)</f>
        <v>0</v>
      </c>
      <c r="J62" s="27" t="s">
        <v>59</v>
      </c>
      <c r="O62">
        <f>(I62*21)/100</f>
        <v>0</v>
      </c>
      <c r="P62" t="s">
        <v>29</v>
      </c>
    </row>
    <row r="63" spans="1:5" ht="52.8">
      <c r="A63" s="30" t="s">
        <v>60</v>
      </c>
      <c r="E63" s="31" t="s">
        <v>119</v>
      </c>
    </row>
    <row r="64" spans="1:5" ht="13.2">
      <c r="A64" s="32" t="s">
        <v>62</v>
      </c>
      <c r="E64" s="33" t="s">
        <v>56</v>
      </c>
    </row>
    <row r="65" spans="1:5" ht="26.4">
      <c r="A65" t="s">
        <v>63</v>
      </c>
      <c r="E65" s="31" t="s">
        <v>113</v>
      </c>
    </row>
    <row r="66" spans="1:16" ht="13.2">
      <c r="A66" s="20" t="s">
        <v>54</v>
      </c>
      <c r="B66" s="25" t="s">
        <v>114</v>
      </c>
      <c r="C66" s="25" t="s">
        <v>121</v>
      </c>
      <c r="D66" s="20" t="s">
        <v>56</v>
      </c>
      <c r="E66" s="26" t="s">
        <v>122</v>
      </c>
      <c r="F66" s="27" t="s">
        <v>58</v>
      </c>
      <c r="G66" s="28">
        <v>1</v>
      </c>
      <c r="H66" s="29">
        <v>0</v>
      </c>
      <c r="I66" s="29">
        <f>ROUND(ROUND(H66,2)*ROUND(G66,3),2)</f>
        <v>0</v>
      </c>
      <c r="J66" s="27" t="s">
        <v>59</v>
      </c>
      <c r="O66">
        <f>(I66*21)/100</f>
        <v>0</v>
      </c>
      <c r="P66" t="s">
        <v>29</v>
      </c>
    </row>
    <row r="67" spans="1:5" ht="118.8">
      <c r="A67" s="30" t="s">
        <v>60</v>
      </c>
      <c r="E67" s="31" t="s">
        <v>123</v>
      </c>
    </row>
    <row r="68" spans="1:5" ht="13.2">
      <c r="A68" s="32" t="s">
        <v>62</v>
      </c>
      <c r="E68" s="33" t="s">
        <v>56</v>
      </c>
    </row>
    <row r="69" spans="1:5" ht="13.2">
      <c r="A69" t="s">
        <v>63</v>
      </c>
      <c r="E69" s="31" t="s">
        <v>124</v>
      </c>
    </row>
    <row r="70" spans="1:18" ht="12.75" customHeight="1">
      <c r="A70" s="5" t="s">
        <v>52</v>
      </c>
      <c r="B70" s="5"/>
      <c r="C70" s="35" t="s">
        <v>45</v>
      </c>
      <c r="D70" s="5"/>
      <c r="E70" s="23" t="s">
        <v>139</v>
      </c>
      <c r="F70" s="5"/>
      <c r="G70" s="5"/>
      <c r="H70" s="5"/>
      <c r="I70" s="36">
        <f>0+Q70</f>
        <v>0</v>
      </c>
      <c r="J70" s="5"/>
      <c r="O70">
        <f>0+R70</f>
        <v>0</v>
      </c>
      <c r="Q70">
        <f>0+I71+I75</f>
        <v>0</v>
      </c>
      <c r="R70">
        <f>0+O71+O75</f>
        <v>0</v>
      </c>
    </row>
    <row r="71" spans="1:16" ht="13.2">
      <c r="A71" s="20" t="s">
        <v>54</v>
      </c>
      <c r="B71" s="25" t="s">
        <v>117</v>
      </c>
      <c r="C71" s="25" t="s">
        <v>140</v>
      </c>
      <c r="D71" s="20" t="s">
        <v>56</v>
      </c>
      <c r="E71" s="26" t="s">
        <v>141</v>
      </c>
      <c r="F71" s="27" t="s">
        <v>142</v>
      </c>
      <c r="G71" s="28">
        <v>1440</v>
      </c>
      <c r="H71" s="29">
        <v>0</v>
      </c>
      <c r="I71" s="29">
        <f>ROUND(ROUND(H71,2)*ROUND(G71,3),2)</f>
        <v>0</v>
      </c>
      <c r="J71" s="27" t="s">
        <v>59</v>
      </c>
      <c r="O71">
        <f>(I71*21)/100</f>
        <v>0</v>
      </c>
      <c r="P71" t="s">
        <v>29</v>
      </c>
    </row>
    <row r="72" spans="1:5" ht="13.2">
      <c r="A72" s="30" t="s">
        <v>60</v>
      </c>
      <c r="E72" s="31" t="s">
        <v>56</v>
      </c>
    </row>
    <row r="73" spans="1:5" ht="13.2">
      <c r="A73" s="32" t="s">
        <v>62</v>
      </c>
      <c r="E73" s="33" t="s">
        <v>143</v>
      </c>
    </row>
    <row r="74" spans="1:5" ht="26.4">
      <c r="A74" t="s">
        <v>63</v>
      </c>
      <c r="E74" s="31" t="s">
        <v>144</v>
      </c>
    </row>
    <row r="75" spans="1:16" ht="13.2">
      <c r="A75" s="20" t="s">
        <v>54</v>
      </c>
      <c r="B75" s="25" t="s">
        <v>120</v>
      </c>
      <c r="C75" s="25" t="s">
        <v>145</v>
      </c>
      <c r="D75" s="20" t="s">
        <v>56</v>
      </c>
      <c r="E75" s="26" t="s">
        <v>146</v>
      </c>
      <c r="F75" s="27" t="s">
        <v>142</v>
      </c>
      <c r="G75" s="28">
        <v>120</v>
      </c>
      <c r="H75" s="29">
        <v>0</v>
      </c>
      <c r="I75" s="29">
        <f>ROUND(ROUND(H75,2)*ROUND(G75,3),2)</f>
        <v>0</v>
      </c>
      <c r="J75" s="27" t="s">
        <v>59</v>
      </c>
      <c r="O75">
        <f>(I75*21)/100</f>
        <v>0</v>
      </c>
      <c r="P75" t="s">
        <v>29</v>
      </c>
    </row>
    <row r="76" spans="1:5" ht="13.2">
      <c r="A76" s="30" t="s">
        <v>60</v>
      </c>
      <c r="E76" s="31" t="s">
        <v>56</v>
      </c>
    </row>
    <row r="77" spans="1:5" ht="13.2">
      <c r="A77" s="32" t="s">
        <v>62</v>
      </c>
      <c r="E77" s="33" t="s">
        <v>147</v>
      </c>
    </row>
    <row r="78" spans="1:5" ht="26.4">
      <c r="A78" t="s">
        <v>63</v>
      </c>
      <c r="E78" s="31" t="s">
        <v>148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68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0+O10+O19+O64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152</v>
      </c>
      <c r="I3" s="34">
        <f>0+I10+I19+I64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149</v>
      </c>
      <c r="D4" s="375"/>
      <c r="E4" s="12" t="s">
        <v>150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1" t="s">
        <v>18</v>
      </c>
      <c r="C5" s="378" t="s">
        <v>151</v>
      </c>
      <c r="D5" s="375"/>
      <c r="E5" s="12" t="s">
        <v>150</v>
      </c>
      <c r="F5" s="1"/>
      <c r="G5" s="1"/>
      <c r="H5" s="1"/>
      <c r="I5" s="1"/>
      <c r="J5" s="1"/>
      <c r="O5" t="s">
        <v>27</v>
      </c>
      <c r="P5" t="s">
        <v>29</v>
      </c>
    </row>
    <row r="6" spans="1:10" ht="12.75" customHeight="1">
      <c r="A6" t="s">
        <v>23</v>
      </c>
      <c r="B6" s="14" t="s">
        <v>24</v>
      </c>
      <c r="C6" s="379" t="s">
        <v>152</v>
      </c>
      <c r="D6" s="380"/>
      <c r="E6" s="15" t="s">
        <v>150</v>
      </c>
      <c r="F6" s="5"/>
      <c r="G6" s="5"/>
      <c r="H6" s="5"/>
      <c r="I6" s="5"/>
      <c r="J6" s="5"/>
    </row>
    <row r="7" spans="1:10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0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0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0+I11+I15</f>
        <v>0</v>
      </c>
      <c r="R10">
        <f>0+O11+O15</f>
        <v>0</v>
      </c>
    </row>
    <row r="11" spans="1:16" ht="13.2">
      <c r="A11" s="20" t="s">
        <v>54</v>
      </c>
      <c r="B11" s="25" t="s">
        <v>34</v>
      </c>
      <c r="C11" s="25" t="s">
        <v>155</v>
      </c>
      <c r="D11" s="20" t="s">
        <v>66</v>
      </c>
      <c r="E11" s="26" t="s">
        <v>156</v>
      </c>
      <c r="F11" s="27" t="s">
        <v>157</v>
      </c>
      <c r="G11" s="28">
        <v>68.08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5" ht="13.2">
      <c r="A12" s="30" t="s">
        <v>60</v>
      </c>
      <c r="E12" s="31" t="s">
        <v>158</v>
      </c>
    </row>
    <row r="13" spans="1:5" ht="105.6">
      <c r="A13" s="32" t="s">
        <v>62</v>
      </c>
      <c r="E13" s="33" t="s">
        <v>159</v>
      </c>
    </row>
    <row r="14" spans="1:5" ht="26.4">
      <c r="A14" t="s">
        <v>63</v>
      </c>
      <c r="E14" s="31" t="s">
        <v>160</v>
      </c>
    </row>
    <row r="15" spans="1:16" ht="13.2">
      <c r="A15" s="20" t="s">
        <v>54</v>
      </c>
      <c r="B15" s="25" t="s">
        <v>29</v>
      </c>
      <c r="C15" s="25" t="s">
        <v>155</v>
      </c>
      <c r="D15" s="20" t="s">
        <v>71</v>
      </c>
      <c r="E15" s="26" t="s">
        <v>161</v>
      </c>
      <c r="F15" s="27" t="s">
        <v>157</v>
      </c>
      <c r="G15" s="28">
        <v>163.973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5" ht="26.4">
      <c r="A16" s="30" t="s">
        <v>60</v>
      </c>
      <c r="E16" s="31" t="s">
        <v>162</v>
      </c>
    </row>
    <row r="17" spans="1:5" ht="277.2">
      <c r="A17" s="32" t="s">
        <v>62</v>
      </c>
      <c r="E17" s="33" t="s">
        <v>163</v>
      </c>
    </row>
    <row r="18" spans="1:5" ht="26.4">
      <c r="A18" t="s">
        <v>63</v>
      </c>
      <c r="E18" s="31" t="s">
        <v>160</v>
      </c>
    </row>
    <row r="19" spans="1:18" ht="12.75" customHeight="1">
      <c r="A19" s="5" t="s">
        <v>52</v>
      </c>
      <c r="B19" s="5"/>
      <c r="C19" s="35" t="s">
        <v>34</v>
      </c>
      <c r="D19" s="5"/>
      <c r="E19" s="23" t="s">
        <v>164</v>
      </c>
      <c r="F19" s="5"/>
      <c r="G19" s="5"/>
      <c r="H19" s="5"/>
      <c r="I19" s="36">
        <f>0+Q19</f>
        <v>0</v>
      </c>
      <c r="J19" s="5"/>
      <c r="O19">
        <f>0+R19</f>
        <v>0</v>
      </c>
      <c r="Q19">
        <f>0+I20+I24+I28+I32+I36+I40+I44+I48+I52+I56+I60</f>
        <v>0</v>
      </c>
      <c r="R19">
        <f>0+O20+O24+O28+O32+O36+O40+O44+O48+O52+O56+O60</f>
        <v>0</v>
      </c>
    </row>
    <row r="20" spans="1:16" ht="13.2">
      <c r="A20" s="20" t="s">
        <v>54</v>
      </c>
      <c r="B20" s="25" t="s">
        <v>28</v>
      </c>
      <c r="C20" s="25" t="s">
        <v>165</v>
      </c>
      <c r="D20" s="20" t="s">
        <v>56</v>
      </c>
      <c r="E20" s="26" t="s">
        <v>166</v>
      </c>
      <c r="F20" s="27" t="s">
        <v>167</v>
      </c>
      <c r="G20" s="28">
        <v>20</v>
      </c>
      <c r="H20" s="29">
        <v>0</v>
      </c>
      <c r="I20" s="29">
        <f>ROUND(ROUND(H20,2)*ROUND(G20,3),2)</f>
        <v>0</v>
      </c>
      <c r="J20" s="27" t="s">
        <v>59</v>
      </c>
      <c r="O20">
        <f>(I20*21)/100</f>
        <v>0</v>
      </c>
      <c r="P20" t="s">
        <v>29</v>
      </c>
    </row>
    <row r="21" spans="1:5" ht="13.2">
      <c r="A21" s="30" t="s">
        <v>60</v>
      </c>
      <c r="E21" s="31" t="s">
        <v>168</v>
      </c>
    </row>
    <row r="22" spans="1:5" ht="26.4">
      <c r="A22" s="32" t="s">
        <v>62</v>
      </c>
      <c r="E22" s="33" t="s">
        <v>169</v>
      </c>
    </row>
    <row r="23" spans="1:5" ht="39.6">
      <c r="A23" t="s">
        <v>63</v>
      </c>
      <c r="E23" s="31" t="s">
        <v>170</v>
      </c>
    </row>
    <row r="24" spans="1:16" ht="13.2">
      <c r="A24" s="20" t="s">
        <v>54</v>
      </c>
      <c r="B24" s="25" t="s">
        <v>38</v>
      </c>
      <c r="C24" s="25" t="s">
        <v>171</v>
      </c>
      <c r="D24" s="20" t="s">
        <v>56</v>
      </c>
      <c r="E24" s="26" t="s">
        <v>172</v>
      </c>
      <c r="F24" s="27" t="s">
        <v>68</v>
      </c>
      <c r="G24" s="28">
        <v>2</v>
      </c>
      <c r="H24" s="29">
        <v>0</v>
      </c>
      <c r="I24" s="29">
        <f>ROUND(ROUND(H24,2)*ROUND(G24,3),2)</f>
        <v>0</v>
      </c>
      <c r="J24" s="27" t="s">
        <v>59</v>
      </c>
      <c r="O24">
        <f>(I24*21)/100</f>
        <v>0</v>
      </c>
      <c r="P24" t="s">
        <v>29</v>
      </c>
    </row>
    <row r="25" spans="1:5" ht="13.2">
      <c r="A25" s="30" t="s">
        <v>60</v>
      </c>
      <c r="E25" s="31" t="s">
        <v>173</v>
      </c>
    </row>
    <row r="26" spans="1:5" ht="26.4">
      <c r="A26" s="32" t="s">
        <v>62</v>
      </c>
      <c r="E26" s="33" t="s">
        <v>174</v>
      </c>
    </row>
    <row r="27" spans="1:5" ht="118.8">
      <c r="A27" t="s">
        <v>63</v>
      </c>
      <c r="E27" s="31" t="s">
        <v>175</v>
      </c>
    </row>
    <row r="28" spans="1:16" ht="26.4">
      <c r="A28" s="20" t="s">
        <v>54</v>
      </c>
      <c r="B28" s="25" t="s">
        <v>40</v>
      </c>
      <c r="C28" s="25" t="s">
        <v>176</v>
      </c>
      <c r="D28" s="20" t="s">
        <v>56</v>
      </c>
      <c r="E28" s="26" t="s">
        <v>177</v>
      </c>
      <c r="F28" s="27" t="s">
        <v>178</v>
      </c>
      <c r="G28" s="28">
        <v>7.9</v>
      </c>
      <c r="H28" s="29">
        <v>0</v>
      </c>
      <c r="I28" s="29">
        <f>ROUND(ROUND(H28,2)*ROUND(G28,3),2)</f>
        <v>0</v>
      </c>
      <c r="J28" s="27" t="s">
        <v>59</v>
      </c>
      <c r="O28">
        <f>(I28*21)/100</f>
        <v>0</v>
      </c>
      <c r="P28" t="s">
        <v>29</v>
      </c>
    </row>
    <row r="29" spans="1:5" ht="13.2">
      <c r="A29" s="30" t="s">
        <v>60</v>
      </c>
      <c r="E29" s="31" t="s">
        <v>179</v>
      </c>
    </row>
    <row r="30" spans="1:5" ht="39.6">
      <c r="A30" s="32" t="s">
        <v>62</v>
      </c>
      <c r="E30" s="33" t="s">
        <v>180</v>
      </c>
    </row>
    <row r="31" spans="1:5" ht="66">
      <c r="A31" t="s">
        <v>63</v>
      </c>
      <c r="E31" s="31" t="s">
        <v>181</v>
      </c>
    </row>
    <row r="32" spans="1:16" ht="26.4">
      <c r="A32" s="20" t="s">
        <v>54</v>
      </c>
      <c r="B32" s="25" t="s">
        <v>42</v>
      </c>
      <c r="C32" s="25" t="s">
        <v>182</v>
      </c>
      <c r="D32" s="20" t="s">
        <v>56</v>
      </c>
      <c r="E32" s="26" t="s">
        <v>183</v>
      </c>
      <c r="F32" s="27" t="s">
        <v>178</v>
      </c>
      <c r="G32" s="28">
        <v>1.65</v>
      </c>
      <c r="H32" s="29">
        <v>0</v>
      </c>
      <c r="I32" s="29">
        <f>ROUND(ROUND(H32,2)*ROUND(G32,3),2)</f>
        <v>0</v>
      </c>
      <c r="J32" s="27" t="s">
        <v>59</v>
      </c>
      <c r="O32">
        <f>(I32*21)/100</f>
        <v>0</v>
      </c>
      <c r="P32" t="s">
        <v>29</v>
      </c>
    </row>
    <row r="33" spans="1:5" ht="13.2">
      <c r="A33" s="30" t="s">
        <v>60</v>
      </c>
      <c r="E33" s="31" t="s">
        <v>184</v>
      </c>
    </row>
    <row r="34" spans="1:5" ht="39.6">
      <c r="A34" s="32" t="s">
        <v>62</v>
      </c>
      <c r="E34" s="33" t="s">
        <v>185</v>
      </c>
    </row>
    <row r="35" spans="1:5" ht="66">
      <c r="A35" t="s">
        <v>63</v>
      </c>
      <c r="E35" s="31" t="s">
        <v>181</v>
      </c>
    </row>
    <row r="36" spans="1:16" ht="26.4">
      <c r="A36" s="20" t="s">
        <v>54</v>
      </c>
      <c r="B36" s="25" t="s">
        <v>85</v>
      </c>
      <c r="C36" s="25" t="s">
        <v>186</v>
      </c>
      <c r="D36" s="20" t="s">
        <v>56</v>
      </c>
      <c r="E36" s="26" t="s">
        <v>187</v>
      </c>
      <c r="F36" s="27" t="s">
        <v>178</v>
      </c>
      <c r="G36" s="28">
        <v>10.8</v>
      </c>
      <c r="H36" s="29">
        <v>0</v>
      </c>
      <c r="I36" s="29">
        <f>ROUND(ROUND(H36,2)*ROUND(G36,3),2)</f>
        <v>0</v>
      </c>
      <c r="J36" s="27" t="s">
        <v>59</v>
      </c>
      <c r="O36">
        <f>(I36*21)/100</f>
        <v>0</v>
      </c>
      <c r="P36" t="s">
        <v>29</v>
      </c>
    </row>
    <row r="37" spans="1:5" ht="13.2">
      <c r="A37" s="30" t="s">
        <v>60</v>
      </c>
      <c r="E37" s="31" t="s">
        <v>188</v>
      </c>
    </row>
    <row r="38" spans="1:5" ht="39.6">
      <c r="A38" s="32" t="s">
        <v>62</v>
      </c>
      <c r="E38" s="33" t="s">
        <v>189</v>
      </c>
    </row>
    <row r="39" spans="1:5" ht="66">
      <c r="A39" t="s">
        <v>63</v>
      </c>
      <c r="E39" s="31" t="s">
        <v>181</v>
      </c>
    </row>
    <row r="40" spans="1:16" ht="26.4">
      <c r="A40" s="20" t="s">
        <v>54</v>
      </c>
      <c r="B40" s="25" t="s">
        <v>87</v>
      </c>
      <c r="C40" s="25" t="s">
        <v>190</v>
      </c>
      <c r="D40" s="20" t="s">
        <v>56</v>
      </c>
      <c r="E40" s="26" t="s">
        <v>191</v>
      </c>
      <c r="F40" s="27" t="s">
        <v>178</v>
      </c>
      <c r="G40" s="28">
        <v>38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5" ht="26.4">
      <c r="A41" s="30" t="s">
        <v>60</v>
      </c>
      <c r="E41" s="31" t="s">
        <v>192</v>
      </c>
    </row>
    <row r="42" spans="1:5" ht="39.6">
      <c r="A42" s="32" t="s">
        <v>62</v>
      </c>
      <c r="E42" s="33" t="s">
        <v>193</v>
      </c>
    </row>
    <row r="43" spans="1:5" ht="66">
      <c r="A43" t="s">
        <v>63</v>
      </c>
      <c r="E43" s="31" t="s">
        <v>181</v>
      </c>
    </row>
    <row r="44" spans="1:16" ht="13.2">
      <c r="A44" s="20" t="s">
        <v>54</v>
      </c>
      <c r="B44" s="25" t="s">
        <v>45</v>
      </c>
      <c r="C44" s="25" t="s">
        <v>194</v>
      </c>
      <c r="D44" s="20" t="s">
        <v>56</v>
      </c>
      <c r="E44" s="26" t="s">
        <v>195</v>
      </c>
      <c r="F44" s="27" t="s">
        <v>196</v>
      </c>
      <c r="G44" s="28">
        <v>180</v>
      </c>
      <c r="H44" s="29">
        <v>0</v>
      </c>
      <c r="I44" s="29">
        <f>ROUND(ROUND(H44,2)*ROUND(G44,3),2)</f>
        <v>0</v>
      </c>
      <c r="J44" s="27" t="s">
        <v>59</v>
      </c>
      <c r="O44">
        <f>(I44*21)/100</f>
        <v>0</v>
      </c>
      <c r="P44" t="s">
        <v>29</v>
      </c>
    </row>
    <row r="45" spans="1:5" ht="13.2">
      <c r="A45" s="30" t="s">
        <v>60</v>
      </c>
      <c r="E45" s="31" t="s">
        <v>197</v>
      </c>
    </row>
    <row r="46" spans="1:5" ht="66">
      <c r="A46" s="32" t="s">
        <v>62</v>
      </c>
      <c r="E46" s="33" t="s">
        <v>198</v>
      </c>
    </row>
    <row r="47" spans="1:5" ht="66">
      <c r="A47" t="s">
        <v>63</v>
      </c>
      <c r="E47" s="31" t="s">
        <v>181</v>
      </c>
    </row>
    <row r="48" spans="1:16" ht="13.2">
      <c r="A48" s="20" t="s">
        <v>54</v>
      </c>
      <c r="B48" s="25" t="s">
        <v>47</v>
      </c>
      <c r="C48" s="25" t="s">
        <v>199</v>
      </c>
      <c r="D48" s="20" t="s">
        <v>56</v>
      </c>
      <c r="E48" s="26" t="s">
        <v>200</v>
      </c>
      <c r="F48" s="27" t="s">
        <v>178</v>
      </c>
      <c r="G48" s="28">
        <v>5.041</v>
      </c>
      <c r="H48" s="29">
        <v>0</v>
      </c>
      <c r="I48" s="29">
        <f>ROUND(ROUND(H48,2)*ROUND(G48,3),2)</f>
        <v>0</v>
      </c>
      <c r="J48" s="27" t="s">
        <v>59</v>
      </c>
      <c r="O48">
        <f>(I48*21)/100</f>
        <v>0</v>
      </c>
      <c r="P48" t="s">
        <v>29</v>
      </c>
    </row>
    <row r="49" spans="1:5" ht="13.2">
      <c r="A49" s="30" t="s">
        <v>60</v>
      </c>
      <c r="E49" s="31" t="s">
        <v>201</v>
      </c>
    </row>
    <row r="50" spans="1:5" ht="39.6">
      <c r="A50" s="32" t="s">
        <v>62</v>
      </c>
      <c r="E50" s="33" t="s">
        <v>202</v>
      </c>
    </row>
    <row r="51" spans="1:5" ht="66">
      <c r="A51" t="s">
        <v>63</v>
      </c>
      <c r="E51" s="31" t="s">
        <v>203</v>
      </c>
    </row>
    <row r="52" spans="1:16" ht="13.2">
      <c r="A52" s="20" t="s">
        <v>54</v>
      </c>
      <c r="B52" s="25" t="s">
        <v>49</v>
      </c>
      <c r="C52" s="25" t="s">
        <v>204</v>
      </c>
      <c r="D52" s="20" t="s">
        <v>56</v>
      </c>
      <c r="E52" s="26" t="s">
        <v>205</v>
      </c>
      <c r="F52" s="27" t="s">
        <v>157</v>
      </c>
      <c r="G52" s="28">
        <v>11.09</v>
      </c>
      <c r="H52" s="29">
        <v>0</v>
      </c>
      <c r="I52" s="29">
        <f>ROUND(ROUND(H52,2)*ROUND(G52,3),2)</f>
        <v>0</v>
      </c>
      <c r="J52" s="27" t="s">
        <v>59</v>
      </c>
      <c r="O52">
        <f>(I52*21)/100</f>
        <v>0</v>
      </c>
      <c r="P52" t="s">
        <v>29</v>
      </c>
    </row>
    <row r="53" spans="1:5" ht="13.2">
      <c r="A53" s="30" t="s">
        <v>60</v>
      </c>
      <c r="E53" s="31" t="s">
        <v>206</v>
      </c>
    </row>
    <row r="54" spans="1:5" ht="52.8">
      <c r="A54" s="32" t="s">
        <v>62</v>
      </c>
      <c r="E54" s="33" t="s">
        <v>207</v>
      </c>
    </row>
    <row r="55" spans="1:5" ht="66">
      <c r="A55" t="s">
        <v>63</v>
      </c>
      <c r="E55" s="31" t="s">
        <v>181</v>
      </c>
    </row>
    <row r="56" spans="1:16" ht="13.2">
      <c r="A56" s="20" t="s">
        <v>54</v>
      </c>
      <c r="B56" s="25" t="s">
        <v>99</v>
      </c>
      <c r="C56" s="25" t="s">
        <v>208</v>
      </c>
      <c r="D56" s="20" t="s">
        <v>56</v>
      </c>
      <c r="E56" s="26" t="s">
        <v>209</v>
      </c>
      <c r="F56" s="27" t="s">
        <v>178</v>
      </c>
      <c r="G56" s="28">
        <v>36.8</v>
      </c>
      <c r="H56" s="29">
        <v>0</v>
      </c>
      <c r="I56" s="29">
        <f>ROUND(ROUND(H56,2)*ROUND(G56,3),2)</f>
        <v>0</v>
      </c>
      <c r="J56" s="27" t="s">
        <v>59</v>
      </c>
      <c r="O56">
        <f>(I56*21)/100</f>
        <v>0</v>
      </c>
      <c r="P56" t="s">
        <v>29</v>
      </c>
    </row>
    <row r="57" spans="1:5" ht="13.2">
      <c r="A57" s="30" t="s">
        <v>60</v>
      </c>
      <c r="E57" s="31" t="s">
        <v>210</v>
      </c>
    </row>
    <row r="58" spans="1:5" ht="39.6">
      <c r="A58" s="32" t="s">
        <v>62</v>
      </c>
      <c r="E58" s="33" t="s">
        <v>211</v>
      </c>
    </row>
    <row r="59" spans="1:5" ht="39.6">
      <c r="A59" t="s">
        <v>63</v>
      </c>
      <c r="E59" s="31" t="s">
        <v>212</v>
      </c>
    </row>
    <row r="60" spans="1:16" ht="13.2">
      <c r="A60" s="20" t="s">
        <v>54</v>
      </c>
      <c r="B60" s="25" t="s">
        <v>104</v>
      </c>
      <c r="C60" s="25" t="s">
        <v>213</v>
      </c>
      <c r="D60" s="20" t="s">
        <v>56</v>
      </c>
      <c r="E60" s="26" t="s">
        <v>214</v>
      </c>
      <c r="F60" s="27" t="s">
        <v>215</v>
      </c>
      <c r="G60" s="28">
        <v>951.51</v>
      </c>
      <c r="H60" s="29">
        <v>0</v>
      </c>
      <c r="I60" s="29">
        <f>ROUND(ROUND(H60,2)*ROUND(G60,3),2)</f>
        <v>0</v>
      </c>
      <c r="J60" s="27" t="s">
        <v>59</v>
      </c>
      <c r="O60">
        <f>(I60*21)/100</f>
        <v>0</v>
      </c>
      <c r="P60" t="s">
        <v>29</v>
      </c>
    </row>
    <row r="61" spans="1:5" ht="13.2">
      <c r="A61" s="30" t="s">
        <v>60</v>
      </c>
      <c r="E61" s="31" t="s">
        <v>216</v>
      </c>
    </row>
    <row r="62" spans="1:5" ht="132">
      <c r="A62" s="32" t="s">
        <v>62</v>
      </c>
      <c r="E62" s="33" t="s">
        <v>217</v>
      </c>
    </row>
    <row r="63" spans="1:5" ht="26.4">
      <c r="A63" t="s">
        <v>63</v>
      </c>
      <c r="E63" s="31" t="s">
        <v>218</v>
      </c>
    </row>
    <row r="64" spans="1:18" ht="12.75" customHeight="1">
      <c r="A64" s="5" t="s">
        <v>52</v>
      </c>
      <c r="B64" s="5"/>
      <c r="C64" s="35" t="s">
        <v>87</v>
      </c>
      <c r="D64" s="5"/>
      <c r="E64" s="23" t="s">
        <v>219</v>
      </c>
      <c r="F64" s="5"/>
      <c r="G64" s="5"/>
      <c r="H64" s="5"/>
      <c r="I64" s="36">
        <f>0+Q64</f>
        <v>0</v>
      </c>
      <c r="J64" s="5"/>
      <c r="O64">
        <f>0+R64</f>
        <v>0</v>
      </c>
      <c r="Q64">
        <f>0+I65</f>
        <v>0</v>
      </c>
      <c r="R64">
        <f>0+O65</f>
        <v>0</v>
      </c>
    </row>
    <row r="65" spans="1:16" ht="13.2">
      <c r="A65" s="20" t="s">
        <v>54</v>
      </c>
      <c r="B65" s="25" t="s">
        <v>109</v>
      </c>
      <c r="C65" s="25" t="s">
        <v>220</v>
      </c>
      <c r="D65" s="20" t="s">
        <v>56</v>
      </c>
      <c r="E65" s="26" t="s">
        <v>221</v>
      </c>
      <c r="F65" s="27" t="s">
        <v>68</v>
      </c>
      <c r="G65" s="28">
        <v>1</v>
      </c>
      <c r="H65" s="29">
        <v>0</v>
      </c>
      <c r="I65" s="29">
        <f>ROUND(ROUND(H65,2)*ROUND(G65,3),2)</f>
        <v>0</v>
      </c>
      <c r="J65" s="27" t="s">
        <v>59</v>
      </c>
      <c r="O65">
        <f>(I65*21)/100</f>
        <v>0</v>
      </c>
      <c r="P65" t="s">
        <v>29</v>
      </c>
    </row>
    <row r="66" spans="1:5" ht="13.2">
      <c r="A66" s="30" t="s">
        <v>60</v>
      </c>
      <c r="E66" s="31" t="s">
        <v>56</v>
      </c>
    </row>
    <row r="67" spans="1:5" ht="26.4">
      <c r="A67" s="32" t="s">
        <v>62</v>
      </c>
      <c r="E67" s="33" t="s">
        <v>222</v>
      </c>
    </row>
    <row r="68" spans="1:5" ht="39.6">
      <c r="A68" t="s">
        <v>63</v>
      </c>
      <c r="E68" s="31" t="s">
        <v>223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68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0+O10+O19+O64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224</v>
      </c>
      <c r="I3" s="34">
        <f>0+I10+I19+I64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149</v>
      </c>
      <c r="D4" s="375"/>
      <c r="E4" s="12" t="s">
        <v>150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1" t="s">
        <v>18</v>
      </c>
      <c r="C5" s="378" t="s">
        <v>151</v>
      </c>
      <c r="D5" s="375"/>
      <c r="E5" s="12" t="s">
        <v>150</v>
      </c>
      <c r="F5" s="1"/>
      <c r="G5" s="1"/>
      <c r="H5" s="1"/>
      <c r="I5" s="1"/>
      <c r="J5" s="1"/>
      <c r="O5" t="s">
        <v>27</v>
      </c>
      <c r="P5" t="s">
        <v>29</v>
      </c>
    </row>
    <row r="6" spans="1:10" ht="12.75" customHeight="1">
      <c r="A6" t="s">
        <v>23</v>
      </c>
      <c r="B6" s="14" t="s">
        <v>24</v>
      </c>
      <c r="C6" s="379" t="s">
        <v>224</v>
      </c>
      <c r="D6" s="380"/>
      <c r="E6" s="15" t="s">
        <v>150</v>
      </c>
      <c r="F6" s="5"/>
      <c r="G6" s="5"/>
      <c r="H6" s="5"/>
      <c r="I6" s="5"/>
      <c r="J6" s="5"/>
    </row>
    <row r="7" spans="1:10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0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0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0+I11+I15</f>
        <v>0</v>
      </c>
      <c r="R10">
        <f>0+O11+O15</f>
        <v>0</v>
      </c>
    </row>
    <row r="11" spans="1:16" ht="13.2">
      <c r="A11" s="20" t="s">
        <v>54</v>
      </c>
      <c r="B11" s="25" t="s">
        <v>34</v>
      </c>
      <c r="C11" s="25" t="s">
        <v>155</v>
      </c>
      <c r="D11" s="20" t="s">
        <v>66</v>
      </c>
      <c r="E11" s="26" t="s">
        <v>156</v>
      </c>
      <c r="F11" s="27" t="s">
        <v>157</v>
      </c>
      <c r="G11" s="28">
        <v>70.485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5" ht="13.2">
      <c r="A12" s="30" t="s">
        <v>60</v>
      </c>
      <c r="E12" s="31" t="s">
        <v>158</v>
      </c>
    </row>
    <row r="13" spans="1:5" ht="105.6">
      <c r="A13" s="32" t="s">
        <v>62</v>
      </c>
      <c r="E13" s="33" t="s">
        <v>226</v>
      </c>
    </row>
    <row r="14" spans="1:5" ht="26.4">
      <c r="A14" t="s">
        <v>63</v>
      </c>
      <c r="E14" s="31" t="s">
        <v>160</v>
      </c>
    </row>
    <row r="15" spans="1:16" ht="13.2">
      <c r="A15" s="20" t="s">
        <v>54</v>
      </c>
      <c r="B15" s="25" t="s">
        <v>29</v>
      </c>
      <c r="C15" s="25" t="s">
        <v>155</v>
      </c>
      <c r="D15" s="20" t="s">
        <v>71</v>
      </c>
      <c r="E15" s="26" t="s">
        <v>161</v>
      </c>
      <c r="F15" s="27" t="s">
        <v>157</v>
      </c>
      <c r="G15" s="28">
        <v>56.592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5" ht="26.4">
      <c r="A16" s="30" t="s">
        <v>60</v>
      </c>
      <c r="E16" s="31" t="s">
        <v>162</v>
      </c>
    </row>
    <row r="17" spans="1:5" ht="224.4">
      <c r="A17" s="32" t="s">
        <v>62</v>
      </c>
      <c r="E17" s="33" t="s">
        <v>227</v>
      </c>
    </row>
    <row r="18" spans="1:5" ht="26.4">
      <c r="A18" t="s">
        <v>63</v>
      </c>
      <c r="E18" s="31" t="s">
        <v>160</v>
      </c>
    </row>
    <row r="19" spans="1:18" ht="12.75" customHeight="1">
      <c r="A19" s="5" t="s">
        <v>52</v>
      </c>
      <c r="B19" s="5"/>
      <c r="C19" s="35" t="s">
        <v>34</v>
      </c>
      <c r="D19" s="5"/>
      <c r="E19" s="23" t="s">
        <v>164</v>
      </c>
      <c r="F19" s="5"/>
      <c r="G19" s="5"/>
      <c r="H19" s="5"/>
      <c r="I19" s="36">
        <f>0+Q19</f>
        <v>0</v>
      </c>
      <c r="J19" s="5"/>
      <c r="O19">
        <f>0+R19</f>
        <v>0</v>
      </c>
      <c r="Q19">
        <f>0+I20+I24+I28+I32+I36+I40+I44+I48+I52+I56+I60</f>
        <v>0</v>
      </c>
      <c r="R19">
        <f>0+O20+O24+O28+O32+O36+O40+O44+O48+O52+O56+O60</f>
        <v>0</v>
      </c>
    </row>
    <row r="20" spans="1:16" ht="13.2">
      <c r="A20" s="20" t="s">
        <v>54</v>
      </c>
      <c r="B20" s="25" t="s">
        <v>28</v>
      </c>
      <c r="C20" s="25" t="s">
        <v>165</v>
      </c>
      <c r="D20" s="20" t="s">
        <v>56</v>
      </c>
      <c r="E20" s="26" t="s">
        <v>166</v>
      </c>
      <c r="F20" s="27" t="s">
        <v>167</v>
      </c>
      <c r="G20" s="28">
        <v>20</v>
      </c>
      <c r="H20" s="29">
        <v>0</v>
      </c>
      <c r="I20" s="29">
        <f>ROUND(ROUND(H20,2)*ROUND(G20,3),2)</f>
        <v>0</v>
      </c>
      <c r="J20" s="27" t="s">
        <v>59</v>
      </c>
      <c r="O20">
        <f>(I20*21)/100</f>
        <v>0</v>
      </c>
      <c r="P20" t="s">
        <v>29</v>
      </c>
    </row>
    <row r="21" spans="1:5" ht="13.2">
      <c r="A21" s="30" t="s">
        <v>60</v>
      </c>
      <c r="E21" s="31" t="s">
        <v>168</v>
      </c>
    </row>
    <row r="22" spans="1:5" ht="26.4">
      <c r="A22" s="32" t="s">
        <v>62</v>
      </c>
      <c r="E22" s="33" t="s">
        <v>169</v>
      </c>
    </row>
    <row r="23" spans="1:5" ht="39.6">
      <c r="A23" t="s">
        <v>63</v>
      </c>
      <c r="E23" s="31" t="s">
        <v>170</v>
      </c>
    </row>
    <row r="24" spans="1:16" ht="13.2">
      <c r="A24" s="20" t="s">
        <v>54</v>
      </c>
      <c r="B24" s="25" t="s">
        <v>38</v>
      </c>
      <c r="C24" s="25" t="s">
        <v>171</v>
      </c>
      <c r="D24" s="20" t="s">
        <v>56</v>
      </c>
      <c r="E24" s="26" t="s">
        <v>172</v>
      </c>
      <c r="F24" s="27" t="s">
        <v>68</v>
      </c>
      <c r="G24" s="28">
        <v>2</v>
      </c>
      <c r="H24" s="29">
        <v>0</v>
      </c>
      <c r="I24" s="29">
        <f>ROUND(ROUND(H24,2)*ROUND(G24,3),2)</f>
        <v>0</v>
      </c>
      <c r="J24" s="27" t="s">
        <v>59</v>
      </c>
      <c r="O24">
        <f>(I24*21)/100</f>
        <v>0</v>
      </c>
      <c r="P24" t="s">
        <v>29</v>
      </c>
    </row>
    <row r="25" spans="1:5" ht="13.2">
      <c r="A25" s="30" t="s">
        <v>60</v>
      </c>
      <c r="E25" s="31" t="s">
        <v>173</v>
      </c>
    </row>
    <row r="26" spans="1:5" ht="26.4">
      <c r="A26" s="32" t="s">
        <v>62</v>
      </c>
      <c r="E26" s="33" t="s">
        <v>174</v>
      </c>
    </row>
    <row r="27" spans="1:5" ht="118.8">
      <c r="A27" t="s">
        <v>63</v>
      </c>
      <c r="E27" s="31" t="s">
        <v>175</v>
      </c>
    </row>
    <row r="28" spans="1:16" ht="26.4">
      <c r="A28" s="20" t="s">
        <v>54</v>
      </c>
      <c r="B28" s="25" t="s">
        <v>40</v>
      </c>
      <c r="C28" s="25" t="s">
        <v>176</v>
      </c>
      <c r="D28" s="20" t="s">
        <v>56</v>
      </c>
      <c r="E28" s="26" t="s">
        <v>177</v>
      </c>
      <c r="F28" s="27" t="s">
        <v>178</v>
      </c>
      <c r="G28" s="28">
        <v>7.8</v>
      </c>
      <c r="H28" s="29">
        <v>0</v>
      </c>
      <c r="I28" s="29">
        <f>ROUND(ROUND(H28,2)*ROUND(G28,3),2)</f>
        <v>0</v>
      </c>
      <c r="J28" s="27" t="s">
        <v>59</v>
      </c>
      <c r="O28">
        <f>(I28*21)/100</f>
        <v>0</v>
      </c>
      <c r="P28" t="s">
        <v>29</v>
      </c>
    </row>
    <row r="29" spans="1:5" ht="13.2">
      <c r="A29" s="30" t="s">
        <v>60</v>
      </c>
      <c r="E29" s="31" t="s">
        <v>179</v>
      </c>
    </row>
    <row r="30" spans="1:5" ht="39.6">
      <c r="A30" s="32" t="s">
        <v>62</v>
      </c>
      <c r="E30" s="33" t="s">
        <v>228</v>
      </c>
    </row>
    <row r="31" spans="1:5" ht="66">
      <c r="A31" t="s">
        <v>63</v>
      </c>
      <c r="E31" s="31" t="s">
        <v>181</v>
      </c>
    </row>
    <row r="32" spans="1:16" ht="26.4">
      <c r="A32" s="20" t="s">
        <v>54</v>
      </c>
      <c r="B32" s="25" t="s">
        <v>42</v>
      </c>
      <c r="C32" s="25" t="s">
        <v>182</v>
      </c>
      <c r="D32" s="20" t="s">
        <v>56</v>
      </c>
      <c r="E32" s="26" t="s">
        <v>183</v>
      </c>
      <c r="F32" s="27" t="s">
        <v>178</v>
      </c>
      <c r="G32" s="28">
        <v>1.6</v>
      </c>
      <c r="H32" s="29">
        <v>0</v>
      </c>
      <c r="I32" s="29">
        <f>ROUND(ROUND(H32,2)*ROUND(G32,3),2)</f>
        <v>0</v>
      </c>
      <c r="J32" s="27" t="s">
        <v>59</v>
      </c>
      <c r="O32">
        <f>(I32*21)/100</f>
        <v>0</v>
      </c>
      <c r="P32" t="s">
        <v>29</v>
      </c>
    </row>
    <row r="33" spans="1:5" ht="13.2">
      <c r="A33" s="30" t="s">
        <v>60</v>
      </c>
      <c r="E33" s="31" t="s">
        <v>184</v>
      </c>
    </row>
    <row r="34" spans="1:5" ht="39.6">
      <c r="A34" s="32" t="s">
        <v>62</v>
      </c>
      <c r="E34" s="33" t="s">
        <v>229</v>
      </c>
    </row>
    <row r="35" spans="1:5" ht="66">
      <c r="A35" t="s">
        <v>63</v>
      </c>
      <c r="E35" s="31" t="s">
        <v>181</v>
      </c>
    </row>
    <row r="36" spans="1:16" ht="26.4">
      <c r="A36" s="20" t="s">
        <v>54</v>
      </c>
      <c r="B36" s="25" t="s">
        <v>85</v>
      </c>
      <c r="C36" s="25" t="s">
        <v>230</v>
      </c>
      <c r="D36" s="20" t="s">
        <v>56</v>
      </c>
      <c r="E36" s="26" t="s">
        <v>231</v>
      </c>
      <c r="F36" s="27" t="s">
        <v>178</v>
      </c>
      <c r="G36" s="28">
        <v>5.1</v>
      </c>
      <c r="H36" s="29">
        <v>0</v>
      </c>
      <c r="I36" s="29">
        <f>ROUND(ROUND(H36,2)*ROUND(G36,3),2)</f>
        <v>0</v>
      </c>
      <c r="J36" s="27" t="s">
        <v>59</v>
      </c>
      <c r="O36">
        <f>(I36*21)/100</f>
        <v>0</v>
      </c>
      <c r="P36" t="s">
        <v>29</v>
      </c>
    </row>
    <row r="37" spans="1:5" ht="13.2">
      <c r="A37" s="30" t="s">
        <v>60</v>
      </c>
      <c r="E37" s="31" t="s">
        <v>232</v>
      </c>
    </row>
    <row r="38" spans="1:5" ht="39.6">
      <c r="A38" s="32" t="s">
        <v>62</v>
      </c>
      <c r="E38" s="33" t="s">
        <v>233</v>
      </c>
    </row>
    <row r="39" spans="1:5" ht="66">
      <c r="A39" t="s">
        <v>63</v>
      </c>
      <c r="E39" s="31" t="s">
        <v>181</v>
      </c>
    </row>
    <row r="40" spans="1:16" ht="26.4">
      <c r="A40" s="20" t="s">
        <v>54</v>
      </c>
      <c r="B40" s="25" t="s">
        <v>87</v>
      </c>
      <c r="C40" s="25" t="s">
        <v>190</v>
      </c>
      <c r="D40" s="20" t="s">
        <v>56</v>
      </c>
      <c r="E40" s="26" t="s">
        <v>191</v>
      </c>
      <c r="F40" s="27" t="s">
        <v>178</v>
      </c>
      <c r="G40" s="28">
        <v>7.1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5" ht="26.4">
      <c r="A41" s="30" t="s">
        <v>60</v>
      </c>
      <c r="E41" s="31" t="s">
        <v>192</v>
      </c>
    </row>
    <row r="42" spans="1:5" ht="39.6">
      <c r="A42" s="32" t="s">
        <v>62</v>
      </c>
      <c r="E42" s="33" t="s">
        <v>234</v>
      </c>
    </row>
    <row r="43" spans="1:5" ht="66">
      <c r="A43" t="s">
        <v>63</v>
      </c>
      <c r="E43" s="31" t="s">
        <v>181</v>
      </c>
    </row>
    <row r="44" spans="1:16" ht="13.2">
      <c r="A44" s="20" t="s">
        <v>54</v>
      </c>
      <c r="B44" s="25" t="s">
        <v>45</v>
      </c>
      <c r="C44" s="25" t="s">
        <v>194</v>
      </c>
      <c r="D44" s="20" t="s">
        <v>56</v>
      </c>
      <c r="E44" s="26" t="s">
        <v>195</v>
      </c>
      <c r="F44" s="27" t="s">
        <v>196</v>
      </c>
      <c r="G44" s="28">
        <v>6</v>
      </c>
      <c r="H44" s="29">
        <v>0</v>
      </c>
      <c r="I44" s="29">
        <f>ROUND(ROUND(H44,2)*ROUND(G44,3),2)</f>
        <v>0</v>
      </c>
      <c r="J44" s="27" t="s">
        <v>59</v>
      </c>
      <c r="O44">
        <f>(I44*21)/100</f>
        <v>0</v>
      </c>
      <c r="P44" t="s">
        <v>29</v>
      </c>
    </row>
    <row r="45" spans="1:5" ht="26.4">
      <c r="A45" s="30" t="s">
        <v>60</v>
      </c>
      <c r="E45" s="31" t="s">
        <v>235</v>
      </c>
    </row>
    <row r="46" spans="1:5" ht="26.4">
      <c r="A46" s="32" t="s">
        <v>62</v>
      </c>
      <c r="E46" s="33" t="s">
        <v>236</v>
      </c>
    </row>
    <row r="47" spans="1:5" ht="66">
      <c r="A47" t="s">
        <v>63</v>
      </c>
      <c r="E47" s="31" t="s">
        <v>181</v>
      </c>
    </row>
    <row r="48" spans="1:16" ht="13.2">
      <c r="A48" s="20" t="s">
        <v>54</v>
      </c>
      <c r="B48" s="25" t="s">
        <v>47</v>
      </c>
      <c r="C48" s="25" t="s">
        <v>199</v>
      </c>
      <c r="D48" s="20" t="s">
        <v>56</v>
      </c>
      <c r="E48" s="26" t="s">
        <v>200</v>
      </c>
      <c r="F48" s="27" t="s">
        <v>178</v>
      </c>
      <c r="G48" s="28">
        <v>12.05</v>
      </c>
      <c r="H48" s="29">
        <v>0</v>
      </c>
      <c r="I48" s="29">
        <f>ROUND(ROUND(H48,2)*ROUND(G48,3),2)</f>
        <v>0</v>
      </c>
      <c r="J48" s="27" t="s">
        <v>59</v>
      </c>
      <c r="O48">
        <f>(I48*21)/100</f>
        <v>0</v>
      </c>
      <c r="P48" t="s">
        <v>29</v>
      </c>
    </row>
    <row r="49" spans="1:5" ht="13.2">
      <c r="A49" s="30" t="s">
        <v>60</v>
      </c>
      <c r="E49" s="31" t="s">
        <v>201</v>
      </c>
    </row>
    <row r="50" spans="1:5" ht="39.6">
      <c r="A50" s="32" t="s">
        <v>62</v>
      </c>
      <c r="E50" s="33" t="s">
        <v>237</v>
      </c>
    </row>
    <row r="51" spans="1:5" ht="66">
      <c r="A51" t="s">
        <v>63</v>
      </c>
      <c r="E51" s="31" t="s">
        <v>203</v>
      </c>
    </row>
    <row r="52" spans="1:16" ht="13.2">
      <c r="A52" s="20" t="s">
        <v>54</v>
      </c>
      <c r="B52" s="25" t="s">
        <v>49</v>
      </c>
      <c r="C52" s="25" t="s">
        <v>204</v>
      </c>
      <c r="D52" s="20" t="s">
        <v>56</v>
      </c>
      <c r="E52" s="26" t="s">
        <v>205</v>
      </c>
      <c r="F52" s="27" t="s">
        <v>157</v>
      </c>
      <c r="G52" s="28">
        <v>26.51</v>
      </c>
      <c r="H52" s="29">
        <v>0</v>
      </c>
      <c r="I52" s="29">
        <f>ROUND(ROUND(H52,2)*ROUND(G52,3),2)</f>
        <v>0</v>
      </c>
      <c r="J52" s="27" t="s">
        <v>59</v>
      </c>
      <c r="O52">
        <f>(I52*21)/100</f>
        <v>0</v>
      </c>
      <c r="P52" t="s">
        <v>29</v>
      </c>
    </row>
    <row r="53" spans="1:5" ht="13.2">
      <c r="A53" s="30" t="s">
        <v>60</v>
      </c>
      <c r="E53" s="31" t="s">
        <v>206</v>
      </c>
    </row>
    <row r="54" spans="1:5" ht="52.8">
      <c r="A54" s="32" t="s">
        <v>62</v>
      </c>
      <c r="E54" s="33" t="s">
        <v>238</v>
      </c>
    </row>
    <row r="55" spans="1:5" ht="66">
      <c r="A55" t="s">
        <v>63</v>
      </c>
      <c r="E55" s="31" t="s">
        <v>181</v>
      </c>
    </row>
    <row r="56" spans="1:16" ht="13.2">
      <c r="A56" s="20" t="s">
        <v>54</v>
      </c>
      <c r="B56" s="25" t="s">
        <v>99</v>
      </c>
      <c r="C56" s="25" t="s">
        <v>208</v>
      </c>
      <c r="D56" s="20" t="s">
        <v>56</v>
      </c>
      <c r="E56" s="26" t="s">
        <v>209</v>
      </c>
      <c r="F56" s="27" t="s">
        <v>178</v>
      </c>
      <c r="G56" s="28">
        <v>38.1</v>
      </c>
      <c r="H56" s="29">
        <v>0</v>
      </c>
      <c r="I56" s="29">
        <f>ROUND(ROUND(H56,2)*ROUND(G56,3),2)</f>
        <v>0</v>
      </c>
      <c r="J56" s="27" t="s">
        <v>59</v>
      </c>
      <c r="O56">
        <f>(I56*21)/100</f>
        <v>0</v>
      </c>
      <c r="P56" t="s">
        <v>29</v>
      </c>
    </row>
    <row r="57" spans="1:5" ht="13.2">
      <c r="A57" s="30" t="s">
        <v>60</v>
      </c>
      <c r="E57" s="31" t="s">
        <v>210</v>
      </c>
    </row>
    <row r="58" spans="1:5" ht="52.8">
      <c r="A58" s="32" t="s">
        <v>62</v>
      </c>
      <c r="E58" s="33" t="s">
        <v>239</v>
      </c>
    </row>
    <row r="59" spans="1:5" ht="39.6">
      <c r="A59" t="s">
        <v>63</v>
      </c>
      <c r="E59" s="31" t="s">
        <v>212</v>
      </c>
    </row>
    <row r="60" spans="1:16" ht="13.2">
      <c r="A60" s="20" t="s">
        <v>54</v>
      </c>
      <c r="B60" s="25" t="s">
        <v>104</v>
      </c>
      <c r="C60" s="25" t="s">
        <v>213</v>
      </c>
      <c r="D60" s="20" t="s">
        <v>56</v>
      </c>
      <c r="E60" s="26" t="s">
        <v>214</v>
      </c>
      <c r="F60" s="27" t="s">
        <v>215</v>
      </c>
      <c r="G60" s="28">
        <v>597</v>
      </c>
      <c r="H60" s="29">
        <v>0</v>
      </c>
      <c r="I60" s="29">
        <f>ROUND(ROUND(H60,2)*ROUND(G60,3),2)</f>
        <v>0</v>
      </c>
      <c r="J60" s="27" t="s">
        <v>59</v>
      </c>
      <c r="O60">
        <f>(I60*21)/100</f>
        <v>0</v>
      </c>
      <c r="P60" t="s">
        <v>29</v>
      </c>
    </row>
    <row r="61" spans="1:5" ht="13.2">
      <c r="A61" s="30" t="s">
        <v>60</v>
      </c>
      <c r="E61" s="31" t="s">
        <v>216</v>
      </c>
    </row>
    <row r="62" spans="1:5" ht="132">
      <c r="A62" s="32" t="s">
        <v>62</v>
      </c>
      <c r="E62" s="33" t="s">
        <v>240</v>
      </c>
    </row>
    <row r="63" spans="1:5" ht="26.4">
      <c r="A63" t="s">
        <v>63</v>
      </c>
      <c r="E63" s="31" t="s">
        <v>218</v>
      </c>
    </row>
    <row r="64" spans="1:18" ht="12.75" customHeight="1">
      <c r="A64" s="5" t="s">
        <v>52</v>
      </c>
      <c r="B64" s="5"/>
      <c r="C64" s="35" t="s">
        <v>87</v>
      </c>
      <c r="D64" s="5"/>
      <c r="E64" s="23" t="s">
        <v>219</v>
      </c>
      <c r="F64" s="5"/>
      <c r="G64" s="5"/>
      <c r="H64" s="5"/>
      <c r="I64" s="36">
        <f>0+Q64</f>
        <v>0</v>
      </c>
      <c r="J64" s="5"/>
      <c r="O64">
        <f>0+R64</f>
        <v>0</v>
      </c>
      <c r="Q64">
        <f>0+I65</f>
        <v>0</v>
      </c>
      <c r="R64">
        <f>0+O65</f>
        <v>0</v>
      </c>
    </row>
    <row r="65" spans="1:16" ht="13.2">
      <c r="A65" s="20" t="s">
        <v>54</v>
      </c>
      <c r="B65" s="25" t="s">
        <v>109</v>
      </c>
      <c r="C65" s="25" t="s">
        <v>220</v>
      </c>
      <c r="D65" s="20" t="s">
        <v>56</v>
      </c>
      <c r="E65" s="26" t="s">
        <v>221</v>
      </c>
      <c r="F65" s="27" t="s">
        <v>68</v>
      </c>
      <c r="G65" s="28">
        <v>5</v>
      </c>
      <c r="H65" s="29">
        <v>0</v>
      </c>
      <c r="I65" s="29">
        <f>ROUND(ROUND(H65,2)*ROUND(G65,3),2)</f>
        <v>0</v>
      </c>
      <c r="J65" s="27" t="s">
        <v>59</v>
      </c>
      <c r="O65">
        <f>(I65*21)/100</f>
        <v>0</v>
      </c>
      <c r="P65" t="s">
        <v>29</v>
      </c>
    </row>
    <row r="66" spans="1:5" ht="13.2">
      <c r="A66" s="30" t="s">
        <v>60</v>
      </c>
      <c r="E66" s="31" t="s">
        <v>56</v>
      </c>
    </row>
    <row r="67" spans="1:5" ht="26.4">
      <c r="A67" s="32" t="s">
        <v>62</v>
      </c>
      <c r="E67" s="33" t="s">
        <v>241</v>
      </c>
    </row>
    <row r="68" spans="1:5" ht="39.6">
      <c r="A68" t="s">
        <v>63</v>
      </c>
      <c r="E68" s="31" t="s">
        <v>223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72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0+O9+O18+O59+O64</f>
        <v>0</v>
      </c>
      <c r="P2" t="s">
        <v>28</v>
      </c>
    </row>
    <row r="3" spans="1:16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242</v>
      </c>
      <c r="I3" s="34">
        <f>0+I9+I18+I59+I64</f>
        <v>0</v>
      </c>
      <c r="J3" s="9"/>
      <c r="O3" t="s">
        <v>25</v>
      </c>
      <c r="P3" t="s">
        <v>29</v>
      </c>
    </row>
    <row r="4" spans="1:16" ht="15" customHeight="1">
      <c r="A4" t="s">
        <v>17</v>
      </c>
      <c r="B4" s="11" t="s">
        <v>18</v>
      </c>
      <c r="C4" s="378" t="s">
        <v>149</v>
      </c>
      <c r="D4" s="375"/>
      <c r="E4" s="12" t="s">
        <v>150</v>
      </c>
      <c r="F4" s="1"/>
      <c r="G4" s="1"/>
      <c r="H4" s="10"/>
      <c r="I4" s="10"/>
      <c r="J4" s="1"/>
      <c r="O4" t="s">
        <v>26</v>
      </c>
      <c r="P4" t="s">
        <v>29</v>
      </c>
    </row>
    <row r="5" spans="1:16" ht="12.75" customHeight="1">
      <c r="A5" t="s">
        <v>21</v>
      </c>
      <c r="B5" s="14" t="s">
        <v>24</v>
      </c>
      <c r="C5" s="379" t="s">
        <v>242</v>
      </c>
      <c r="D5" s="380"/>
      <c r="E5" s="15" t="s">
        <v>150</v>
      </c>
      <c r="F5" s="5"/>
      <c r="G5" s="5"/>
      <c r="H5" s="5"/>
      <c r="I5" s="5"/>
      <c r="J5" s="5"/>
      <c r="O5" t="s">
        <v>27</v>
      </c>
      <c r="P5" t="s">
        <v>29</v>
      </c>
    </row>
    <row r="6" spans="1:10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0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0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0+I10+I14</f>
        <v>0</v>
      </c>
      <c r="R9">
        <f>0+O10+O14</f>
        <v>0</v>
      </c>
    </row>
    <row r="10" spans="1:16" ht="13.2">
      <c r="A10" s="20" t="s">
        <v>54</v>
      </c>
      <c r="B10" s="25" t="s">
        <v>34</v>
      </c>
      <c r="C10" s="25" t="s">
        <v>155</v>
      </c>
      <c r="D10" s="20" t="s">
        <v>66</v>
      </c>
      <c r="E10" s="26" t="s">
        <v>156</v>
      </c>
      <c r="F10" s="27" t="s">
        <v>157</v>
      </c>
      <c r="G10" s="28">
        <v>224.405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5" ht="13.2">
      <c r="A11" s="30" t="s">
        <v>60</v>
      </c>
      <c r="E11" s="31" t="s">
        <v>158</v>
      </c>
    </row>
    <row r="12" spans="1:5" ht="105.6">
      <c r="A12" s="32" t="s">
        <v>62</v>
      </c>
      <c r="E12" s="33" t="s">
        <v>244</v>
      </c>
    </row>
    <row r="13" spans="1:5" ht="26.4">
      <c r="A13" t="s">
        <v>63</v>
      </c>
      <c r="E13" s="31" t="s">
        <v>160</v>
      </c>
    </row>
    <row r="14" spans="1:16" ht="13.2">
      <c r="A14" s="20" t="s">
        <v>54</v>
      </c>
      <c r="B14" s="25" t="s">
        <v>29</v>
      </c>
      <c r="C14" s="25" t="s">
        <v>155</v>
      </c>
      <c r="D14" s="20" t="s">
        <v>71</v>
      </c>
      <c r="E14" s="26" t="s">
        <v>161</v>
      </c>
      <c r="F14" s="27" t="s">
        <v>157</v>
      </c>
      <c r="G14" s="28">
        <v>267.774</v>
      </c>
      <c r="H14" s="29">
        <v>0</v>
      </c>
      <c r="I14" s="29">
        <f>ROUND(ROUND(H14,2)*ROUND(G14,3),2)</f>
        <v>0</v>
      </c>
      <c r="J14" s="27" t="s">
        <v>59</v>
      </c>
      <c r="O14">
        <f>(I14*21)/100</f>
        <v>0</v>
      </c>
      <c r="P14" t="s">
        <v>29</v>
      </c>
    </row>
    <row r="15" spans="1:5" ht="26.4">
      <c r="A15" s="30" t="s">
        <v>60</v>
      </c>
      <c r="E15" s="31" t="s">
        <v>162</v>
      </c>
    </row>
    <row r="16" spans="1:5" ht="250.8">
      <c r="A16" s="32" t="s">
        <v>62</v>
      </c>
      <c r="E16" s="33" t="s">
        <v>245</v>
      </c>
    </row>
    <row r="17" spans="1:5" ht="26.4">
      <c r="A17" t="s">
        <v>63</v>
      </c>
      <c r="E17" s="31" t="s">
        <v>160</v>
      </c>
    </row>
    <row r="18" spans="1:18" ht="12.75" customHeight="1">
      <c r="A18" s="5" t="s">
        <v>52</v>
      </c>
      <c r="B18" s="5"/>
      <c r="C18" s="35" t="s">
        <v>34</v>
      </c>
      <c r="D18" s="5"/>
      <c r="E18" s="23" t="s">
        <v>164</v>
      </c>
      <c r="F18" s="5"/>
      <c r="G18" s="5"/>
      <c r="H18" s="5"/>
      <c r="I18" s="36">
        <f>0+Q18</f>
        <v>0</v>
      </c>
      <c r="J18" s="5"/>
      <c r="O18">
        <f>0+R18</f>
        <v>0</v>
      </c>
      <c r="Q18">
        <f>0+I19+I23+I27+I31+I35+I39+I43+I47+I51+I55</f>
        <v>0</v>
      </c>
      <c r="R18">
        <f>0+O19+O23+O27+O31+O35+O39+O43+O47+O51+O55</f>
        <v>0</v>
      </c>
    </row>
    <row r="19" spans="1:16" ht="13.2">
      <c r="A19" s="20" t="s">
        <v>54</v>
      </c>
      <c r="B19" s="25" t="s">
        <v>28</v>
      </c>
      <c r="C19" s="25" t="s">
        <v>165</v>
      </c>
      <c r="D19" s="20" t="s">
        <v>56</v>
      </c>
      <c r="E19" s="26" t="s">
        <v>166</v>
      </c>
      <c r="F19" s="27" t="s">
        <v>167</v>
      </c>
      <c r="G19" s="28">
        <v>60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5" ht="13.2">
      <c r="A20" s="30" t="s">
        <v>60</v>
      </c>
      <c r="E20" s="31" t="s">
        <v>168</v>
      </c>
    </row>
    <row r="21" spans="1:5" ht="26.4">
      <c r="A21" s="32" t="s">
        <v>62</v>
      </c>
      <c r="E21" s="33" t="s">
        <v>246</v>
      </c>
    </row>
    <row r="22" spans="1:5" ht="39.6">
      <c r="A22" t="s">
        <v>63</v>
      </c>
      <c r="E22" s="31" t="s">
        <v>170</v>
      </c>
    </row>
    <row r="23" spans="1:16" ht="13.2">
      <c r="A23" s="20" t="s">
        <v>54</v>
      </c>
      <c r="B23" s="25" t="s">
        <v>38</v>
      </c>
      <c r="C23" s="25" t="s">
        <v>171</v>
      </c>
      <c r="D23" s="20" t="s">
        <v>56</v>
      </c>
      <c r="E23" s="26" t="s">
        <v>172</v>
      </c>
      <c r="F23" s="27" t="s">
        <v>68</v>
      </c>
      <c r="G23" s="28">
        <v>6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5" ht="13.2">
      <c r="A24" s="30" t="s">
        <v>60</v>
      </c>
      <c r="E24" s="31" t="s">
        <v>173</v>
      </c>
    </row>
    <row r="25" spans="1:5" ht="26.4">
      <c r="A25" s="32" t="s">
        <v>62</v>
      </c>
      <c r="E25" s="33" t="s">
        <v>247</v>
      </c>
    </row>
    <row r="26" spans="1:5" ht="118.8">
      <c r="A26" t="s">
        <v>63</v>
      </c>
      <c r="E26" s="31" t="s">
        <v>175</v>
      </c>
    </row>
    <row r="27" spans="1:16" ht="26.4">
      <c r="A27" s="20" t="s">
        <v>54</v>
      </c>
      <c r="B27" s="25" t="s">
        <v>40</v>
      </c>
      <c r="C27" s="25" t="s">
        <v>176</v>
      </c>
      <c r="D27" s="20" t="s">
        <v>56</v>
      </c>
      <c r="E27" s="26" t="s">
        <v>177</v>
      </c>
      <c r="F27" s="27" t="s">
        <v>178</v>
      </c>
      <c r="G27" s="28">
        <v>11.75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5" ht="13.2">
      <c r="A28" s="30" t="s">
        <v>60</v>
      </c>
      <c r="E28" s="31" t="s">
        <v>179</v>
      </c>
    </row>
    <row r="29" spans="1:5" ht="79.2">
      <c r="A29" s="32" t="s">
        <v>62</v>
      </c>
      <c r="E29" s="33" t="s">
        <v>248</v>
      </c>
    </row>
    <row r="30" spans="1:5" ht="66">
      <c r="A30" t="s">
        <v>63</v>
      </c>
      <c r="E30" s="31" t="s">
        <v>181</v>
      </c>
    </row>
    <row r="31" spans="1:16" ht="26.4">
      <c r="A31" s="20" t="s">
        <v>54</v>
      </c>
      <c r="B31" s="25" t="s">
        <v>42</v>
      </c>
      <c r="C31" s="25" t="s">
        <v>190</v>
      </c>
      <c r="D31" s="20" t="s">
        <v>56</v>
      </c>
      <c r="E31" s="26" t="s">
        <v>191</v>
      </c>
      <c r="F31" s="27" t="s">
        <v>178</v>
      </c>
      <c r="G31" s="28">
        <v>6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5" ht="26.4">
      <c r="A32" s="30" t="s">
        <v>60</v>
      </c>
      <c r="E32" s="31" t="s">
        <v>192</v>
      </c>
    </row>
    <row r="33" spans="1:5" ht="39.6">
      <c r="A33" s="32" t="s">
        <v>62</v>
      </c>
      <c r="E33" s="33" t="s">
        <v>249</v>
      </c>
    </row>
    <row r="34" spans="1:5" ht="66">
      <c r="A34" t="s">
        <v>63</v>
      </c>
      <c r="E34" s="31" t="s">
        <v>181</v>
      </c>
    </row>
    <row r="35" spans="1:16" ht="13.2">
      <c r="A35" s="20" t="s">
        <v>54</v>
      </c>
      <c r="B35" s="25" t="s">
        <v>85</v>
      </c>
      <c r="C35" s="25" t="s">
        <v>199</v>
      </c>
      <c r="D35" s="20" t="s">
        <v>56</v>
      </c>
      <c r="E35" s="26" t="s">
        <v>200</v>
      </c>
      <c r="F35" s="27" t="s">
        <v>178</v>
      </c>
      <c r="G35" s="28">
        <v>24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5" ht="13.2">
      <c r="A36" s="30" t="s">
        <v>60</v>
      </c>
      <c r="E36" s="31" t="s">
        <v>201</v>
      </c>
    </row>
    <row r="37" spans="1:5" ht="79.2">
      <c r="A37" s="32" t="s">
        <v>62</v>
      </c>
      <c r="E37" s="33" t="s">
        <v>250</v>
      </c>
    </row>
    <row r="38" spans="1:5" ht="66">
      <c r="A38" t="s">
        <v>63</v>
      </c>
      <c r="E38" s="31" t="s">
        <v>203</v>
      </c>
    </row>
    <row r="39" spans="1:16" ht="13.2">
      <c r="A39" s="20" t="s">
        <v>54</v>
      </c>
      <c r="B39" s="25" t="s">
        <v>87</v>
      </c>
      <c r="C39" s="25" t="s">
        <v>204</v>
      </c>
      <c r="D39" s="20" t="s">
        <v>56</v>
      </c>
      <c r="E39" s="26" t="s">
        <v>205</v>
      </c>
      <c r="F39" s="27" t="s">
        <v>157</v>
      </c>
      <c r="G39" s="28">
        <v>52.8</v>
      </c>
      <c r="H39" s="29">
        <v>0</v>
      </c>
      <c r="I39" s="29">
        <f>ROUND(ROUND(H39,2)*ROUND(G39,3),2)</f>
        <v>0</v>
      </c>
      <c r="J39" s="27" t="s">
        <v>59</v>
      </c>
      <c r="O39">
        <f>(I39*21)/100</f>
        <v>0</v>
      </c>
      <c r="P39" t="s">
        <v>29</v>
      </c>
    </row>
    <row r="40" spans="1:5" ht="13.2">
      <c r="A40" s="30" t="s">
        <v>60</v>
      </c>
      <c r="E40" s="31" t="s">
        <v>206</v>
      </c>
    </row>
    <row r="41" spans="1:5" ht="52.8">
      <c r="A41" s="32" t="s">
        <v>62</v>
      </c>
      <c r="E41" s="33" t="s">
        <v>251</v>
      </c>
    </row>
    <row r="42" spans="1:5" ht="66">
      <c r="A42" t="s">
        <v>63</v>
      </c>
      <c r="E42" s="31" t="s">
        <v>181</v>
      </c>
    </row>
    <row r="43" spans="1:16" ht="13.2">
      <c r="A43" s="20" t="s">
        <v>54</v>
      </c>
      <c r="B43" s="25" t="s">
        <v>45</v>
      </c>
      <c r="C43" s="25" t="s">
        <v>208</v>
      </c>
      <c r="D43" s="20" t="s">
        <v>56</v>
      </c>
      <c r="E43" s="26" t="s">
        <v>209</v>
      </c>
      <c r="F43" s="27" t="s">
        <v>178</v>
      </c>
      <c r="G43" s="28">
        <v>121.3</v>
      </c>
      <c r="H43" s="29">
        <v>0</v>
      </c>
      <c r="I43" s="29">
        <f>ROUND(ROUND(H43,2)*ROUND(G43,3),2)</f>
        <v>0</v>
      </c>
      <c r="J43" s="27" t="s">
        <v>59</v>
      </c>
      <c r="O43">
        <f>(I43*21)/100</f>
        <v>0</v>
      </c>
      <c r="P43" t="s">
        <v>29</v>
      </c>
    </row>
    <row r="44" spans="1:5" ht="13.2">
      <c r="A44" s="30" t="s">
        <v>60</v>
      </c>
      <c r="E44" s="31" t="s">
        <v>210</v>
      </c>
    </row>
    <row r="45" spans="1:5" ht="79.2">
      <c r="A45" s="32" t="s">
        <v>62</v>
      </c>
      <c r="E45" s="33" t="s">
        <v>252</v>
      </c>
    </row>
    <row r="46" spans="1:5" ht="39.6">
      <c r="A46" t="s">
        <v>63</v>
      </c>
      <c r="E46" s="31" t="s">
        <v>212</v>
      </c>
    </row>
    <row r="47" spans="1:16" ht="13.2">
      <c r="A47" s="20" t="s">
        <v>54</v>
      </c>
      <c r="B47" s="25" t="s">
        <v>47</v>
      </c>
      <c r="C47" s="25" t="s">
        <v>253</v>
      </c>
      <c r="D47" s="20" t="s">
        <v>56</v>
      </c>
      <c r="E47" s="26" t="s">
        <v>254</v>
      </c>
      <c r="F47" s="27" t="s">
        <v>178</v>
      </c>
      <c r="G47" s="28">
        <v>57.5</v>
      </c>
      <c r="H47" s="29">
        <v>0</v>
      </c>
      <c r="I47" s="29">
        <f>ROUND(ROUND(H47,2)*ROUND(G47,3),2)</f>
        <v>0</v>
      </c>
      <c r="J47" s="27" t="s">
        <v>59</v>
      </c>
      <c r="O47">
        <f>(I47*21)/100</f>
        <v>0</v>
      </c>
      <c r="P47" t="s">
        <v>29</v>
      </c>
    </row>
    <row r="48" spans="1:5" ht="13.2">
      <c r="A48" s="30" t="s">
        <v>60</v>
      </c>
      <c r="E48" s="31" t="s">
        <v>56</v>
      </c>
    </row>
    <row r="49" spans="1:5" ht="52.8">
      <c r="A49" s="32" t="s">
        <v>62</v>
      </c>
      <c r="E49" s="33" t="s">
        <v>255</v>
      </c>
    </row>
    <row r="50" spans="1:5" ht="382.8">
      <c r="A50" t="s">
        <v>63</v>
      </c>
      <c r="E50" s="31" t="s">
        <v>256</v>
      </c>
    </row>
    <row r="51" spans="1:16" ht="13.2">
      <c r="A51" s="20" t="s">
        <v>54</v>
      </c>
      <c r="B51" s="25" t="s">
        <v>49</v>
      </c>
      <c r="C51" s="25" t="s">
        <v>213</v>
      </c>
      <c r="D51" s="20" t="s">
        <v>56</v>
      </c>
      <c r="E51" s="26" t="s">
        <v>214</v>
      </c>
      <c r="F51" s="27" t="s">
        <v>215</v>
      </c>
      <c r="G51" s="28">
        <v>2101.07</v>
      </c>
      <c r="H51" s="29">
        <v>0</v>
      </c>
      <c r="I51" s="29">
        <f>ROUND(ROUND(H51,2)*ROUND(G51,3),2)</f>
        <v>0</v>
      </c>
      <c r="J51" s="27" t="s">
        <v>59</v>
      </c>
      <c r="O51">
        <f>(I51*21)/100</f>
        <v>0</v>
      </c>
      <c r="P51" t="s">
        <v>29</v>
      </c>
    </row>
    <row r="52" spans="1:5" ht="13.2">
      <c r="A52" s="30" t="s">
        <v>60</v>
      </c>
      <c r="E52" s="31" t="s">
        <v>216</v>
      </c>
    </row>
    <row r="53" spans="1:5" ht="145.2">
      <c r="A53" s="32" t="s">
        <v>62</v>
      </c>
      <c r="E53" s="33" t="s">
        <v>257</v>
      </c>
    </row>
    <row r="54" spans="1:5" ht="26.4">
      <c r="A54" t="s">
        <v>63</v>
      </c>
      <c r="E54" s="31" t="s">
        <v>218</v>
      </c>
    </row>
    <row r="55" spans="1:16" ht="13.2">
      <c r="A55" s="20" t="s">
        <v>54</v>
      </c>
      <c r="B55" s="25" t="s">
        <v>99</v>
      </c>
      <c r="C55" s="25" t="s">
        <v>258</v>
      </c>
      <c r="D55" s="20" t="s">
        <v>56</v>
      </c>
      <c r="E55" s="26" t="s">
        <v>259</v>
      </c>
      <c r="F55" s="27" t="s">
        <v>167</v>
      </c>
      <c r="G55" s="28">
        <v>87</v>
      </c>
      <c r="H55" s="29">
        <v>0</v>
      </c>
      <c r="I55" s="29">
        <f>ROUND(ROUND(H55,2)*ROUND(G55,3),2)</f>
        <v>0</v>
      </c>
      <c r="J55" s="27" t="s">
        <v>59</v>
      </c>
      <c r="O55">
        <f>(I55*21)/100</f>
        <v>0</v>
      </c>
      <c r="P55" t="s">
        <v>29</v>
      </c>
    </row>
    <row r="56" spans="1:5" ht="13.2">
      <c r="A56" s="30" t="s">
        <v>60</v>
      </c>
      <c r="E56" s="31" t="s">
        <v>56</v>
      </c>
    </row>
    <row r="57" spans="1:5" ht="52.8">
      <c r="A57" s="32" t="s">
        <v>62</v>
      </c>
      <c r="E57" s="33" t="s">
        <v>260</v>
      </c>
    </row>
    <row r="58" spans="1:5" ht="66">
      <c r="A58" t="s">
        <v>63</v>
      </c>
      <c r="E58" s="31" t="s">
        <v>261</v>
      </c>
    </row>
    <row r="59" spans="1:18" ht="12.75" customHeight="1">
      <c r="A59" s="5" t="s">
        <v>52</v>
      </c>
      <c r="B59" s="5"/>
      <c r="C59" s="35" t="s">
        <v>87</v>
      </c>
      <c r="D59" s="5"/>
      <c r="E59" s="23" t="s">
        <v>219</v>
      </c>
      <c r="F59" s="5"/>
      <c r="G59" s="5"/>
      <c r="H59" s="5"/>
      <c r="I59" s="36">
        <f>0+Q59</f>
        <v>0</v>
      </c>
      <c r="J59" s="5"/>
      <c r="O59">
        <f>0+R59</f>
        <v>0</v>
      </c>
      <c r="Q59">
        <f>0+I60</f>
        <v>0</v>
      </c>
      <c r="R59">
        <f>0+O60</f>
        <v>0</v>
      </c>
    </row>
    <row r="60" spans="1:16" ht="13.2">
      <c r="A60" s="20" t="s">
        <v>54</v>
      </c>
      <c r="B60" s="25" t="s">
        <v>104</v>
      </c>
      <c r="C60" s="25" t="s">
        <v>220</v>
      </c>
      <c r="D60" s="20" t="s">
        <v>56</v>
      </c>
      <c r="E60" s="26" t="s">
        <v>221</v>
      </c>
      <c r="F60" s="27" t="s">
        <v>68</v>
      </c>
      <c r="G60" s="28">
        <v>3</v>
      </c>
      <c r="H60" s="29">
        <v>0</v>
      </c>
      <c r="I60" s="29">
        <f>ROUND(ROUND(H60,2)*ROUND(G60,3),2)</f>
        <v>0</v>
      </c>
      <c r="J60" s="27" t="s">
        <v>59</v>
      </c>
      <c r="O60">
        <f>(I60*21)/100</f>
        <v>0</v>
      </c>
      <c r="P60" t="s">
        <v>29</v>
      </c>
    </row>
    <row r="61" spans="1:5" ht="13.2">
      <c r="A61" s="30" t="s">
        <v>60</v>
      </c>
      <c r="E61" s="31" t="s">
        <v>56</v>
      </c>
    </row>
    <row r="62" spans="1:5" ht="26.4">
      <c r="A62" s="32" t="s">
        <v>62</v>
      </c>
      <c r="E62" s="33" t="s">
        <v>262</v>
      </c>
    </row>
    <row r="63" spans="1:5" ht="39.6">
      <c r="A63" t="s">
        <v>63</v>
      </c>
      <c r="E63" s="31" t="s">
        <v>223</v>
      </c>
    </row>
    <row r="64" spans="1:18" ht="12.75" customHeight="1">
      <c r="A64" s="5" t="s">
        <v>52</v>
      </c>
      <c r="B64" s="5"/>
      <c r="C64" s="35" t="s">
        <v>45</v>
      </c>
      <c r="D64" s="5"/>
      <c r="E64" s="23" t="s">
        <v>139</v>
      </c>
      <c r="F64" s="5"/>
      <c r="G64" s="5"/>
      <c r="H64" s="5"/>
      <c r="I64" s="36">
        <f>0+Q64</f>
        <v>0</v>
      </c>
      <c r="J64" s="5"/>
      <c r="O64">
        <f>0+R64</f>
        <v>0</v>
      </c>
      <c r="Q64">
        <f>0+I65+I69</f>
        <v>0</v>
      </c>
      <c r="R64">
        <f>0+O65+O69</f>
        <v>0</v>
      </c>
    </row>
    <row r="65" spans="1:16" ht="13.2">
      <c r="A65" s="20" t="s">
        <v>54</v>
      </c>
      <c r="B65" s="25" t="s">
        <v>109</v>
      </c>
      <c r="C65" s="25" t="s">
        <v>263</v>
      </c>
      <c r="D65" s="20" t="s">
        <v>56</v>
      </c>
      <c r="E65" s="26" t="s">
        <v>264</v>
      </c>
      <c r="F65" s="27" t="s">
        <v>178</v>
      </c>
      <c r="G65" s="28">
        <v>1.8</v>
      </c>
      <c r="H65" s="29">
        <v>0</v>
      </c>
      <c r="I65" s="29">
        <f>ROUND(ROUND(H65,2)*ROUND(G65,3),2)</f>
        <v>0</v>
      </c>
      <c r="J65" s="27" t="s">
        <v>59</v>
      </c>
      <c r="O65">
        <f>(I65*21)/100</f>
        <v>0</v>
      </c>
      <c r="P65" t="s">
        <v>29</v>
      </c>
    </row>
    <row r="66" spans="1:5" ht="13.2">
      <c r="A66" s="30" t="s">
        <v>60</v>
      </c>
      <c r="E66" s="31" t="s">
        <v>265</v>
      </c>
    </row>
    <row r="67" spans="1:5" ht="26.4">
      <c r="A67" s="32" t="s">
        <v>62</v>
      </c>
      <c r="E67" s="33" t="s">
        <v>266</v>
      </c>
    </row>
    <row r="68" spans="1:5" ht="105.6">
      <c r="A68" t="s">
        <v>63</v>
      </c>
      <c r="E68" s="31" t="s">
        <v>267</v>
      </c>
    </row>
    <row r="69" spans="1:16" ht="13.2">
      <c r="A69" s="20" t="s">
        <v>54</v>
      </c>
      <c r="B69" s="25" t="s">
        <v>114</v>
      </c>
      <c r="C69" s="25" t="s">
        <v>268</v>
      </c>
      <c r="D69" s="20" t="s">
        <v>56</v>
      </c>
      <c r="E69" s="26" t="s">
        <v>269</v>
      </c>
      <c r="F69" s="27" t="s">
        <v>178</v>
      </c>
      <c r="G69" s="28">
        <v>11.758</v>
      </c>
      <c r="H69" s="29">
        <v>0</v>
      </c>
      <c r="I69" s="29">
        <f>ROUND(ROUND(H69,2)*ROUND(G69,3),2)</f>
        <v>0</v>
      </c>
      <c r="J69" s="27" t="s">
        <v>59</v>
      </c>
      <c r="O69">
        <f>(I69*21)/100</f>
        <v>0</v>
      </c>
      <c r="P69" t="s">
        <v>29</v>
      </c>
    </row>
    <row r="70" spans="1:5" ht="13.2">
      <c r="A70" s="30" t="s">
        <v>60</v>
      </c>
      <c r="E70" s="31" t="s">
        <v>56</v>
      </c>
    </row>
    <row r="71" spans="1:5" ht="52.8">
      <c r="A71" s="32" t="s">
        <v>62</v>
      </c>
      <c r="E71" s="33" t="s">
        <v>270</v>
      </c>
    </row>
    <row r="72" spans="1:5" ht="105.6">
      <c r="A72" t="s">
        <v>63</v>
      </c>
      <c r="E72" s="31" t="s">
        <v>267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Ženožička Martin</dc:creator>
  <cp:keywords/>
  <dc:description/>
  <cp:lastModifiedBy>Ženožička Martin</cp:lastModifiedBy>
  <dcterms:created xsi:type="dcterms:W3CDTF">2023-02-17T11:15:56Z</dcterms:created>
  <dcterms:modified xsi:type="dcterms:W3CDTF">2023-02-28T09:42:19Z</dcterms:modified>
  <cp:category/>
  <cp:version/>
  <cp:contentType/>
  <cp:contentStatus/>
</cp:coreProperties>
</file>