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5" yWindow="15" windowWidth="28770" windowHeight="15570" activeTab="0"/>
  </bookViews>
  <sheets>
    <sheet name="FVE_PVV" sheetId="2" r:id="rId1"/>
  </sheets>
  <externalReferences>
    <externalReference r:id="rId4"/>
  </externalReferences>
  <definedNames>
    <definedName name="_xlnm.Print_Area" localSheetId="0">'FVE_PVV'!$B$3:$J$123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<sst xmlns="http://schemas.openxmlformats.org/spreadsheetml/2006/main" count="342" uniqueCount="118">
  <si>
    <t>{2989bd10-c412-496a-bcd9-cc7e9fe58b86}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</si>
  <si>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</si>
  <si>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</si>
  <si>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</si>
  <si>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</si>
  <si>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</si>
  <si>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</si>
  <si>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</si>
  <si>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</si>
  <si>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</si>
  <si>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</si>
  <si>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</si>
  <si>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</si>
  <si>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</si>
  <si>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</si>
  <si>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</si>
  <si>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</si>
  <si>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</si>
  <si>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</si>
  <si>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</si>
  <si>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</si>
  <si>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</si>
  <si>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</si>
  <si>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</si>
  <si>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</si>
  <si>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</si>
  <si>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</si>
  <si>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</si>
  <si>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</si>
  <si>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</si>
  <si>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</si>
  <si>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</si>
  <si>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</si>
  <si>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</si>
  <si>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</si>
  <si>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</si>
  <si>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</si>
  <si>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</si>
  <si>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</si>
  <si>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</si>
  <si>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</si>
  <si>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</si>
  <si>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</si>
  <si>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</si>
  <si>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</si>
  <si>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</si>
  <si>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</si>
  <si>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</si>
  <si>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</si>
  <si>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</si>
  <si>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</si>
  <si>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</si>
  <si>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Náklady soupisu celkem</t>
  </si>
  <si>
    <t>D</t>
  </si>
  <si>
    <t>Elektro-technologická část - dodávka+montáž</t>
  </si>
  <si>
    <t>3</t>
  </si>
  <si>
    <t>0</t>
  </si>
  <si>
    <t>ROZPOCET</t>
  </si>
  <si>
    <t>1</t>
  </si>
  <si>
    <t>K</t>
  </si>
  <si>
    <t>ks</t>
  </si>
  <si>
    <t>64</t>
  </si>
  <si>
    <t>34</t>
  </si>
  <si>
    <t>36</t>
  </si>
  <si>
    <t>38</t>
  </si>
  <si>
    <t>40</t>
  </si>
  <si>
    <t>42</t>
  </si>
  <si>
    <t>44</t>
  </si>
  <si>
    <t>46</t>
  </si>
  <si>
    <t>50</t>
  </si>
  <si>
    <t>52</t>
  </si>
  <si>
    <t>kpl</t>
  </si>
  <si>
    <t>-</t>
  </si>
  <si>
    <t>jj</t>
  </si>
  <si>
    <t>PS</t>
  </si>
  <si>
    <t>Revize, zkoušky, HZS</t>
  </si>
  <si>
    <t>revize</t>
  </si>
  <si>
    <t>doprava a parkovné</t>
  </si>
  <si>
    <t>dokumentace skutečného provedení, dokladová část</t>
  </si>
  <si>
    <t>úklid,přípomocné práce, přesuny materiálu</t>
  </si>
  <si>
    <t>riziková opatření</t>
  </si>
  <si>
    <t>oživení, uved.do provozu, odzkoušení</t>
  </si>
  <si>
    <t>Technologie</t>
  </si>
  <si>
    <t>M</t>
  </si>
  <si>
    <t>Konektory MC4, 30 A, 1000 V</t>
  </si>
  <si>
    <t>Zařízení staveniště</t>
  </si>
  <si>
    <t>Drobný montážní a spojovací materiál</t>
  </si>
  <si>
    <t>Ochrana stávajících sítí</t>
  </si>
  <si>
    <t>Popis zařízení a kabelů</t>
  </si>
  <si>
    <t>Montáž fotovoltaických panelů na konstrukce včetně propojení kabelů</t>
  </si>
  <si>
    <t xml:space="preserve">Montáž konstrukce pro FV panely na střechu objektu </t>
  </si>
  <si>
    <t>Montáž, instalace a zprovoznění bateriových střídačů</t>
  </si>
  <si>
    <t>Montáž, instalace a zprovoznění síťových střídačů</t>
  </si>
  <si>
    <t>Montáž, instalace a zprovoznění baterií a BMS včetně batery boxů</t>
  </si>
  <si>
    <t>Montáž, instalace a zprovoznění řídícího systému</t>
  </si>
  <si>
    <t>276 38 472</t>
  </si>
  <si>
    <t>CZ 276 38 472</t>
  </si>
  <si>
    <t>Elektromontážní práce ve výškách do x m - kabelové trasy v halác</t>
  </si>
  <si>
    <t>VRN - vedlejší rozpočtové náklady</t>
  </si>
  <si>
    <t>Sítový střídače,20 kW</t>
  </si>
  <si>
    <t>Bateriový střídač</t>
  </si>
  <si>
    <t>Vysokonapětové baterie, 25 kWh</t>
  </si>
  <si>
    <t xml:space="preserve">Řídící modul BMS </t>
  </si>
  <si>
    <t>Master BMS pro řízení BMS o počtu 6 ks</t>
  </si>
  <si>
    <t xml:space="preserve">Box na bateri </t>
  </si>
  <si>
    <t>Fotovoltaické kabely červený -  dle projektu</t>
  </si>
  <si>
    <t>Fotovoltaické kabely, černý, - dle projektu</t>
  </si>
  <si>
    <t>Rozváděč +RM1</t>
  </si>
  <si>
    <t>úprava rozvaděče pro připojení FVE</t>
  </si>
  <si>
    <t>Rozváděč +RFVE</t>
  </si>
  <si>
    <t>dodání nového rozvaděče pro připojení FVE, dle projektu</t>
  </si>
  <si>
    <t>ostaní položky pro předání funkčního díla</t>
  </si>
  <si>
    <t>Regulátor,Inteligentní regulátor energie pro hybridní měniče</t>
  </si>
  <si>
    <t>zprovoznění sysému jako funkčního celku dle projektu</t>
  </si>
  <si>
    <t>Fotovoltaické panely, max.výkon 59,76 kWp, min. výkon panelu 400W</t>
  </si>
  <si>
    <t>účastníci výběrového řízení (dále jen „uchazeči“) budou na potřebné odborné úrovni, nezbytné k řádnému provedení díla. To zejména znamená, že uchazeči budou po odborné stránce schopni na základě obecných údajů a požadavků v této dokumentaci stanovit celkový rozsah činností a prací, včetně veškerého potřebného materiálu, nezbytných k řádné realizaci díla. Uchazeči jsou při tvorbě cenové nabídky povinni zohlednit všechny potřebné náklady spojené s řádnou realizací díla, a to včetně těch, které nejsou přímo uvedeny, či přímo nevyplývají z detailnosti projektové dokumentace v tomto stupni. Uchazeči jsou při tvorbě cenové nabídky povinni zohlednit všechny další požadavky všech zde jmenovaných legislativních předpisů a technických norem, a to i tehdy, pokud by zde nebyly přímo vypsány či citovány. Uchazeči musí na základě této dokumentace dopracovat, či zajistit dopracování realizační dokumentace, stavební dokumentace, dokumentace pro pomocné práce a konstrukce, výrobně technickou dokumentaci, dokumentaci výrobků dodaných na stavbu, montážní dokumentaci, stejně jako na závěr dokumentaci skutečného provedení. Uchazeči musí v rámci realizace díla zajistit veškeré nezbytné nastavení dodaných zařízení, výrobků a kompletů, včetně jejich funkčního a komplexního odzkoušení a zprovoznění. V neposlední řadě musí uchazeči zajistit veškeré doklady, které jsou související legislativou a technickými normami vyžadovány pro uvedení stavby do užívání. Souhlas s výše uvedeným vyjadřuje každý uchazeč případným podáním cenové nabídky.</t>
  </si>
  <si>
    <t xml:space="preserve">Konstrukce pro instalaci fotovoltaických panelů na plochou střechu  </t>
  </si>
  <si>
    <t>koordinace s ostatními profesemi,BOZP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</si>
</sst>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%"/>
    <numFmt numFmtId="166" formatCode="#,##0.0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Arial CE"/>
      <family val="2"/>
    </font>
    <font>
      <sz val="8"/>
      <color rgb="FF3366FF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/>
    </xf>
    <xf numFmtId="166" fontId="14" fillId="0" borderId="3" xfId="0" applyNumberFormat="1" applyFont="1" applyBorder="1"/>
    <xf numFmtId="4" fontId="15" fillId="0" borderId="0" xfId="0" applyNumberFormat="1" applyFont="1" applyAlignment="1">
      <alignment vertical="center"/>
    </xf>
    <xf numFmtId="0" fontId="16" fillId="0" borderId="0" xfId="0" applyFont="1"/>
    <xf numFmtId="0" fontId="16" fillId="0" borderId="2" xfId="0" applyFont="1" applyBorder="1"/>
    <xf numFmtId="0" fontId="16" fillId="0" borderId="12" xfId="0" applyFont="1" applyBorder="1"/>
    <xf numFmtId="166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0" fillId="0" borderId="15" xfId="0" applyBorder="1" applyProtection="1">
      <protection locked="0"/>
    </xf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horizontal="left" vertical="center"/>
    </xf>
    <xf numFmtId="0" fontId="0" fillId="0" borderId="18" xfId="0" applyBorder="1"/>
    <xf numFmtId="0" fontId="5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3" borderId="18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 applyProtection="1">
      <alignment horizontal="right" vertical="center"/>
      <protection locked="0"/>
    </xf>
    <xf numFmtId="4" fontId="5" fillId="0" borderId="18" xfId="0" applyNumberFormat="1" applyFont="1" applyBorder="1" applyAlignment="1">
      <alignment vertical="center"/>
    </xf>
    <xf numFmtId="4" fontId="9" fillId="2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10" fillId="2" borderId="18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17" xfId="0" applyFont="1" applyBorder="1" applyAlignment="1">
      <alignment vertical="center"/>
    </xf>
    <xf numFmtId="4" fontId="12" fillId="0" borderId="25" xfId="0" applyNumberFormat="1" applyFont="1" applyBorder="1" applyAlignment="1">
      <alignment vertical="center"/>
    </xf>
    <xf numFmtId="164" fontId="17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18" xfId="0" applyNumberFormat="1" applyFont="1" applyBorder="1"/>
    <xf numFmtId="0" fontId="16" fillId="0" borderId="17" xfId="0" applyFont="1" applyBorder="1"/>
    <xf numFmtId="0" fontId="12" fillId="0" borderId="0" xfId="0" applyFont="1" applyAlignment="1">
      <alignment horizontal="left"/>
    </xf>
    <xf numFmtId="0" fontId="16" fillId="0" borderId="0" xfId="0" applyFont="1" applyProtection="1">
      <protection locked="0"/>
    </xf>
    <xf numFmtId="4" fontId="12" fillId="0" borderId="18" xfId="0" applyNumberFormat="1" applyFont="1" applyBorder="1"/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/>
    </xf>
    <xf numFmtId="4" fontId="0" fillId="3" borderId="28" xfId="0" applyNumberFormat="1" applyFill="1" applyBorder="1" applyAlignment="1" applyProtection="1">
      <alignment vertical="center"/>
      <protection locked="0"/>
    </xf>
    <xf numFmtId="4" fontId="0" fillId="0" borderId="28" xfId="0" applyNumberFormat="1" applyBorder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3" fontId="17" fillId="0" borderId="28" xfId="0" applyNumberFormat="1" applyFont="1" applyBorder="1" applyAlignment="1">
      <alignment horizontal="center" vertical="center"/>
    </xf>
    <xf numFmtId="4" fontId="17" fillId="3" borderId="28" xfId="0" applyNumberFormat="1" applyFont="1" applyFill="1" applyBorder="1" applyAlignment="1" applyProtection="1">
      <alignment vertical="center"/>
      <protection locked="0"/>
    </xf>
    <xf numFmtId="4" fontId="17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 indent="3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3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asoval\AppData\Local\Microsoft\Windows\INetCache\Content.Outlook\HA5OXF4W\E_Soupis%20prac&#237;%20a%20dod&#225;ve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PS 01 - Strojně-technolog..."/>
      <sheetName val="PS 02 - Elektro-technolog..."/>
      <sheetName val="VRN - VRN"/>
      <sheetName val="ON - ON"/>
    </sheetNames>
    <sheetDataSet>
      <sheetData sheetId="0" refreshError="1">
        <row r="6">
          <cell r="K6" t="str">
            <v>SZNR Skorkov</v>
          </cell>
        </row>
        <row r="13">
          <cell r="AN13" t="str">
            <v>Vyplň údaj</v>
          </cell>
        </row>
        <row r="14">
          <cell r="AN14" t="str">
            <v>Vyplň údaj</v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J125"/>
  <sheetViews>
    <sheetView showGridLines="0" tabSelected="1" zoomScale="70" zoomScaleNormal="70" zoomScaleSheetLayoutView="90" workbookViewId="0" topLeftCell="A86">
      <selection activeCell="X106" sqref="X106"/>
    </sheetView>
  </sheetViews>
  <sheetFormatPr defaultColWidth="9.140625" defaultRowHeight="15"/>
  <cols>
    <col min="1" max="1" width="6.7109375" style="0" customWidth="1"/>
    <col min="2" max="2" width="1.421875" style="0" customWidth="1"/>
    <col min="3" max="3" width="5.00390625" style="0" customWidth="1"/>
    <col min="4" max="4" width="3.57421875" style="0" customWidth="1"/>
    <col min="5" max="5" width="14.28125" style="0" customWidth="1"/>
    <col min="6" max="6" width="57.421875" style="0" customWidth="1"/>
    <col min="7" max="7" width="7.28125" style="0" customWidth="1"/>
    <col min="8" max="8" width="9.28125" style="0" customWidth="1"/>
    <col min="9" max="9" width="12.8515625" style="1" customWidth="1"/>
    <col min="10" max="10" width="16.7109375" style="0" customWidth="1"/>
    <col min="11" max="11" width="14.140625" style="0" hidden="1" customWidth="1"/>
    <col min="12" max="12" width="7.7109375" style="0" hidden="1" customWidth="1"/>
    <col min="13" max="13" width="19.00390625" style="0" hidden="1" customWidth="1"/>
    <col min="14" max="14" width="20.28125" style="0" hidden="1" customWidth="1"/>
    <col min="15" max="15" width="21.57421875" style="0" hidden="1" customWidth="1"/>
    <col min="16" max="16" width="16.7109375" style="0" hidden="1" customWidth="1"/>
    <col min="17" max="17" width="10.421875" style="0" hidden="1" customWidth="1"/>
    <col min="18" max="18" width="11.28125" style="0" hidden="1" customWidth="1"/>
    <col min="19" max="19" width="17.421875" style="0" hidden="1" customWidth="1"/>
    <col min="20" max="20" width="21.28125" style="0" hidden="1" customWidth="1"/>
    <col min="21" max="21" width="17.140625" style="0" customWidth="1"/>
    <col min="22" max="22" width="17.00390625" style="0" customWidth="1"/>
    <col min="23" max="23" width="32.8515625" style="0" customWidth="1"/>
    <col min="24" max="24" width="12.28125" style="0" customWidth="1"/>
    <col min="25" max="25" width="13.421875" style="0" customWidth="1"/>
    <col min="26" max="26" width="9.00390625" style="0" customWidth="1"/>
    <col min="27" max="27" width="12.28125" style="0" customWidth="1"/>
    <col min="28" max="28" width="13.421875" style="0" customWidth="1"/>
  </cols>
  <sheetData>
    <row r="2" spans="12:43" ht="15">
      <c r="L2" s="122"/>
      <c r="M2" s="122"/>
      <c r="N2" s="122"/>
      <c r="O2" s="122"/>
      <c r="P2" s="122"/>
      <c r="Q2" s="122"/>
      <c r="R2" s="122"/>
      <c r="S2" s="122"/>
      <c r="T2" s="122"/>
      <c r="U2" s="122"/>
      <c r="AQ2" s="2" t="s">
        <v>0</v>
      </c>
    </row>
    <row r="3" spans="2:43" ht="15">
      <c r="B3" s="51"/>
      <c r="C3" s="52"/>
      <c r="D3" s="52"/>
      <c r="E3" s="52"/>
      <c r="F3" s="52"/>
      <c r="G3" s="52"/>
      <c r="H3" s="52"/>
      <c r="I3" s="53"/>
      <c r="J3" s="54"/>
      <c r="K3" s="3"/>
      <c r="L3" s="4"/>
      <c r="AQ3" s="2" t="s">
        <v>1</v>
      </c>
    </row>
    <row r="4" spans="2:43" ht="18">
      <c r="B4" s="55"/>
      <c r="D4" s="56" t="s">
        <v>2</v>
      </c>
      <c r="J4" s="57"/>
      <c r="L4" s="4"/>
      <c r="M4" s="5" t="s">
        <v>3</v>
      </c>
      <c r="AQ4" s="2" t="s">
        <v>4</v>
      </c>
    </row>
    <row r="5" spans="2:12" ht="15">
      <c r="B5" s="55"/>
      <c r="J5" s="57"/>
      <c r="L5" s="4"/>
    </row>
    <row r="6" spans="2:12" ht="15">
      <c r="B6" s="55"/>
      <c r="D6" s="58" t="s">
        <v>5</v>
      </c>
      <c r="J6" s="57"/>
      <c r="L6" s="4"/>
    </row>
    <row r="7" spans="2:12" ht="15">
      <c r="B7" s="55"/>
      <c r="E7" s="120"/>
      <c r="F7" s="121"/>
      <c r="G7" s="121"/>
      <c r="H7" s="121"/>
      <c r="J7" s="57"/>
      <c r="L7" s="4"/>
    </row>
    <row r="8" spans="2:12" s="7" customFormat="1" ht="15">
      <c r="B8" s="59"/>
      <c r="D8" s="58" t="s">
        <v>6</v>
      </c>
      <c r="I8" s="60"/>
      <c r="J8" s="61"/>
      <c r="L8" s="6"/>
    </row>
    <row r="9" spans="2:12" s="7" customFormat="1" ht="15">
      <c r="B9" s="59"/>
      <c r="E9" s="118"/>
      <c r="F9" s="119"/>
      <c r="G9" s="119"/>
      <c r="H9" s="119"/>
      <c r="I9" s="60"/>
      <c r="J9" s="61"/>
      <c r="L9" s="6"/>
    </row>
    <row r="10" spans="2:12" s="7" customFormat="1" ht="15">
      <c r="B10" s="59"/>
      <c r="I10" s="60"/>
      <c r="J10" s="61"/>
      <c r="L10" s="6"/>
    </row>
    <row r="11" spans="2:12" s="7" customFormat="1" ht="15">
      <c r="B11" s="59"/>
      <c r="D11" s="58" t="s">
        <v>7</v>
      </c>
      <c r="F11" s="2" t="s">
        <v>8</v>
      </c>
      <c r="I11" s="62" t="s">
        <v>9</v>
      </c>
      <c r="J11" s="63" t="s">
        <v>8</v>
      </c>
      <c r="L11" s="6"/>
    </row>
    <row r="12" spans="2:12" s="7" customFormat="1" ht="15">
      <c r="B12" s="59"/>
      <c r="D12" s="58" t="s">
        <v>10</v>
      </c>
      <c r="F12" s="2" t="s">
        <v>11</v>
      </c>
      <c r="I12" s="62" t="s">
        <v>12</v>
      </c>
      <c r="J12" s="64">
        <v>44402</v>
      </c>
      <c r="L12" s="6"/>
    </row>
    <row r="13" spans="2:12" s="7" customFormat="1" ht="15">
      <c r="B13" s="59"/>
      <c r="I13" s="60"/>
      <c r="J13" s="61"/>
      <c r="L13" s="6"/>
    </row>
    <row r="14" spans="2:12" s="7" customFormat="1" ht="15">
      <c r="B14" s="59"/>
      <c r="D14" s="58" t="s">
        <v>13</v>
      </c>
      <c r="I14" s="62" t="s">
        <v>14</v>
      </c>
      <c r="J14" s="63" t="s">
        <v>8</v>
      </c>
      <c r="L14" s="6"/>
    </row>
    <row r="15" spans="2:12" s="7" customFormat="1" ht="15">
      <c r="B15" s="59"/>
      <c r="E15" s="65"/>
      <c r="F15" s="66"/>
      <c r="I15" s="62" t="s">
        <v>15</v>
      </c>
      <c r="J15" s="63" t="s">
        <v>8</v>
      </c>
      <c r="L15" s="6"/>
    </row>
    <row r="16" spans="2:12" s="7" customFormat="1" ht="15">
      <c r="B16" s="59"/>
      <c r="I16" s="60"/>
      <c r="J16" s="61"/>
      <c r="L16" s="6"/>
    </row>
    <row r="17" spans="2:12" s="7" customFormat="1" ht="15">
      <c r="B17" s="59"/>
      <c r="D17" s="58" t="s">
        <v>16</v>
      </c>
      <c r="I17" s="62" t="s">
        <v>14</v>
      </c>
      <c r="J17" s="67" t="str">
        <f>'[1]Rekapitulace stavby'!AN13</f>
        <v>Vyplň údaj</v>
      </c>
      <c r="L17" s="6"/>
    </row>
    <row r="18" spans="2:12" s="7" customFormat="1" ht="15">
      <c r="B18" s="59"/>
      <c r="E18" s="123" t="s">
        <v>72</v>
      </c>
      <c r="F18" s="124"/>
      <c r="G18" s="124"/>
      <c r="H18" s="124"/>
      <c r="I18" s="62" t="s">
        <v>15</v>
      </c>
      <c r="J18" s="67" t="str">
        <f>'[1]Rekapitulace stavby'!AN14</f>
        <v>Vyplň údaj</v>
      </c>
      <c r="L18" s="6"/>
    </row>
    <row r="19" spans="2:12" s="7" customFormat="1" ht="15">
      <c r="B19" s="59"/>
      <c r="I19" s="60"/>
      <c r="J19" s="61"/>
      <c r="L19" s="6"/>
    </row>
    <row r="20" spans="2:12" s="7" customFormat="1" ht="15">
      <c r="B20" s="59"/>
      <c r="D20" s="58" t="s">
        <v>17</v>
      </c>
      <c r="I20" s="62" t="s">
        <v>14</v>
      </c>
      <c r="J20" s="63" t="s">
        <v>95</v>
      </c>
      <c r="L20" s="6"/>
    </row>
    <row r="21" spans="2:12" s="7" customFormat="1" ht="15">
      <c r="B21" s="59"/>
      <c r="E21" s="65"/>
      <c r="F21" s="68"/>
      <c r="I21" s="62" t="s">
        <v>15</v>
      </c>
      <c r="J21" s="63" t="s">
        <v>96</v>
      </c>
      <c r="L21" s="6"/>
    </row>
    <row r="22" spans="2:12" s="7" customFormat="1" ht="15">
      <c r="B22" s="59"/>
      <c r="I22" s="60"/>
      <c r="J22" s="61"/>
      <c r="L22" s="6"/>
    </row>
    <row r="23" spans="2:12" s="7" customFormat="1" ht="15">
      <c r="B23" s="59"/>
      <c r="D23" s="58" t="s">
        <v>18</v>
      </c>
      <c r="I23" s="62" t="s">
        <v>14</v>
      </c>
      <c r="J23" s="63" t="str">
        <f>IF('[1]Rekapitulace stavby'!AN19="","",'[1]Rekapitulace stavby'!AN19)</f>
        <v/>
      </c>
      <c r="L23" s="6"/>
    </row>
    <row r="24" spans="2:12" s="7" customFormat="1" ht="15">
      <c r="B24" s="59"/>
      <c r="E24" s="2" t="str">
        <f>IF('[1]Rekapitulace stavby'!E20="","",'[1]Rekapitulace stavby'!E20)</f>
        <v xml:space="preserve"> </v>
      </c>
      <c r="I24" s="62" t="s">
        <v>15</v>
      </c>
      <c r="J24" s="63" t="str">
        <f>IF('[1]Rekapitulace stavby'!AN20="","",'[1]Rekapitulace stavby'!AN20)</f>
        <v/>
      </c>
      <c r="L24" s="6"/>
    </row>
    <row r="25" spans="2:12" s="7" customFormat="1" ht="15">
      <c r="B25" s="59"/>
      <c r="I25" s="60"/>
      <c r="J25" s="61"/>
      <c r="L25" s="6"/>
    </row>
    <row r="26" spans="2:12" s="7" customFormat="1" ht="15">
      <c r="B26" s="59"/>
      <c r="D26" s="58" t="s">
        <v>19</v>
      </c>
      <c r="I26" s="60"/>
      <c r="J26" s="61"/>
      <c r="L26" s="6"/>
    </row>
    <row r="27" spans="2:12" s="9" customFormat="1" ht="261.95" customHeight="1">
      <c r="B27" s="69"/>
      <c r="E27" s="125" t="s">
        <v>115</v>
      </c>
      <c r="F27" s="125"/>
      <c r="G27" s="125"/>
      <c r="H27" s="125"/>
      <c r="I27" s="70"/>
      <c r="J27" s="71"/>
      <c r="L27" s="8"/>
    </row>
    <row r="28" spans="2:12" s="7" customFormat="1" ht="15">
      <c r="B28" s="59"/>
      <c r="I28" s="60"/>
      <c r="J28" s="61"/>
      <c r="L28" s="6"/>
    </row>
    <row r="29" spans="2:12" s="7" customFormat="1" ht="15">
      <c r="B29" s="59"/>
      <c r="D29" s="10"/>
      <c r="E29" s="10"/>
      <c r="F29" s="10"/>
      <c r="G29" s="10"/>
      <c r="H29" s="10"/>
      <c r="I29" s="11"/>
      <c r="J29" s="72"/>
      <c r="K29" s="10"/>
      <c r="L29" s="6"/>
    </row>
    <row r="30" spans="2:12" s="7" customFormat="1" ht="15.75">
      <c r="B30" s="59"/>
      <c r="D30" s="73" t="s">
        <v>20</v>
      </c>
      <c r="I30" s="60"/>
      <c r="J30" s="74">
        <f>ROUND(J80,2)</f>
        <v>0</v>
      </c>
      <c r="L30" s="6"/>
    </row>
    <row r="31" spans="2:12" s="7" customFormat="1" ht="15">
      <c r="B31" s="59"/>
      <c r="D31" s="10"/>
      <c r="E31" s="10"/>
      <c r="F31" s="10"/>
      <c r="G31" s="10"/>
      <c r="H31" s="10"/>
      <c r="I31" s="11"/>
      <c r="J31" s="72"/>
      <c r="K31" s="10"/>
      <c r="L31" s="6"/>
    </row>
    <row r="32" spans="2:12" s="7" customFormat="1" ht="15">
      <c r="B32" s="59"/>
      <c r="F32" s="75" t="s">
        <v>21</v>
      </c>
      <c r="I32" s="76" t="s">
        <v>22</v>
      </c>
      <c r="J32" s="77" t="s">
        <v>23</v>
      </c>
      <c r="L32" s="6"/>
    </row>
    <row r="33" spans="2:12" s="7" customFormat="1" ht="15">
      <c r="B33" s="59"/>
      <c r="D33" s="58" t="s">
        <v>24</v>
      </c>
      <c r="E33" s="58" t="s">
        <v>25</v>
      </c>
      <c r="F33" s="78">
        <f>ROUND((SUM(BB80:BB107)),2)</f>
        <v>0</v>
      </c>
      <c r="I33" s="79">
        <v>0.21</v>
      </c>
      <c r="J33" s="80">
        <f>ROUND(((SUM(BB80:BB107))*I33),2)</f>
        <v>0</v>
      </c>
      <c r="L33" s="6"/>
    </row>
    <row r="34" spans="2:12" s="7" customFormat="1" ht="15">
      <c r="B34" s="59"/>
      <c r="E34" s="58" t="s">
        <v>26</v>
      </c>
      <c r="F34" s="78">
        <f>ROUND((SUM(BC80:BC107)),2)</f>
        <v>0</v>
      </c>
      <c r="I34" s="79">
        <v>0.15</v>
      </c>
      <c r="J34" s="80">
        <f>ROUND(((SUM(BC80:BC107))*I34),2)</f>
        <v>0</v>
      </c>
      <c r="L34" s="6"/>
    </row>
    <row r="35" spans="2:12" s="7" customFormat="1" ht="15">
      <c r="B35" s="59"/>
      <c r="E35" s="58" t="s">
        <v>27</v>
      </c>
      <c r="F35" s="78">
        <f>ROUND((SUM(BD80:BD107)),2)</f>
        <v>0</v>
      </c>
      <c r="I35" s="79">
        <v>0.21</v>
      </c>
      <c r="J35" s="80">
        <f>0</f>
        <v>0</v>
      </c>
      <c r="L35" s="6"/>
    </row>
    <row r="36" spans="2:12" s="7" customFormat="1" ht="15">
      <c r="B36" s="59"/>
      <c r="E36" s="58" t="s">
        <v>28</v>
      </c>
      <c r="F36" s="78">
        <f>ROUND((SUM(BE80:BE107)),2)</f>
        <v>0</v>
      </c>
      <c r="I36" s="79">
        <v>0.15</v>
      </c>
      <c r="J36" s="80">
        <f>0</f>
        <v>0</v>
      </c>
      <c r="L36" s="6"/>
    </row>
    <row r="37" spans="2:12" s="7" customFormat="1" ht="15">
      <c r="B37" s="59"/>
      <c r="E37" s="58" t="s">
        <v>29</v>
      </c>
      <c r="F37" s="78">
        <f>ROUND((SUM(BF80:BF107)),2)</f>
        <v>0</v>
      </c>
      <c r="I37" s="79">
        <v>0</v>
      </c>
      <c r="J37" s="80">
        <f>0</f>
        <v>0</v>
      </c>
      <c r="L37" s="6"/>
    </row>
    <row r="38" spans="2:12" s="7" customFormat="1" ht="15">
      <c r="B38" s="59"/>
      <c r="I38" s="60"/>
      <c r="J38" s="61"/>
      <c r="L38" s="6"/>
    </row>
    <row r="39" spans="2:12" s="7" customFormat="1" ht="15.75">
      <c r="B39" s="59"/>
      <c r="C39" s="22"/>
      <c r="D39" s="12" t="s">
        <v>30</v>
      </c>
      <c r="E39" s="13"/>
      <c r="F39" s="13"/>
      <c r="G39" s="14" t="s">
        <v>31</v>
      </c>
      <c r="H39" s="15" t="s">
        <v>32</v>
      </c>
      <c r="I39" s="16"/>
      <c r="J39" s="81">
        <f>SUM(J30:J37)*1.21</f>
        <v>0</v>
      </c>
      <c r="K39" s="17"/>
      <c r="L39" s="6"/>
    </row>
    <row r="40" spans="2:12" s="7" customFormat="1" ht="15">
      <c r="B40" s="82"/>
      <c r="C40" s="18"/>
      <c r="D40" s="18"/>
      <c r="E40" s="18"/>
      <c r="F40" s="18"/>
      <c r="G40" s="18"/>
      <c r="H40" s="18"/>
      <c r="I40" s="19"/>
      <c r="J40" s="83"/>
      <c r="K40" s="18"/>
      <c r="L40" s="6"/>
    </row>
    <row r="41" spans="2:10" ht="15">
      <c r="B41" s="55"/>
      <c r="J41" s="57"/>
    </row>
    <row r="42" spans="2:10" ht="15">
      <c r="B42" s="55"/>
      <c r="J42" s="57"/>
    </row>
    <row r="43" spans="2:10" ht="15">
      <c r="B43" s="55"/>
      <c r="J43" s="57"/>
    </row>
    <row r="44" spans="2:12" s="7" customFormat="1" ht="15">
      <c r="B44" s="84"/>
      <c r="C44" s="20"/>
      <c r="D44" s="20"/>
      <c r="E44" s="20"/>
      <c r="F44" s="20"/>
      <c r="G44" s="20"/>
      <c r="H44" s="20"/>
      <c r="I44" s="21"/>
      <c r="J44" s="85"/>
      <c r="K44" s="20"/>
      <c r="L44" s="6"/>
    </row>
    <row r="45" spans="2:12" s="7" customFormat="1" ht="18">
      <c r="B45" s="59"/>
      <c r="C45" s="56" t="s">
        <v>33</v>
      </c>
      <c r="I45" s="60"/>
      <c r="J45" s="61"/>
      <c r="L45" s="6"/>
    </row>
    <row r="46" spans="2:12" s="7" customFormat="1" ht="15">
      <c r="B46" s="59"/>
      <c r="I46" s="60"/>
      <c r="J46" s="61"/>
      <c r="L46" s="6"/>
    </row>
    <row r="47" spans="2:12" s="7" customFormat="1" ht="15">
      <c r="B47" s="59"/>
      <c r="C47" s="58" t="s">
        <v>5</v>
      </c>
      <c r="I47" s="60"/>
      <c r="J47" s="61"/>
      <c r="L47" s="6"/>
    </row>
    <row r="48" spans="2:12" s="7" customFormat="1" ht="15">
      <c r="B48" s="59"/>
      <c r="E48" s="120">
        <f>E7</f>
        <v>0</v>
      </c>
      <c r="F48" s="121"/>
      <c r="G48" s="121"/>
      <c r="H48" s="121"/>
      <c r="I48" s="60"/>
      <c r="J48" s="61"/>
      <c r="L48" s="6"/>
    </row>
    <row r="49" spans="2:12" s="7" customFormat="1" ht="15">
      <c r="B49" s="59"/>
      <c r="C49" s="58" t="s">
        <v>6</v>
      </c>
      <c r="I49" s="60"/>
      <c r="J49" s="61"/>
      <c r="L49" s="6"/>
    </row>
    <row r="50" spans="2:12" s="7" customFormat="1" ht="15">
      <c r="B50" s="59"/>
      <c r="E50" s="118">
        <f>E9</f>
        <v>0</v>
      </c>
      <c r="F50" s="119"/>
      <c r="G50" s="119"/>
      <c r="H50" s="119"/>
      <c r="I50" s="60"/>
      <c r="J50" s="61"/>
      <c r="L50" s="6"/>
    </row>
    <row r="51" spans="2:12" s="7" customFormat="1" ht="15">
      <c r="B51" s="59"/>
      <c r="I51" s="60"/>
      <c r="J51" s="61"/>
      <c r="L51" s="6"/>
    </row>
    <row r="52" spans="2:12" s="7" customFormat="1" ht="15">
      <c r="B52" s="59"/>
      <c r="C52" s="58" t="s">
        <v>10</v>
      </c>
      <c r="F52" s="2" t="str">
        <f>F12</f>
        <v xml:space="preserve"> </v>
      </c>
      <c r="I52" s="62" t="s">
        <v>12</v>
      </c>
      <c r="J52" s="64">
        <f>J12</f>
        <v>44402</v>
      </c>
      <c r="L52" s="6"/>
    </row>
    <row r="53" spans="2:12" s="7" customFormat="1" ht="15">
      <c r="B53" s="59"/>
      <c r="I53" s="60"/>
      <c r="J53" s="61"/>
      <c r="L53" s="6"/>
    </row>
    <row r="54" spans="2:12" s="7" customFormat="1" ht="15">
      <c r="B54" s="59"/>
      <c r="C54" s="58" t="s">
        <v>13</v>
      </c>
      <c r="F54" s="65">
        <f>E15</f>
        <v>0</v>
      </c>
      <c r="I54" s="62" t="s">
        <v>17</v>
      </c>
      <c r="J54" s="86">
        <f>E21</f>
        <v>0</v>
      </c>
      <c r="L54" s="6"/>
    </row>
    <row r="55" spans="2:12" s="7" customFormat="1" ht="15">
      <c r="B55" s="59"/>
      <c r="C55" s="58" t="s">
        <v>16</v>
      </c>
      <c r="F55" s="2" t="str">
        <f>IF(E18="","",E18)</f>
        <v>-</v>
      </c>
      <c r="I55" s="62" t="s">
        <v>18</v>
      </c>
      <c r="J55" s="86" t="str">
        <f>E24</f>
        <v xml:space="preserve"> </v>
      </c>
      <c r="L55" s="6"/>
    </row>
    <row r="56" spans="2:12" s="7" customFormat="1" ht="15">
      <c r="B56" s="59"/>
      <c r="I56" s="60"/>
      <c r="J56" s="61"/>
      <c r="L56" s="6"/>
    </row>
    <row r="57" spans="2:12" s="7" customFormat="1" ht="15">
      <c r="B57" s="59"/>
      <c r="C57" s="87" t="s">
        <v>34</v>
      </c>
      <c r="D57" s="22"/>
      <c r="E57" s="22"/>
      <c r="F57" s="22"/>
      <c r="G57" s="22"/>
      <c r="H57" s="22"/>
      <c r="I57" s="88"/>
      <c r="J57" s="89" t="s">
        <v>35</v>
      </c>
      <c r="K57" s="22"/>
      <c r="L57" s="6"/>
    </row>
    <row r="58" spans="2:12" s="7" customFormat="1" ht="15">
      <c r="B58" s="59"/>
      <c r="I58" s="60"/>
      <c r="J58" s="61"/>
      <c r="L58" s="6"/>
    </row>
    <row r="59" spans="2:44" s="7" customFormat="1" ht="15.75">
      <c r="B59" s="59"/>
      <c r="C59" s="90" t="s">
        <v>36</v>
      </c>
      <c r="I59" s="60"/>
      <c r="J59" s="74">
        <f>J80</f>
        <v>0</v>
      </c>
      <c r="L59" s="6"/>
      <c r="AR59" s="2" t="s">
        <v>37</v>
      </c>
    </row>
    <row r="60" spans="2:12" s="23" customFormat="1" ht="15">
      <c r="B60" s="91"/>
      <c r="D60" s="24" t="str">
        <f>CONCATENATE(E9,"-dodávka a montáž")</f>
        <v>-dodávka a montáž</v>
      </c>
      <c r="E60" s="25"/>
      <c r="F60" s="25"/>
      <c r="G60" s="25"/>
      <c r="H60" s="25"/>
      <c r="I60" s="26"/>
      <c r="J60" s="92">
        <f>J81</f>
        <v>0</v>
      </c>
      <c r="L60" s="27"/>
    </row>
    <row r="61" spans="2:12" s="7" customFormat="1" ht="15">
      <c r="B61" s="59"/>
      <c r="I61" s="60"/>
      <c r="J61" s="61"/>
      <c r="L61" s="6"/>
    </row>
    <row r="62" spans="2:12" s="7" customFormat="1" ht="15">
      <c r="B62" s="82"/>
      <c r="C62" s="18"/>
      <c r="D62" s="18"/>
      <c r="E62" s="18"/>
      <c r="F62" s="18"/>
      <c r="G62" s="18"/>
      <c r="H62" s="18"/>
      <c r="I62" s="19"/>
      <c r="J62" s="83"/>
      <c r="K62" s="18"/>
      <c r="L62" s="6"/>
    </row>
    <row r="63" spans="2:10" ht="15">
      <c r="B63" s="55"/>
      <c r="J63" s="57"/>
    </row>
    <row r="64" spans="2:10" ht="15">
      <c r="B64" s="55"/>
      <c r="J64" s="57"/>
    </row>
    <row r="65" spans="2:10" ht="15">
      <c r="B65" s="55"/>
      <c r="J65" s="57"/>
    </row>
    <row r="66" spans="2:12" s="7" customFormat="1" ht="15">
      <c r="B66" s="84"/>
      <c r="C66" s="20"/>
      <c r="D66" s="20"/>
      <c r="E66" s="20"/>
      <c r="F66" s="20"/>
      <c r="G66" s="20"/>
      <c r="H66" s="20"/>
      <c r="I66" s="21"/>
      <c r="J66" s="85"/>
      <c r="K66" s="20"/>
      <c r="L66" s="6"/>
    </row>
    <row r="67" spans="2:12" s="7" customFormat="1" ht="18">
      <c r="B67" s="59"/>
      <c r="C67" s="56" t="s">
        <v>38</v>
      </c>
      <c r="I67" s="60"/>
      <c r="J67" s="61"/>
      <c r="L67" s="6"/>
    </row>
    <row r="68" spans="2:12" s="7" customFormat="1" ht="15">
      <c r="B68" s="59"/>
      <c r="I68" s="60"/>
      <c r="J68" s="61"/>
      <c r="L68" s="6"/>
    </row>
    <row r="69" spans="2:12" s="7" customFormat="1" ht="15">
      <c r="B69" s="59"/>
      <c r="C69" s="58" t="s">
        <v>5</v>
      </c>
      <c r="I69" s="60"/>
      <c r="J69" s="61"/>
      <c r="L69" s="6"/>
    </row>
    <row r="70" spans="2:12" s="7" customFormat="1" ht="15">
      <c r="B70" s="59"/>
      <c r="E70" s="120">
        <f>E7</f>
        <v>0</v>
      </c>
      <c r="F70" s="121"/>
      <c r="G70" s="121"/>
      <c r="H70" s="121"/>
      <c r="I70" s="60"/>
      <c r="J70" s="61"/>
      <c r="L70" s="6"/>
    </row>
    <row r="71" spans="2:12" s="7" customFormat="1" ht="15">
      <c r="B71" s="59"/>
      <c r="C71" s="58" t="s">
        <v>6</v>
      </c>
      <c r="I71" s="60"/>
      <c r="J71" s="61"/>
      <c r="L71" s="6"/>
    </row>
    <row r="72" spans="2:12" s="7" customFormat="1" ht="15">
      <c r="B72" s="59"/>
      <c r="E72" s="118">
        <f>E9</f>
        <v>0</v>
      </c>
      <c r="F72" s="119"/>
      <c r="G72" s="119"/>
      <c r="H72" s="119"/>
      <c r="I72" s="60"/>
      <c r="J72" s="61"/>
      <c r="L72" s="6"/>
    </row>
    <row r="73" spans="2:12" s="7" customFormat="1" ht="15">
      <c r="B73" s="59"/>
      <c r="I73" s="60"/>
      <c r="J73" s="61"/>
      <c r="L73" s="6"/>
    </row>
    <row r="74" spans="2:12" s="7" customFormat="1" ht="15">
      <c r="B74" s="59"/>
      <c r="C74" s="58" t="s">
        <v>10</v>
      </c>
      <c r="F74" s="2" t="str">
        <f>F12</f>
        <v xml:space="preserve"> </v>
      </c>
      <c r="I74" s="62" t="s">
        <v>12</v>
      </c>
      <c r="J74" s="93">
        <f>J52</f>
        <v>44402</v>
      </c>
      <c r="L74" s="6"/>
    </row>
    <row r="75" spans="2:12" s="7" customFormat="1" ht="15">
      <c r="B75" s="59"/>
      <c r="I75" s="60"/>
      <c r="J75" s="61"/>
      <c r="L75" s="6"/>
    </row>
    <row r="76" spans="2:12" s="7" customFormat="1" ht="15">
      <c r="B76" s="59"/>
      <c r="C76" s="58" t="s">
        <v>13</v>
      </c>
      <c r="F76" s="65">
        <f>E15</f>
        <v>0</v>
      </c>
      <c r="I76" s="62" t="s">
        <v>17</v>
      </c>
      <c r="J76" s="86">
        <f>E21</f>
        <v>0</v>
      </c>
      <c r="L76" s="6"/>
    </row>
    <row r="77" spans="2:12" s="7" customFormat="1" ht="15">
      <c r="B77" s="59"/>
      <c r="C77" s="58" t="s">
        <v>16</v>
      </c>
      <c r="F77" s="2" t="str">
        <f>IF(E18="","",E18)</f>
        <v>-</v>
      </c>
      <c r="I77" s="62" t="s">
        <v>18</v>
      </c>
      <c r="J77" s="86" t="str">
        <f>E24</f>
        <v xml:space="preserve"> </v>
      </c>
      <c r="L77" s="6"/>
    </row>
    <row r="78" spans="2:12" s="7" customFormat="1" ht="15">
      <c r="B78" s="59"/>
      <c r="I78" s="60"/>
      <c r="J78" s="61"/>
      <c r="L78" s="6"/>
    </row>
    <row r="79" spans="2:19" s="35" customFormat="1" ht="24">
      <c r="B79" s="94"/>
      <c r="C79" s="28" t="s">
        <v>39</v>
      </c>
      <c r="D79" s="29" t="s">
        <v>40</v>
      </c>
      <c r="E79" s="29" t="s">
        <v>41</v>
      </c>
      <c r="F79" s="29" t="s">
        <v>42</v>
      </c>
      <c r="G79" s="29" t="s">
        <v>43</v>
      </c>
      <c r="H79" s="29" t="s">
        <v>44</v>
      </c>
      <c r="I79" s="30" t="s">
        <v>45</v>
      </c>
      <c r="J79" s="95" t="s">
        <v>35</v>
      </c>
      <c r="K79" s="31" t="s">
        <v>46</v>
      </c>
      <c r="L79" s="32"/>
      <c r="M79" s="33" t="s">
        <v>8</v>
      </c>
      <c r="N79" s="34" t="s">
        <v>24</v>
      </c>
      <c r="O79" s="34" t="s">
        <v>47</v>
      </c>
      <c r="P79" s="34" t="s">
        <v>48</v>
      </c>
      <c r="Q79" s="34" t="s">
        <v>49</v>
      </c>
      <c r="R79" s="34" t="s">
        <v>50</v>
      </c>
      <c r="S79" s="34" t="s">
        <v>51</v>
      </c>
    </row>
    <row r="80" spans="2:60" s="7" customFormat="1" ht="15.75">
      <c r="B80" s="59"/>
      <c r="C80" s="96" t="s">
        <v>52</v>
      </c>
      <c r="I80" s="60"/>
      <c r="J80" s="97">
        <f>J81</f>
        <v>0</v>
      </c>
      <c r="L80" s="6"/>
      <c r="M80" s="36"/>
      <c r="N80" s="10"/>
      <c r="O80" s="10"/>
      <c r="P80" s="37">
        <f>P81</f>
        <v>0</v>
      </c>
      <c r="Q80" s="10"/>
      <c r="R80" s="37">
        <f>R81</f>
        <v>0</v>
      </c>
      <c r="S80" s="10"/>
      <c r="AQ80" s="2" t="s">
        <v>53</v>
      </c>
      <c r="AR80" s="2" t="s">
        <v>37</v>
      </c>
      <c r="BH80" s="38">
        <f>BH81</f>
        <v>0</v>
      </c>
    </row>
    <row r="81" spans="2:60" s="39" customFormat="1" ht="15">
      <c r="B81" s="98"/>
      <c r="D81" s="43" t="s">
        <v>53</v>
      </c>
      <c r="E81" s="99" t="s">
        <v>74</v>
      </c>
      <c r="F81" s="99" t="s">
        <v>54</v>
      </c>
      <c r="I81" s="100"/>
      <c r="J81" s="101">
        <f>SUM(J82:J123)</f>
        <v>0</v>
      </c>
      <c r="L81" s="40"/>
      <c r="M81" s="41"/>
      <c r="P81" s="42">
        <f>SUM(P82:P107)</f>
        <v>0</v>
      </c>
      <c r="R81" s="42">
        <f>SUM(R82:R107)</f>
        <v>0</v>
      </c>
      <c r="AO81" s="43" t="s">
        <v>55</v>
      </c>
      <c r="AQ81" s="44" t="s">
        <v>53</v>
      </c>
      <c r="AR81" s="44" t="s">
        <v>56</v>
      </c>
      <c r="AV81" s="43" t="s">
        <v>57</v>
      </c>
      <c r="BH81" s="45">
        <f>SUM(BH82:BH107)</f>
        <v>0</v>
      </c>
    </row>
    <row r="82" spans="2:62" s="7" customFormat="1" ht="15">
      <c r="B82" s="59"/>
      <c r="C82" s="103">
        <v>1</v>
      </c>
      <c r="D82" s="103" t="s">
        <v>83</v>
      </c>
      <c r="E82" s="104"/>
      <c r="F82" s="105" t="s">
        <v>82</v>
      </c>
      <c r="G82" s="106"/>
      <c r="H82" s="107"/>
      <c r="I82" s="108"/>
      <c r="J82" s="109"/>
      <c r="K82" s="50" t="s">
        <v>8</v>
      </c>
      <c r="L82" s="6"/>
      <c r="M82" s="46" t="s">
        <v>8</v>
      </c>
      <c r="N82" s="47" t="s">
        <v>25</v>
      </c>
      <c r="P82" s="48">
        <f aca="true" t="shared" si="0" ref="P82">O82*H82</f>
        <v>0</v>
      </c>
      <c r="Q82" s="48">
        <v>0</v>
      </c>
      <c r="R82" s="48">
        <f aca="true" t="shared" si="1" ref="R82">Q82*H82</f>
        <v>0</v>
      </c>
      <c r="S82" s="48">
        <v>0</v>
      </c>
      <c r="AO82" s="2" t="s">
        <v>61</v>
      </c>
      <c r="AQ82" s="2" t="s">
        <v>59</v>
      </c>
      <c r="AR82" s="2" t="s">
        <v>58</v>
      </c>
      <c r="AV82" s="2" t="s">
        <v>57</v>
      </c>
      <c r="BB82" s="49">
        <f aca="true" t="shared" si="2" ref="BB82">IF(N82="základní",J82,0)</f>
        <v>0</v>
      </c>
      <c r="BC82" s="49">
        <f aca="true" t="shared" si="3" ref="BC82">IF(N82="snížená",J82,0)</f>
        <v>0</v>
      </c>
      <c r="BD82" s="49">
        <f aca="true" t="shared" si="4" ref="BD82">IF(N82="zákl. přenesená",J82,0)</f>
        <v>0</v>
      </c>
      <c r="BE82" s="49">
        <f aca="true" t="shared" si="5" ref="BE82">IF(N82="sníž. přenesená",J82,0)</f>
        <v>0</v>
      </c>
      <c r="BF82" s="49">
        <f aca="true" t="shared" si="6" ref="BF82">IF(N82="nulová",J82,0)</f>
        <v>0</v>
      </c>
      <c r="BG82" s="2" t="s">
        <v>58</v>
      </c>
      <c r="BH82" s="49">
        <f aca="true" t="shared" si="7" ref="BH82">ROUND(I82*H82,2)</f>
        <v>0</v>
      </c>
      <c r="BI82" s="2" t="s">
        <v>61</v>
      </c>
      <c r="BJ82" s="2" t="s">
        <v>1</v>
      </c>
    </row>
    <row r="83" spans="2:62" s="7" customFormat="1" ht="30">
      <c r="B83" s="59"/>
      <c r="C83" s="103">
        <v>2</v>
      </c>
      <c r="D83" s="103" t="s">
        <v>83</v>
      </c>
      <c r="E83" s="104"/>
      <c r="F83" s="110" t="s">
        <v>114</v>
      </c>
      <c r="G83" s="106" t="s">
        <v>71</v>
      </c>
      <c r="H83" s="111">
        <v>1</v>
      </c>
      <c r="I83" s="108">
        <v>0</v>
      </c>
      <c r="J83" s="109">
        <f aca="true" t="shared" si="8" ref="J83:J103">H83*I83</f>
        <v>0</v>
      </c>
      <c r="K83" s="50"/>
      <c r="L83" s="6"/>
      <c r="M83" s="46"/>
      <c r="N83" s="47"/>
      <c r="P83" s="48"/>
      <c r="Q83" s="48"/>
      <c r="R83" s="48"/>
      <c r="S83" s="48"/>
      <c r="AO83" s="2"/>
      <c r="AQ83" s="2"/>
      <c r="AR83" s="2"/>
      <c r="AV83" s="2"/>
      <c r="BB83" s="49"/>
      <c r="BC83" s="49"/>
      <c r="BD83" s="49"/>
      <c r="BE83" s="49"/>
      <c r="BF83" s="49"/>
      <c r="BG83" s="2"/>
      <c r="BH83" s="49"/>
      <c r="BI83" s="2"/>
      <c r="BJ83" s="2"/>
    </row>
    <row r="84" spans="2:62" s="7" customFormat="1" ht="30">
      <c r="B84" s="59"/>
      <c r="C84" s="103">
        <v>3</v>
      </c>
      <c r="D84" s="103" t="s">
        <v>59</v>
      </c>
      <c r="E84" s="104"/>
      <c r="F84" s="110" t="s">
        <v>89</v>
      </c>
      <c r="G84" s="106" t="s">
        <v>71</v>
      </c>
      <c r="H84" s="111">
        <v>1</v>
      </c>
      <c r="I84" s="108">
        <v>0</v>
      </c>
      <c r="J84" s="109">
        <f t="shared" si="8"/>
        <v>0</v>
      </c>
      <c r="K84" s="50"/>
      <c r="L84" s="6"/>
      <c r="M84" s="46"/>
      <c r="N84" s="47"/>
      <c r="P84" s="48"/>
      <c r="Q84" s="48"/>
      <c r="R84" s="48"/>
      <c r="S84" s="48"/>
      <c r="AO84" s="2"/>
      <c r="AQ84" s="2"/>
      <c r="AR84" s="2"/>
      <c r="AV84" s="2"/>
      <c r="BB84" s="49"/>
      <c r="BC84" s="49"/>
      <c r="BD84" s="49"/>
      <c r="BE84" s="49"/>
      <c r="BF84" s="49"/>
      <c r="BG84" s="2"/>
      <c r="BH84" s="49"/>
      <c r="BI84" s="2"/>
      <c r="BJ84" s="2"/>
    </row>
    <row r="85" spans="2:62" s="7" customFormat="1" ht="15">
      <c r="B85" s="59"/>
      <c r="C85" s="103">
        <v>4</v>
      </c>
      <c r="D85" s="103" t="s">
        <v>83</v>
      </c>
      <c r="E85" s="104"/>
      <c r="F85" s="110" t="s">
        <v>99</v>
      </c>
      <c r="G85" s="106" t="s">
        <v>60</v>
      </c>
      <c r="H85" s="111">
        <v>3</v>
      </c>
      <c r="I85" s="108">
        <v>0</v>
      </c>
      <c r="J85" s="109">
        <f t="shared" si="8"/>
        <v>0</v>
      </c>
      <c r="K85" s="50"/>
      <c r="L85" s="6"/>
      <c r="M85" s="46"/>
      <c r="N85" s="47"/>
      <c r="P85" s="48"/>
      <c r="Q85" s="48"/>
      <c r="R85" s="48"/>
      <c r="S85" s="48"/>
      <c r="AO85" s="2"/>
      <c r="AQ85" s="2"/>
      <c r="AR85" s="2"/>
      <c r="AV85" s="2"/>
      <c r="BB85" s="49"/>
      <c r="BC85" s="49"/>
      <c r="BD85" s="49"/>
      <c r="BE85" s="49"/>
      <c r="BF85" s="49"/>
      <c r="BG85" s="2"/>
      <c r="BH85" s="49"/>
      <c r="BI85" s="2"/>
      <c r="BJ85" s="2"/>
    </row>
    <row r="86" spans="2:62" s="7" customFormat="1" ht="15">
      <c r="B86" s="59"/>
      <c r="C86" s="103">
        <v>5</v>
      </c>
      <c r="D86" s="103" t="s">
        <v>59</v>
      </c>
      <c r="E86" s="104"/>
      <c r="F86" s="110" t="s">
        <v>92</v>
      </c>
      <c r="G86" s="106" t="s">
        <v>60</v>
      </c>
      <c r="H86" s="111">
        <v>3</v>
      </c>
      <c r="I86" s="108">
        <v>0</v>
      </c>
      <c r="J86" s="109">
        <f t="shared" si="8"/>
        <v>0</v>
      </c>
      <c r="K86" s="50"/>
      <c r="L86" s="6"/>
      <c r="M86" s="46"/>
      <c r="N86" s="47"/>
      <c r="P86" s="48"/>
      <c r="Q86" s="48"/>
      <c r="R86" s="48"/>
      <c r="S86" s="48"/>
      <c r="AO86" s="2"/>
      <c r="AQ86" s="2"/>
      <c r="AR86" s="2"/>
      <c r="AV86" s="2"/>
      <c r="BB86" s="49"/>
      <c r="BC86" s="49"/>
      <c r="BD86" s="49"/>
      <c r="BE86" s="49"/>
      <c r="BF86" s="49"/>
      <c r="BG86" s="2"/>
      <c r="BH86" s="49"/>
      <c r="BI86" s="2"/>
      <c r="BJ86" s="2"/>
    </row>
    <row r="87" spans="2:62" s="7" customFormat="1" ht="15">
      <c r="B87" s="59"/>
      <c r="C87" s="103">
        <v>6</v>
      </c>
      <c r="D87" s="103" t="s">
        <v>83</v>
      </c>
      <c r="E87" s="104"/>
      <c r="F87" s="110" t="s">
        <v>100</v>
      </c>
      <c r="G87" s="106" t="s">
        <v>60</v>
      </c>
      <c r="H87" s="111">
        <v>3</v>
      </c>
      <c r="I87" s="108">
        <v>0</v>
      </c>
      <c r="J87" s="109">
        <f t="shared" si="8"/>
        <v>0</v>
      </c>
      <c r="K87" s="50"/>
      <c r="L87" s="6"/>
      <c r="M87" s="46"/>
      <c r="N87" s="47"/>
      <c r="P87" s="48"/>
      <c r="Q87" s="48"/>
      <c r="R87" s="48"/>
      <c r="S87" s="48"/>
      <c r="AO87" s="2"/>
      <c r="AQ87" s="2"/>
      <c r="AR87" s="2"/>
      <c r="AV87" s="2"/>
      <c r="BB87" s="49"/>
      <c r="BC87" s="49"/>
      <c r="BD87" s="49"/>
      <c r="BE87" s="49"/>
      <c r="BF87" s="49"/>
      <c r="BG87" s="2"/>
      <c r="BH87" s="49"/>
      <c r="BI87" s="2"/>
      <c r="BJ87" s="2"/>
    </row>
    <row r="88" spans="2:62" s="7" customFormat="1" ht="15">
      <c r="B88" s="59"/>
      <c r="C88" s="103">
        <v>7</v>
      </c>
      <c r="D88" s="103" t="s">
        <v>59</v>
      </c>
      <c r="E88" s="104"/>
      <c r="F88" s="110" t="s">
        <v>91</v>
      </c>
      <c r="G88" s="106" t="s">
        <v>60</v>
      </c>
      <c r="H88" s="111">
        <v>3</v>
      </c>
      <c r="I88" s="108">
        <v>0</v>
      </c>
      <c r="J88" s="109">
        <f t="shared" si="8"/>
        <v>0</v>
      </c>
      <c r="K88" s="50"/>
      <c r="L88" s="6"/>
      <c r="M88" s="46"/>
      <c r="N88" s="47"/>
      <c r="P88" s="48"/>
      <c r="Q88" s="48"/>
      <c r="R88" s="48"/>
      <c r="S88" s="48"/>
      <c r="AO88" s="2"/>
      <c r="AQ88" s="2"/>
      <c r="AR88" s="2"/>
      <c r="AV88" s="2"/>
      <c r="BB88" s="49"/>
      <c r="BC88" s="49"/>
      <c r="BD88" s="49"/>
      <c r="BE88" s="49"/>
      <c r="BF88" s="49"/>
      <c r="BG88" s="2"/>
      <c r="BH88" s="49"/>
      <c r="BI88" s="2"/>
      <c r="BJ88" s="2"/>
    </row>
    <row r="89" spans="2:62" s="7" customFormat="1" ht="15">
      <c r="B89" s="59"/>
      <c r="C89" s="103">
        <v>8</v>
      </c>
      <c r="D89" s="103" t="s">
        <v>83</v>
      </c>
      <c r="E89" s="104"/>
      <c r="F89" s="110" t="s">
        <v>101</v>
      </c>
      <c r="G89" s="106" t="s">
        <v>71</v>
      </c>
      <c r="H89" s="111">
        <v>1</v>
      </c>
      <c r="I89" s="108">
        <v>0</v>
      </c>
      <c r="J89" s="109">
        <f t="shared" si="8"/>
        <v>0</v>
      </c>
      <c r="K89" s="50"/>
      <c r="L89" s="6"/>
      <c r="M89" s="46"/>
      <c r="N89" s="47"/>
      <c r="P89" s="48"/>
      <c r="Q89" s="48"/>
      <c r="R89" s="48"/>
      <c r="S89" s="48"/>
      <c r="AO89" s="2"/>
      <c r="AQ89" s="2"/>
      <c r="AR89" s="2"/>
      <c r="AV89" s="2"/>
      <c r="BB89" s="49"/>
      <c r="BC89" s="49"/>
      <c r="BD89" s="49"/>
      <c r="BE89" s="49"/>
      <c r="BF89" s="49"/>
      <c r="BG89" s="2"/>
      <c r="BH89" s="49"/>
      <c r="BI89" s="2"/>
      <c r="BJ89" s="2"/>
    </row>
    <row r="90" spans="2:62" s="7" customFormat="1" ht="15">
      <c r="B90" s="59"/>
      <c r="C90" s="103">
        <v>9</v>
      </c>
      <c r="D90" s="103" t="s">
        <v>83</v>
      </c>
      <c r="E90" s="104"/>
      <c r="F90" s="110" t="s">
        <v>102</v>
      </c>
      <c r="G90" s="106" t="s">
        <v>60</v>
      </c>
      <c r="H90" s="111">
        <v>6</v>
      </c>
      <c r="I90" s="108">
        <v>0</v>
      </c>
      <c r="J90" s="109">
        <f t="shared" si="8"/>
        <v>0</v>
      </c>
      <c r="K90" s="50"/>
      <c r="L90" s="6"/>
      <c r="M90" s="46"/>
      <c r="N90" s="47"/>
      <c r="P90" s="48"/>
      <c r="Q90" s="48"/>
      <c r="R90" s="48"/>
      <c r="S90" s="48"/>
      <c r="AO90" s="2"/>
      <c r="AQ90" s="2"/>
      <c r="AR90" s="2"/>
      <c r="AV90" s="2"/>
      <c r="BB90" s="49"/>
      <c r="BC90" s="49"/>
      <c r="BD90" s="49"/>
      <c r="BE90" s="49"/>
      <c r="BF90" s="49"/>
      <c r="BG90" s="2"/>
      <c r="BH90" s="49"/>
      <c r="BI90" s="2"/>
      <c r="BJ90" s="2"/>
    </row>
    <row r="91" spans="2:62" s="7" customFormat="1" ht="30">
      <c r="B91" s="59"/>
      <c r="C91" s="103">
        <v>10</v>
      </c>
      <c r="D91" s="103" t="s">
        <v>59</v>
      </c>
      <c r="E91" s="104"/>
      <c r="F91" s="110" t="s">
        <v>93</v>
      </c>
      <c r="G91" s="106" t="s">
        <v>71</v>
      </c>
      <c r="H91" s="111">
        <v>1</v>
      </c>
      <c r="I91" s="108">
        <v>0</v>
      </c>
      <c r="J91" s="109">
        <f t="shared" si="8"/>
        <v>0</v>
      </c>
      <c r="K91" s="50"/>
      <c r="L91" s="6"/>
      <c r="M91" s="46"/>
      <c r="N91" s="47"/>
      <c r="P91" s="48"/>
      <c r="Q91" s="48"/>
      <c r="R91" s="48"/>
      <c r="S91" s="48"/>
      <c r="AO91" s="2"/>
      <c r="AQ91" s="2"/>
      <c r="AR91" s="2"/>
      <c r="AV91" s="2"/>
      <c r="BB91" s="49"/>
      <c r="BC91" s="49"/>
      <c r="BD91" s="49"/>
      <c r="BE91" s="49"/>
      <c r="BF91" s="49"/>
      <c r="BG91" s="2"/>
      <c r="BH91" s="49"/>
      <c r="BI91" s="2"/>
      <c r="BJ91" s="2"/>
    </row>
    <row r="92" spans="2:62" s="7" customFormat="1" ht="15">
      <c r="B92" s="59"/>
      <c r="C92" s="103">
        <v>11</v>
      </c>
      <c r="D92" s="103" t="s">
        <v>83</v>
      </c>
      <c r="E92" s="104"/>
      <c r="F92" s="110" t="s">
        <v>103</v>
      </c>
      <c r="G92" s="106" t="s">
        <v>71</v>
      </c>
      <c r="H92" s="111">
        <v>1</v>
      </c>
      <c r="I92" s="108">
        <v>0</v>
      </c>
      <c r="J92" s="109">
        <f t="shared" si="8"/>
        <v>0</v>
      </c>
      <c r="K92" s="50"/>
      <c r="L92" s="6"/>
      <c r="M92" s="46"/>
      <c r="N92" s="47"/>
      <c r="P92" s="48"/>
      <c r="Q92" s="48"/>
      <c r="R92" s="48"/>
      <c r="S92" s="48"/>
      <c r="AO92" s="2"/>
      <c r="AQ92" s="2"/>
      <c r="AR92" s="2"/>
      <c r="AV92" s="2"/>
      <c r="BB92" s="49"/>
      <c r="BC92" s="49"/>
      <c r="BD92" s="49"/>
      <c r="BE92" s="49"/>
      <c r="BF92" s="49"/>
      <c r="BG92" s="2"/>
      <c r="BH92" s="49"/>
      <c r="BI92" s="2"/>
      <c r="BJ92" s="2"/>
    </row>
    <row r="93" spans="2:62" s="7" customFormat="1" ht="15">
      <c r="B93" s="59"/>
      <c r="C93" s="103">
        <v>12</v>
      </c>
      <c r="D93" s="103" t="s">
        <v>83</v>
      </c>
      <c r="E93" s="104"/>
      <c r="F93" s="110" t="s">
        <v>104</v>
      </c>
      <c r="G93" s="106" t="s">
        <v>71</v>
      </c>
      <c r="H93" s="111">
        <v>1</v>
      </c>
      <c r="I93" s="108">
        <v>0</v>
      </c>
      <c r="J93" s="109">
        <f t="shared" si="8"/>
        <v>0</v>
      </c>
      <c r="K93" s="50"/>
      <c r="L93" s="6"/>
      <c r="M93" s="46"/>
      <c r="N93" s="47"/>
      <c r="P93" s="48"/>
      <c r="Q93" s="48"/>
      <c r="R93" s="48"/>
      <c r="S93" s="48"/>
      <c r="AO93" s="2"/>
      <c r="AQ93" s="2"/>
      <c r="AR93" s="2"/>
      <c r="AV93" s="2"/>
      <c r="BB93" s="49"/>
      <c r="BC93" s="49"/>
      <c r="BD93" s="49"/>
      <c r="BE93" s="49"/>
      <c r="BF93" s="49"/>
      <c r="BG93" s="2"/>
      <c r="BH93" s="49"/>
      <c r="BI93" s="2"/>
      <c r="BJ93" s="2"/>
    </row>
    <row r="94" spans="2:62" s="7" customFormat="1" ht="15">
      <c r="B94" s="59"/>
      <c r="C94" s="103">
        <v>13</v>
      </c>
      <c r="D94" s="103" t="s">
        <v>83</v>
      </c>
      <c r="E94" s="104"/>
      <c r="F94" s="110" t="s">
        <v>112</v>
      </c>
      <c r="G94" s="106" t="s">
        <v>60</v>
      </c>
      <c r="H94" s="111">
        <v>1</v>
      </c>
      <c r="I94" s="108">
        <v>0</v>
      </c>
      <c r="J94" s="109">
        <f t="shared" si="8"/>
        <v>0</v>
      </c>
      <c r="K94" s="50"/>
      <c r="L94" s="6"/>
      <c r="M94" s="46"/>
      <c r="N94" s="47"/>
      <c r="P94" s="48"/>
      <c r="Q94" s="48"/>
      <c r="R94" s="48"/>
      <c r="S94" s="48"/>
      <c r="AO94" s="2"/>
      <c r="AQ94" s="2"/>
      <c r="AR94" s="2"/>
      <c r="AV94" s="2"/>
      <c r="BB94" s="49"/>
      <c r="BC94" s="49"/>
      <c r="BD94" s="49"/>
      <c r="BE94" s="49"/>
      <c r="BF94" s="49"/>
      <c r="BG94" s="2"/>
      <c r="BH94" s="49"/>
      <c r="BI94" s="2"/>
      <c r="BJ94" s="2"/>
    </row>
    <row r="95" spans="2:62" s="7" customFormat="1" ht="15">
      <c r="B95" s="59"/>
      <c r="C95" s="103">
        <v>14</v>
      </c>
      <c r="D95" s="103" t="s">
        <v>59</v>
      </c>
      <c r="E95" s="104"/>
      <c r="F95" s="110" t="s">
        <v>94</v>
      </c>
      <c r="G95" s="106" t="s">
        <v>60</v>
      </c>
      <c r="H95" s="111">
        <v>1</v>
      </c>
      <c r="I95" s="108">
        <v>0</v>
      </c>
      <c r="J95" s="109">
        <f t="shared" si="8"/>
        <v>0</v>
      </c>
      <c r="K95" s="50"/>
      <c r="L95" s="6"/>
      <c r="M95" s="46"/>
      <c r="N95" s="47"/>
      <c r="P95" s="48"/>
      <c r="Q95" s="48"/>
      <c r="R95" s="48"/>
      <c r="S95" s="48"/>
      <c r="AO95" s="2"/>
      <c r="AQ95" s="2"/>
      <c r="AR95" s="2"/>
      <c r="AV95" s="2"/>
      <c r="BB95" s="49"/>
      <c r="BC95" s="49"/>
      <c r="BD95" s="49"/>
      <c r="BE95" s="49"/>
      <c r="BF95" s="49"/>
      <c r="BG95" s="2"/>
      <c r="BH95" s="49"/>
      <c r="BI95" s="2"/>
      <c r="BJ95" s="2"/>
    </row>
    <row r="96" spans="2:62" s="7" customFormat="1" ht="30">
      <c r="B96" s="59"/>
      <c r="C96" s="103">
        <v>15</v>
      </c>
      <c r="D96" s="103" t="s">
        <v>83</v>
      </c>
      <c r="E96" s="104"/>
      <c r="F96" s="110" t="s">
        <v>116</v>
      </c>
      <c r="G96" s="106" t="s">
        <v>71</v>
      </c>
      <c r="H96" s="111">
        <v>1</v>
      </c>
      <c r="I96" s="108">
        <v>0</v>
      </c>
      <c r="J96" s="109">
        <f t="shared" si="8"/>
        <v>0</v>
      </c>
      <c r="K96" s="50"/>
      <c r="L96" s="6"/>
      <c r="M96" s="46"/>
      <c r="N96" s="47"/>
      <c r="P96" s="48"/>
      <c r="Q96" s="48"/>
      <c r="R96" s="48"/>
      <c r="S96" s="48"/>
      <c r="AO96" s="2"/>
      <c r="AQ96" s="2"/>
      <c r="AR96" s="2"/>
      <c r="AV96" s="2"/>
      <c r="BB96" s="49"/>
      <c r="BC96" s="49"/>
      <c r="BD96" s="49"/>
      <c r="BE96" s="49"/>
      <c r="BF96" s="49"/>
      <c r="BG96" s="2"/>
      <c r="BH96" s="49"/>
      <c r="BI96" s="2"/>
      <c r="BJ96" s="2"/>
    </row>
    <row r="97" spans="2:62" s="7" customFormat="1" ht="15">
      <c r="B97" s="59"/>
      <c r="C97" s="103">
        <v>16</v>
      </c>
      <c r="D97" s="103" t="s">
        <v>59</v>
      </c>
      <c r="E97" s="104"/>
      <c r="F97" s="110" t="s">
        <v>90</v>
      </c>
      <c r="G97" s="106" t="s">
        <v>60</v>
      </c>
      <c r="H97" s="111">
        <v>1</v>
      </c>
      <c r="I97" s="108">
        <v>0</v>
      </c>
      <c r="J97" s="109">
        <f t="shared" si="8"/>
        <v>0</v>
      </c>
      <c r="K97" s="50"/>
      <c r="L97" s="6"/>
      <c r="M97" s="46"/>
      <c r="N97" s="47"/>
      <c r="P97" s="48"/>
      <c r="Q97" s="48"/>
      <c r="R97" s="48"/>
      <c r="S97" s="48"/>
      <c r="AO97" s="2"/>
      <c r="AQ97" s="2"/>
      <c r="AR97" s="2"/>
      <c r="AV97" s="2"/>
      <c r="BB97" s="49"/>
      <c r="BC97" s="49"/>
      <c r="BD97" s="49"/>
      <c r="BE97" s="49"/>
      <c r="BF97" s="49"/>
      <c r="BG97" s="2"/>
      <c r="BH97" s="49"/>
      <c r="BI97" s="2"/>
      <c r="BJ97" s="2"/>
    </row>
    <row r="98" spans="2:62" s="7" customFormat="1" ht="15">
      <c r="B98" s="59"/>
      <c r="C98" s="103">
        <v>17</v>
      </c>
      <c r="D98" s="103" t="s">
        <v>83</v>
      </c>
      <c r="E98" s="104"/>
      <c r="F98" s="110" t="s">
        <v>105</v>
      </c>
      <c r="G98" s="106" t="s">
        <v>71</v>
      </c>
      <c r="H98" s="111">
        <v>1</v>
      </c>
      <c r="I98" s="108">
        <v>0</v>
      </c>
      <c r="J98" s="109">
        <f t="shared" si="8"/>
        <v>0</v>
      </c>
      <c r="K98" s="50"/>
      <c r="L98" s="6"/>
      <c r="M98" s="46"/>
      <c r="N98" s="47"/>
      <c r="P98" s="48"/>
      <c r="Q98" s="48"/>
      <c r="R98" s="48"/>
      <c r="S98" s="48"/>
      <c r="AO98" s="2"/>
      <c r="AQ98" s="2"/>
      <c r="AR98" s="2"/>
      <c r="AV98" s="2"/>
      <c r="BB98" s="49"/>
      <c r="BC98" s="49"/>
      <c r="BD98" s="49"/>
      <c r="BE98" s="49"/>
      <c r="BF98" s="49"/>
      <c r="BG98" s="2"/>
      <c r="BH98" s="49"/>
      <c r="BI98" s="2"/>
      <c r="BJ98" s="2"/>
    </row>
    <row r="99" spans="2:62" s="7" customFormat="1" ht="15">
      <c r="B99" s="59"/>
      <c r="C99" s="103">
        <v>18</v>
      </c>
      <c r="D99" s="103"/>
      <c r="E99" s="104"/>
      <c r="F99" s="110" t="s">
        <v>106</v>
      </c>
      <c r="G99" s="106" t="s">
        <v>71</v>
      </c>
      <c r="H99" s="111">
        <v>1</v>
      </c>
      <c r="I99" s="108">
        <v>0</v>
      </c>
      <c r="J99" s="109">
        <f t="shared" si="8"/>
        <v>0</v>
      </c>
      <c r="K99" s="50"/>
      <c r="L99" s="6"/>
      <c r="M99" s="46"/>
      <c r="N99" s="47"/>
      <c r="P99" s="48"/>
      <c r="Q99" s="48"/>
      <c r="R99" s="48"/>
      <c r="S99" s="48"/>
      <c r="AO99" s="2"/>
      <c r="AQ99" s="2"/>
      <c r="AR99" s="2"/>
      <c r="AV99" s="2"/>
      <c r="BB99" s="49"/>
      <c r="BC99" s="49"/>
      <c r="BD99" s="49"/>
      <c r="BE99" s="49"/>
      <c r="BF99" s="49"/>
      <c r="BG99" s="2"/>
      <c r="BH99" s="49"/>
      <c r="BI99" s="2"/>
      <c r="BJ99" s="2"/>
    </row>
    <row r="100" spans="2:62" s="7" customFormat="1" ht="15">
      <c r="B100" s="59"/>
      <c r="C100" s="103">
        <v>19</v>
      </c>
      <c r="D100" s="103" t="s">
        <v>83</v>
      </c>
      <c r="E100" s="104"/>
      <c r="F100" s="110" t="s">
        <v>84</v>
      </c>
      <c r="G100" s="106" t="s">
        <v>60</v>
      </c>
      <c r="H100" s="111">
        <v>70</v>
      </c>
      <c r="I100" s="108">
        <v>0</v>
      </c>
      <c r="J100" s="109">
        <f t="shared" si="8"/>
        <v>0</v>
      </c>
      <c r="K100" s="50"/>
      <c r="L100" s="6"/>
      <c r="M100" s="46"/>
      <c r="N100" s="47"/>
      <c r="P100" s="48"/>
      <c r="Q100" s="48"/>
      <c r="R100" s="48"/>
      <c r="S100" s="48"/>
      <c r="AO100" s="2"/>
      <c r="AQ100" s="2"/>
      <c r="AR100" s="2"/>
      <c r="AV100" s="2"/>
      <c r="BB100" s="49"/>
      <c r="BC100" s="49"/>
      <c r="BD100" s="49"/>
      <c r="BE100" s="49"/>
      <c r="BF100" s="49"/>
      <c r="BG100" s="2"/>
      <c r="BH100" s="49"/>
      <c r="BI100" s="2"/>
      <c r="BJ100" s="2"/>
    </row>
    <row r="101" spans="2:62" s="7" customFormat="1" ht="15">
      <c r="B101" s="59"/>
      <c r="C101" s="103">
        <v>20</v>
      </c>
      <c r="D101" s="103"/>
      <c r="E101" s="104"/>
      <c r="F101" s="110" t="s">
        <v>111</v>
      </c>
      <c r="G101" s="106" t="s">
        <v>71</v>
      </c>
      <c r="H101" s="111">
        <v>1</v>
      </c>
      <c r="I101" s="108">
        <v>0</v>
      </c>
      <c r="J101" s="109">
        <f aca="true" t="shared" si="9" ref="J101">H101*I101</f>
        <v>0</v>
      </c>
      <c r="K101" s="50"/>
      <c r="L101" s="6"/>
      <c r="M101" s="46"/>
      <c r="N101" s="47"/>
      <c r="P101" s="48"/>
      <c r="Q101" s="48"/>
      <c r="R101" s="48"/>
      <c r="S101" s="48"/>
      <c r="AO101" s="2"/>
      <c r="AQ101" s="2"/>
      <c r="AR101" s="2"/>
      <c r="AV101" s="2"/>
      <c r="BB101" s="49"/>
      <c r="BC101" s="49"/>
      <c r="BD101" s="49"/>
      <c r="BE101" s="49"/>
      <c r="BF101" s="49"/>
      <c r="BG101" s="2"/>
      <c r="BH101" s="49"/>
      <c r="BI101" s="2"/>
      <c r="BJ101" s="2"/>
    </row>
    <row r="102" spans="2:62" s="7" customFormat="1" ht="15">
      <c r="B102" s="59"/>
      <c r="C102" s="103">
        <v>21</v>
      </c>
      <c r="D102" s="103" t="s">
        <v>83</v>
      </c>
      <c r="E102" s="104"/>
      <c r="F102" s="105" t="s">
        <v>107</v>
      </c>
      <c r="G102" s="106"/>
      <c r="H102" s="111"/>
      <c r="I102" s="108"/>
      <c r="J102" s="109"/>
      <c r="K102" s="50"/>
      <c r="L102" s="6"/>
      <c r="M102" s="46"/>
      <c r="N102" s="47"/>
      <c r="P102" s="48"/>
      <c r="Q102" s="48"/>
      <c r="R102" s="48"/>
      <c r="S102" s="48"/>
      <c r="AO102" s="2"/>
      <c r="AQ102" s="2"/>
      <c r="AR102" s="2"/>
      <c r="AV102" s="2"/>
      <c r="BB102" s="49"/>
      <c r="BC102" s="49"/>
      <c r="BD102" s="49"/>
      <c r="BE102" s="49"/>
      <c r="BF102" s="49"/>
      <c r="BG102" s="2"/>
      <c r="BH102" s="49"/>
      <c r="BI102" s="2"/>
      <c r="BJ102" s="2"/>
    </row>
    <row r="103" spans="2:62" s="7" customFormat="1" ht="14.45" customHeight="1">
      <c r="B103" s="59"/>
      <c r="C103" s="103">
        <v>22</v>
      </c>
      <c r="D103" s="103" t="s">
        <v>83</v>
      </c>
      <c r="E103" s="104"/>
      <c r="F103" s="110" t="s">
        <v>108</v>
      </c>
      <c r="G103" s="106" t="s">
        <v>71</v>
      </c>
      <c r="H103" s="111">
        <v>1</v>
      </c>
      <c r="I103" s="112">
        <v>0</v>
      </c>
      <c r="J103" s="113">
        <f t="shared" si="8"/>
        <v>0</v>
      </c>
      <c r="K103" s="50"/>
      <c r="L103" s="6"/>
      <c r="M103" s="46"/>
      <c r="N103" s="47"/>
      <c r="P103" s="48"/>
      <c r="Q103" s="48"/>
      <c r="R103" s="48"/>
      <c r="S103" s="48"/>
      <c r="AO103" s="2"/>
      <c r="AQ103" s="2"/>
      <c r="AR103" s="2"/>
      <c r="AV103" s="2"/>
      <c r="BB103" s="49"/>
      <c r="BC103" s="49"/>
      <c r="BD103" s="49"/>
      <c r="BE103" s="49"/>
      <c r="BF103" s="49"/>
      <c r="BG103" s="2"/>
      <c r="BH103" s="49"/>
      <c r="BI103" s="2"/>
      <c r="BJ103" s="2"/>
    </row>
    <row r="104" spans="2:62" s="7" customFormat="1" ht="14.45" customHeight="1">
      <c r="B104" s="59"/>
      <c r="C104" s="103"/>
      <c r="D104" s="103"/>
      <c r="E104" s="104"/>
      <c r="F104" s="110"/>
      <c r="G104" s="106"/>
      <c r="H104" s="111"/>
      <c r="I104" s="112"/>
      <c r="J104" s="113"/>
      <c r="K104" s="50"/>
      <c r="L104" s="6"/>
      <c r="M104" s="46"/>
      <c r="N104" s="47"/>
      <c r="P104" s="48"/>
      <c r="Q104" s="48"/>
      <c r="R104" s="48"/>
      <c r="S104" s="48"/>
      <c r="AO104" s="2"/>
      <c r="AQ104" s="2"/>
      <c r="AR104" s="2"/>
      <c r="AV104" s="2"/>
      <c r="BB104" s="49"/>
      <c r="BC104" s="49"/>
      <c r="BD104" s="49"/>
      <c r="BE104" s="49"/>
      <c r="BF104" s="49"/>
      <c r="BG104" s="2"/>
      <c r="BH104" s="49"/>
      <c r="BI104" s="2"/>
      <c r="BJ104" s="2"/>
    </row>
    <row r="105" spans="2:62" s="7" customFormat="1" ht="14.45" customHeight="1">
      <c r="B105" s="59"/>
      <c r="C105" s="103"/>
      <c r="D105" s="103"/>
      <c r="E105" s="104"/>
      <c r="F105" s="105" t="s">
        <v>109</v>
      </c>
      <c r="G105" s="106"/>
      <c r="H105" s="111"/>
      <c r="I105" s="112"/>
      <c r="J105" s="113"/>
      <c r="K105" s="50"/>
      <c r="L105" s="6"/>
      <c r="M105" s="46"/>
      <c r="N105" s="47"/>
      <c r="P105" s="48"/>
      <c r="Q105" s="48"/>
      <c r="R105" s="48"/>
      <c r="S105" s="48"/>
      <c r="AO105" s="2"/>
      <c r="AQ105" s="2"/>
      <c r="AR105" s="2"/>
      <c r="AV105" s="2"/>
      <c r="BB105" s="49"/>
      <c r="BC105" s="49"/>
      <c r="BD105" s="49"/>
      <c r="BE105" s="49"/>
      <c r="BF105" s="49"/>
      <c r="BG105" s="2"/>
      <c r="BH105" s="49"/>
      <c r="BI105" s="2"/>
      <c r="BJ105" s="2"/>
    </row>
    <row r="106" spans="2:62" s="7" customFormat="1" ht="15">
      <c r="B106" s="59"/>
      <c r="C106" s="103">
        <v>23</v>
      </c>
      <c r="D106" s="103" t="s">
        <v>83</v>
      </c>
      <c r="E106" s="104"/>
      <c r="F106" s="110" t="s">
        <v>110</v>
      </c>
      <c r="G106" s="106" t="s">
        <v>71</v>
      </c>
      <c r="H106" s="111">
        <v>1</v>
      </c>
      <c r="I106" s="112">
        <v>0</v>
      </c>
      <c r="J106" s="113">
        <f aca="true" t="shared" si="10" ref="J106">H106*I106</f>
        <v>0</v>
      </c>
      <c r="K106" s="50"/>
      <c r="L106" s="6"/>
      <c r="M106" s="46"/>
      <c r="N106" s="47"/>
      <c r="P106" s="48"/>
      <c r="Q106" s="48"/>
      <c r="R106" s="48"/>
      <c r="S106" s="48"/>
      <c r="AO106" s="2"/>
      <c r="AQ106" s="2"/>
      <c r="AR106" s="2"/>
      <c r="AV106" s="2"/>
      <c r="BB106" s="49"/>
      <c r="BC106" s="49"/>
      <c r="BD106" s="49"/>
      <c r="BE106" s="49"/>
      <c r="BF106" s="49"/>
      <c r="BG106" s="2"/>
      <c r="BH106" s="49"/>
      <c r="BI106" s="2"/>
      <c r="BJ106" s="2"/>
    </row>
    <row r="107" spans="2:62" s="7" customFormat="1" ht="15">
      <c r="B107" s="59"/>
      <c r="C107" s="103"/>
      <c r="D107" s="103"/>
      <c r="E107" s="104"/>
      <c r="F107" s="110"/>
      <c r="G107" s="106"/>
      <c r="H107" s="111"/>
      <c r="I107" s="112"/>
      <c r="J107" s="113"/>
      <c r="K107" s="50"/>
      <c r="L107" s="6"/>
      <c r="M107" s="46"/>
      <c r="N107" s="47"/>
      <c r="P107" s="48"/>
      <c r="Q107" s="48"/>
      <c r="R107" s="48"/>
      <c r="S107" s="48"/>
      <c r="AO107" s="2"/>
      <c r="AQ107" s="2"/>
      <c r="AR107" s="2"/>
      <c r="AV107" s="2"/>
      <c r="BB107" s="49"/>
      <c r="BC107" s="49"/>
      <c r="BD107" s="49"/>
      <c r="BE107" s="49"/>
      <c r="BF107" s="49"/>
      <c r="BG107" s="2"/>
      <c r="BH107" s="49"/>
      <c r="BI107" s="2"/>
      <c r="BJ107" s="2"/>
    </row>
    <row r="108" spans="2:62" s="7" customFormat="1" ht="15">
      <c r="B108" s="59"/>
      <c r="C108" s="103"/>
      <c r="D108" s="103"/>
      <c r="E108" s="104"/>
      <c r="F108" s="105" t="s">
        <v>98</v>
      </c>
      <c r="G108" s="114"/>
      <c r="H108" s="115"/>
      <c r="I108" s="112"/>
      <c r="J108" s="109"/>
      <c r="K108" s="50" t="s">
        <v>8</v>
      </c>
      <c r="L108" s="6"/>
      <c r="M108" s="46" t="s">
        <v>8</v>
      </c>
      <c r="N108" s="47" t="s">
        <v>25</v>
      </c>
      <c r="P108" s="48" t="e">
        <f>O108*#REF!</f>
        <v>#REF!</v>
      </c>
      <c r="Q108" s="48">
        <v>0</v>
      </c>
      <c r="R108" s="48" t="e">
        <f>Q108*#REF!</f>
        <v>#REF!</v>
      </c>
      <c r="S108" s="48">
        <v>0</v>
      </c>
      <c r="AO108" s="2" t="s">
        <v>61</v>
      </c>
      <c r="AQ108" s="2" t="s">
        <v>59</v>
      </c>
      <c r="AR108" s="2" t="s">
        <v>58</v>
      </c>
      <c r="AV108" s="2" t="s">
        <v>57</v>
      </c>
      <c r="BB108" s="49">
        <f aca="true" t="shared" si="11" ref="BB108:BB123">IF(N108="základní",J108,0)</f>
        <v>0</v>
      </c>
      <c r="BC108" s="49">
        <f aca="true" t="shared" si="12" ref="BC108:BC123">IF(N108="snížená",J108,0)</f>
        <v>0</v>
      </c>
      <c r="BD108" s="49">
        <f aca="true" t="shared" si="13" ref="BD108:BD123">IF(N108="zákl. přenesená",J108,0)</f>
        <v>0</v>
      </c>
      <c r="BE108" s="49">
        <f aca="true" t="shared" si="14" ref="BE108:BE123">IF(N108="sníž. přenesená",J108,0)</f>
        <v>0</v>
      </c>
      <c r="BF108" s="49">
        <f aca="true" t="shared" si="15" ref="BF108:BF123">IF(N108="nulová",J108,0)</f>
        <v>0</v>
      </c>
      <c r="BG108" s="2" t="s">
        <v>58</v>
      </c>
      <c r="BH108" s="49" t="e">
        <f>ROUND(I108*#REF!,2)</f>
        <v>#REF!</v>
      </c>
      <c r="BI108" s="2" t="s">
        <v>61</v>
      </c>
      <c r="BJ108" s="2" t="s">
        <v>64</v>
      </c>
    </row>
    <row r="109" spans="2:62" s="7" customFormat="1" ht="15">
      <c r="B109" s="59"/>
      <c r="C109" s="103">
        <v>100</v>
      </c>
      <c r="D109" s="103" t="s">
        <v>59</v>
      </c>
      <c r="E109" s="104"/>
      <c r="F109" s="110" t="s">
        <v>85</v>
      </c>
      <c r="G109" s="106" t="s">
        <v>71</v>
      </c>
      <c r="H109" s="107">
        <v>1</v>
      </c>
      <c r="I109" s="112">
        <v>0</v>
      </c>
      <c r="J109" s="109">
        <f aca="true" t="shared" si="16" ref="J109:J123">H109*I109</f>
        <v>0</v>
      </c>
      <c r="K109" s="50" t="s">
        <v>8</v>
      </c>
      <c r="L109" s="6"/>
      <c r="M109" s="46" t="s">
        <v>8</v>
      </c>
      <c r="N109" s="47" t="s">
        <v>25</v>
      </c>
      <c r="P109" s="48" t="e">
        <f>O109*#REF!</f>
        <v>#REF!</v>
      </c>
      <c r="Q109" s="48">
        <v>0</v>
      </c>
      <c r="R109" s="48" t="e">
        <f>Q109*#REF!</f>
        <v>#REF!</v>
      </c>
      <c r="S109" s="48">
        <v>0</v>
      </c>
      <c r="AO109" s="2" t="s">
        <v>61</v>
      </c>
      <c r="AQ109" s="2" t="s">
        <v>59</v>
      </c>
      <c r="AR109" s="2" t="s">
        <v>58</v>
      </c>
      <c r="AV109" s="2" t="s">
        <v>57</v>
      </c>
      <c r="BB109" s="49">
        <f t="shared" si="11"/>
        <v>0</v>
      </c>
      <c r="BC109" s="49">
        <f t="shared" si="12"/>
        <v>0</v>
      </c>
      <c r="BD109" s="49">
        <f t="shared" si="13"/>
        <v>0</v>
      </c>
      <c r="BE109" s="49">
        <f t="shared" si="14"/>
        <v>0</v>
      </c>
      <c r="BF109" s="49">
        <f t="shared" si="15"/>
        <v>0</v>
      </c>
      <c r="BG109" s="2" t="s">
        <v>58</v>
      </c>
      <c r="BH109" s="49" t="e">
        <f>ROUND(I109*#REF!,2)</f>
        <v>#REF!</v>
      </c>
      <c r="BI109" s="2" t="s">
        <v>61</v>
      </c>
      <c r="BJ109" s="2" t="s">
        <v>65</v>
      </c>
    </row>
    <row r="110" spans="2:62" s="7" customFormat="1" ht="14.45" customHeight="1">
      <c r="B110" s="59"/>
      <c r="C110" s="103">
        <v>101</v>
      </c>
      <c r="D110" s="103" t="s">
        <v>59</v>
      </c>
      <c r="E110" s="104"/>
      <c r="F110" s="110" t="s">
        <v>97</v>
      </c>
      <c r="G110" s="106" t="s">
        <v>71</v>
      </c>
      <c r="H110" s="107">
        <v>1</v>
      </c>
      <c r="I110" s="112">
        <v>0</v>
      </c>
      <c r="J110" s="109">
        <f t="shared" si="16"/>
        <v>0</v>
      </c>
      <c r="K110" s="50" t="s">
        <v>8</v>
      </c>
      <c r="L110" s="6"/>
      <c r="M110" s="46" t="s">
        <v>8</v>
      </c>
      <c r="N110" s="47" t="s">
        <v>25</v>
      </c>
      <c r="P110" s="48">
        <f aca="true" t="shared" si="17" ref="P110:P117">O110*H110</f>
        <v>0</v>
      </c>
      <c r="Q110" s="48">
        <v>0</v>
      </c>
      <c r="R110" s="48">
        <f aca="true" t="shared" si="18" ref="R110:R117">Q110*H110</f>
        <v>0</v>
      </c>
      <c r="S110" s="48">
        <v>0</v>
      </c>
      <c r="AO110" s="2" t="s">
        <v>61</v>
      </c>
      <c r="AQ110" s="2" t="s">
        <v>59</v>
      </c>
      <c r="AR110" s="2" t="s">
        <v>58</v>
      </c>
      <c r="AV110" s="2" t="s">
        <v>57</v>
      </c>
      <c r="BB110" s="49">
        <f t="shared" si="11"/>
        <v>0</v>
      </c>
      <c r="BC110" s="49">
        <f t="shared" si="12"/>
        <v>0</v>
      </c>
      <c r="BD110" s="49">
        <f t="shared" si="13"/>
        <v>0</v>
      </c>
      <c r="BE110" s="49">
        <f t="shared" si="14"/>
        <v>0</v>
      </c>
      <c r="BF110" s="49">
        <f t="shared" si="15"/>
        <v>0</v>
      </c>
      <c r="BG110" s="2" t="s">
        <v>58</v>
      </c>
      <c r="BH110" s="49">
        <f aca="true" t="shared" si="19" ref="BH110:BH117">ROUND(I110*H110,2)</f>
        <v>0</v>
      </c>
      <c r="BI110" s="2" t="s">
        <v>61</v>
      </c>
      <c r="BJ110" s="2" t="s">
        <v>66</v>
      </c>
    </row>
    <row r="111" spans="2:62" s="7" customFormat="1" ht="15">
      <c r="B111" s="59"/>
      <c r="C111" s="103">
        <v>102</v>
      </c>
      <c r="D111" s="103" t="s">
        <v>59</v>
      </c>
      <c r="E111" s="104"/>
      <c r="F111" s="110" t="s">
        <v>86</v>
      </c>
      <c r="G111" s="106" t="s">
        <v>71</v>
      </c>
      <c r="H111" s="107">
        <v>1</v>
      </c>
      <c r="I111" s="112">
        <v>0</v>
      </c>
      <c r="J111" s="109">
        <f t="shared" si="16"/>
        <v>0</v>
      </c>
      <c r="K111" s="50"/>
      <c r="L111" s="6"/>
      <c r="M111" s="46"/>
      <c r="N111" s="47"/>
      <c r="P111" s="48"/>
      <c r="Q111" s="48"/>
      <c r="R111" s="48"/>
      <c r="S111" s="48"/>
      <c r="AO111" s="2"/>
      <c r="AQ111" s="2"/>
      <c r="AR111" s="2"/>
      <c r="AV111" s="2"/>
      <c r="BB111" s="49"/>
      <c r="BC111" s="49"/>
      <c r="BD111" s="49"/>
      <c r="BE111" s="49"/>
      <c r="BF111" s="49"/>
      <c r="BG111" s="2"/>
      <c r="BH111" s="49"/>
      <c r="BI111" s="2"/>
      <c r="BJ111" s="2"/>
    </row>
    <row r="112" spans="2:62" s="7" customFormat="1" ht="15">
      <c r="B112" s="59"/>
      <c r="C112" s="103">
        <v>103</v>
      </c>
      <c r="D112" s="103" t="s">
        <v>59</v>
      </c>
      <c r="E112" s="104"/>
      <c r="F112" s="110" t="s">
        <v>87</v>
      </c>
      <c r="G112" s="106" t="s">
        <v>71</v>
      </c>
      <c r="H112" s="107">
        <v>1</v>
      </c>
      <c r="I112" s="112">
        <v>0</v>
      </c>
      <c r="J112" s="109">
        <f t="shared" si="16"/>
        <v>0</v>
      </c>
      <c r="K112" s="50"/>
      <c r="L112" s="6"/>
      <c r="M112" s="46"/>
      <c r="N112" s="47"/>
      <c r="P112" s="48"/>
      <c r="Q112" s="48"/>
      <c r="R112" s="48"/>
      <c r="S112" s="48"/>
      <c r="AO112" s="2"/>
      <c r="AQ112" s="2"/>
      <c r="AR112" s="2"/>
      <c r="AV112" s="2"/>
      <c r="BB112" s="49"/>
      <c r="BC112" s="49"/>
      <c r="BD112" s="49"/>
      <c r="BE112" s="49"/>
      <c r="BF112" s="49"/>
      <c r="BG112" s="2"/>
      <c r="BH112" s="49"/>
      <c r="BI112" s="2"/>
      <c r="BJ112" s="2"/>
    </row>
    <row r="113" spans="2:62" s="7" customFormat="1" ht="15">
      <c r="B113" s="59"/>
      <c r="C113" s="103">
        <v>104</v>
      </c>
      <c r="D113" s="103" t="s">
        <v>59</v>
      </c>
      <c r="E113" s="104"/>
      <c r="F113" s="110" t="s">
        <v>113</v>
      </c>
      <c r="G113" s="106" t="s">
        <v>71</v>
      </c>
      <c r="H113" s="107">
        <v>1</v>
      </c>
      <c r="I113" s="112">
        <v>0</v>
      </c>
      <c r="J113" s="109">
        <f t="shared" si="16"/>
        <v>0</v>
      </c>
      <c r="K113" s="50"/>
      <c r="L113" s="6"/>
      <c r="M113" s="46"/>
      <c r="N113" s="47"/>
      <c r="P113" s="48"/>
      <c r="Q113" s="48"/>
      <c r="R113" s="48"/>
      <c r="S113" s="48"/>
      <c r="AO113" s="2"/>
      <c r="AQ113" s="2"/>
      <c r="AR113" s="2"/>
      <c r="AV113" s="2"/>
      <c r="BB113" s="49"/>
      <c r="BC113" s="49"/>
      <c r="BD113" s="49"/>
      <c r="BE113" s="49"/>
      <c r="BF113" s="49"/>
      <c r="BG113" s="2"/>
      <c r="BH113" s="49"/>
      <c r="BI113" s="2"/>
      <c r="BJ113" s="2"/>
    </row>
    <row r="114" spans="2:62" s="7" customFormat="1" ht="15">
      <c r="B114" s="59"/>
      <c r="C114" s="103">
        <v>105</v>
      </c>
      <c r="D114" s="103" t="s">
        <v>59</v>
      </c>
      <c r="E114" s="104"/>
      <c r="F114" s="110" t="s">
        <v>88</v>
      </c>
      <c r="G114" s="106" t="s">
        <v>71</v>
      </c>
      <c r="H114" s="107">
        <v>1</v>
      </c>
      <c r="I114" s="112">
        <v>0</v>
      </c>
      <c r="J114" s="109">
        <f t="shared" si="16"/>
        <v>0</v>
      </c>
      <c r="K114" s="50" t="s">
        <v>8</v>
      </c>
      <c r="L114" s="6"/>
      <c r="M114" s="46" t="s">
        <v>8</v>
      </c>
      <c r="N114" s="47" t="s">
        <v>25</v>
      </c>
      <c r="P114" s="48">
        <f t="shared" si="17"/>
        <v>0</v>
      </c>
      <c r="Q114" s="48">
        <v>0</v>
      </c>
      <c r="R114" s="48">
        <f t="shared" si="18"/>
        <v>0</v>
      </c>
      <c r="S114" s="48">
        <v>0</v>
      </c>
      <c r="AO114" s="2" t="s">
        <v>61</v>
      </c>
      <c r="AQ114" s="2" t="s">
        <v>59</v>
      </c>
      <c r="AR114" s="2" t="s">
        <v>58</v>
      </c>
      <c r="AV114" s="2" t="s">
        <v>57</v>
      </c>
      <c r="BB114" s="49">
        <f t="shared" si="11"/>
        <v>0</v>
      </c>
      <c r="BC114" s="49">
        <f t="shared" si="12"/>
        <v>0</v>
      </c>
      <c r="BD114" s="49">
        <f t="shared" si="13"/>
        <v>0</v>
      </c>
      <c r="BE114" s="49">
        <f t="shared" si="14"/>
        <v>0</v>
      </c>
      <c r="BF114" s="49">
        <f t="shared" si="15"/>
        <v>0</v>
      </c>
      <c r="BG114" s="2" t="s">
        <v>58</v>
      </c>
      <c r="BH114" s="49">
        <f t="shared" si="19"/>
        <v>0</v>
      </c>
      <c r="BI114" s="2" t="s">
        <v>61</v>
      </c>
      <c r="BJ114" s="2" t="s">
        <v>67</v>
      </c>
    </row>
    <row r="115" spans="2:62" s="7" customFormat="1" ht="15">
      <c r="B115" s="59"/>
      <c r="C115" s="103"/>
      <c r="D115" s="103"/>
      <c r="E115" s="104"/>
      <c r="F115" s="110"/>
      <c r="G115" s="114"/>
      <c r="H115" s="115"/>
      <c r="I115" s="112"/>
      <c r="J115" s="109"/>
      <c r="K115" s="50" t="s">
        <v>8</v>
      </c>
      <c r="L115" s="6"/>
      <c r="M115" s="46" t="s">
        <v>8</v>
      </c>
      <c r="N115" s="47" t="s">
        <v>25</v>
      </c>
      <c r="P115" s="48">
        <f t="shared" si="17"/>
        <v>0</v>
      </c>
      <c r="Q115" s="48">
        <v>0</v>
      </c>
      <c r="R115" s="48">
        <f t="shared" si="18"/>
        <v>0</v>
      </c>
      <c r="S115" s="48">
        <v>0</v>
      </c>
      <c r="AO115" s="2" t="s">
        <v>61</v>
      </c>
      <c r="AQ115" s="2" t="s">
        <v>59</v>
      </c>
      <c r="AR115" s="2" t="s">
        <v>58</v>
      </c>
      <c r="AV115" s="2" t="s">
        <v>57</v>
      </c>
      <c r="BB115" s="49">
        <f t="shared" si="11"/>
        <v>0</v>
      </c>
      <c r="BC115" s="49">
        <f t="shared" si="12"/>
        <v>0</v>
      </c>
      <c r="BD115" s="49">
        <f t="shared" si="13"/>
        <v>0</v>
      </c>
      <c r="BE115" s="49">
        <f t="shared" si="14"/>
        <v>0</v>
      </c>
      <c r="BF115" s="49">
        <f t="shared" si="15"/>
        <v>0</v>
      </c>
      <c r="BG115" s="2" t="s">
        <v>58</v>
      </c>
      <c r="BH115" s="49">
        <f t="shared" si="19"/>
        <v>0</v>
      </c>
      <c r="BI115" s="2" t="s">
        <v>61</v>
      </c>
      <c r="BJ115" s="2" t="s">
        <v>68</v>
      </c>
    </row>
    <row r="116" spans="2:62" s="7" customFormat="1" ht="15">
      <c r="B116" s="59"/>
      <c r="C116" s="103"/>
      <c r="D116" s="103"/>
      <c r="E116" s="116"/>
      <c r="F116" s="105" t="s">
        <v>75</v>
      </c>
      <c r="G116" s="106"/>
      <c r="H116" s="107"/>
      <c r="I116" s="112"/>
      <c r="J116" s="109"/>
      <c r="K116" s="50" t="s">
        <v>8</v>
      </c>
      <c r="L116" s="6"/>
      <c r="M116" s="46" t="s">
        <v>8</v>
      </c>
      <c r="N116" s="47" t="s">
        <v>25</v>
      </c>
      <c r="P116" s="48">
        <f t="shared" si="17"/>
        <v>0</v>
      </c>
      <c r="Q116" s="48">
        <v>0</v>
      </c>
      <c r="R116" s="48">
        <f t="shared" si="18"/>
        <v>0</v>
      </c>
      <c r="S116" s="48">
        <v>0</v>
      </c>
      <c r="AO116" s="2" t="s">
        <v>61</v>
      </c>
      <c r="AQ116" s="2" t="s">
        <v>59</v>
      </c>
      <c r="AR116" s="2" t="s">
        <v>58</v>
      </c>
      <c r="AV116" s="2" t="s">
        <v>57</v>
      </c>
      <c r="BB116" s="49">
        <f t="shared" si="11"/>
        <v>0</v>
      </c>
      <c r="BC116" s="49">
        <f t="shared" si="12"/>
        <v>0</v>
      </c>
      <c r="BD116" s="49">
        <f t="shared" si="13"/>
        <v>0</v>
      </c>
      <c r="BE116" s="49">
        <f t="shared" si="14"/>
        <v>0</v>
      </c>
      <c r="BF116" s="49">
        <f t="shared" si="15"/>
        <v>0</v>
      </c>
      <c r="BG116" s="2" t="s">
        <v>58</v>
      </c>
      <c r="BH116" s="49">
        <f t="shared" si="19"/>
        <v>0</v>
      </c>
      <c r="BI116" s="2" t="s">
        <v>61</v>
      </c>
      <c r="BJ116" s="2" t="s">
        <v>69</v>
      </c>
    </row>
    <row r="117" spans="2:62" s="7" customFormat="1" ht="15">
      <c r="B117" s="59"/>
      <c r="C117" s="103">
        <v>106</v>
      </c>
      <c r="D117" s="103" t="s">
        <v>59</v>
      </c>
      <c r="E117" s="116"/>
      <c r="F117" s="117" t="s">
        <v>76</v>
      </c>
      <c r="G117" s="106" t="s">
        <v>71</v>
      </c>
      <c r="H117" s="107">
        <v>1</v>
      </c>
      <c r="I117" s="112">
        <v>0</v>
      </c>
      <c r="J117" s="109">
        <f t="shared" si="16"/>
        <v>0</v>
      </c>
      <c r="K117" s="50" t="s">
        <v>8</v>
      </c>
      <c r="L117" s="6"/>
      <c r="M117" s="46" t="s">
        <v>8</v>
      </c>
      <c r="N117" s="47" t="s">
        <v>25</v>
      </c>
      <c r="P117" s="48">
        <f t="shared" si="17"/>
        <v>0</v>
      </c>
      <c r="Q117" s="48">
        <v>0</v>
      </c>
      <c r="R117" s="48">
        <f t="shared" si="18"/>
        <v>0</v>
      </c>
      <c r="S117" s="48">
        <v>0</v>
      </c>
      <c r="AO117" s="2" t="s">
        <v>61</v>
      </c>
      <c r="AQ117" s="2" t="s">
        <v>59</v>
      </c>
      <c r="AR117" s="2" t="s">
        <v>58</v>
      </c>
      <c r="AV117" s="2" t="s">
        <v>57</v>
      </c>
      <c r="BB117" s="49">
        <f t="shared" si="11"/>
        <v>0</v>
      </c>
      <c r="BC117" s="49">
        <f t="shared" si="12"/>
        <v>0</v>
      </c>
      <c r="BD117" s="49">
        <f t="shared" si="13"/>
        <v>0</v>
      </c>
      <c r="BE117" s="49">
        <f t="shared" si="14"/>
        <v>0</v>
      </c>
      <c r="BF117" s="49">
        <f t="shared" si="15"/>
        <v>0</v>
      </c>
      <c r="BG117" s="2" t="s">
        <v>58</v>
      </c>
      <c r="BH117" s="49">
        <f t="shared" si="19"/>
        <v>0</v>
      </c>
      <c r="BI117" s="2" t="s">
        <v>61</v>
      </c>
      <c r="BJ117" s="2" t="s">
        <v>70</v>
      </c>
    </row>
    <row r="118" spans="2:62" s="7" customFormat="1" ht="15">
      <c r="B118" s="59"/>
      <c r="C118" s="103">
        <v>107</v>
      </c>
      <c r="D118" s="103" t="s">
        <v>59</v>
      </c>
      <c r="E118" s="116"/>
      <c r="F118" s="117" t="s">
        <v>77</v>
      </c>
      <c r="G118" s="106" t="s">
        <v>71</v>
      </c>
      <c r="H118" s="107">
        <v>1</v>
      </c>
      <c r="I118" s="112">
        <v>0</v>
      </c>
      <c r="J118" s="109">
        <f t="shared" si="16"/>
        <v>0</v>
      </c>
      <c r="K118" s="50" t="s">
        <v>8</v>
      </c>
      <c r="L118" s="6"/>
      <c r="M118" s="46" t="s">
        <v>8</v>
      </c>
      <c r="N118" s="47" t="s">
        <v>25</v>
      </c>
      <c r="P118" s="48" t="e">
        <f>O118*#REF!</f>
        <v>#REF!</v>
      </c>
      <c r="Q118" s="48">
        <v>0</v>
      </c>
      <c r="R118" s="48" t="e">
        <f>Q118*#REF!</f>
        <v>#REF!</v>
      </c>
      <c r="S118" s="48">
        <v>0</v>
      </c>
      <c r="AO118" s="2" t="s">
        <v>61</v>
      </c>
      <c r="AQ118" s="2" t="s">
        <v>59</v>
      </c>
      <c r="AR118" s="2" t="s">
        <v>58</v>
      </c>
      <c r="AV118" s="2" t="s">
        <v>57</v>
      </c>
      <c r="BB118" s="49">
        <f t="shared" si="11"/>
        <v>0</v>
      </c>
      <c r="BC118" s="49">
        <f t="shared" si="12"/>
        <v>0</v>
      </c>
      <c r="BD118" s="49">
        <f t="shared" si="13"/>
        <v>0</v>
      </c>
      <c r="BE118" s="49">
        <f t="shared" si="14"/>
        <v>0</v>
      </c>
      <c r="BF118" s="49">
        <f t="shared" si="15"/>
        <v>0</v>
      </c>
      <c r="BG118" s="2" t="s">
        <v>58</v>
      </c>
      <c r="BH118" s="49" t="e">
        <f>ROUND(I118*#REF!,2)</f>
        <v>#REF!</v>
      </c>
      <c r="BI118" s="2" t="s">
        <v>61</v>
      </c>
      <c r="BJ118" s="2" t="s">
        <v>62</v>
      </c>
    </row>
    <row r="119" spans="2:62" s="7" customFormat="1" ht="15">
      <c r="B119" s="59"/>
      <c r="C119" s="103">
        <v>108</v>
      </c>
      <c r="D119" s="103" t="s">
        <v>59</v>
      </c>
      <c r="E119" s="116"/>
      <c r="F119" s="117" t="s">
        <v>78</v>
      </c>
      <c r="G119" s="106" t="s">
        <v>71</v>
      </c>
      <c r="H119" s="107">
        <v>1</v>
      </c>
      <c r="I119" s="112">
        <v>0</v>
      </c>
      <c r="J119" s="109">
        <f t="shared" si="16"/>
        <v>0</v>
      </c>
      <c r="K119" s="50" t="s">
        <v>8</v>
      </c>
      <c r="L119" s="6"/>
      <c r="M119" s="46" t="s">
        <v>8</v>
      </c>
      <c r="N119" s="47" t="s">
        <v>25</v>
      </c>
      <c r="P119" s="48" t="e">
        <f>O119*#REF!</f>
        <v>#REF!</v>
      </c>
      <c r="Q119" s="48">
        <v>0</v>
      </c>
      <c r="R119" s="48" t="e">
        <f>Q119*#REF!</f>
        <v>#REF!</v>
      </c>
      <c r="S119" s="48">
        <v>0</v>
      </c>
      <c r="AO119" s="2" t="s">
        <v>61</v>
      </c>
      <c r="AQ119" s="2" t="s">
        <v>59</v>
      </c>
      <c r="AR119" s="2" t="s">
        <v>58</v>
      </c>
      <c r="AV119" s="2" t="s">
        <v>57</v>
      </c>
      <c r="BB119" s="49">
        <f t="shared" si="11"/>
        <v>0</v>
      </c>
      <c r="BC119" s="49">
        <f t="shared" si="12"/>
        <v>0</v>
      </c>
      <c r="BD119" s="49">
        <f t="shared" si="13"/>
        <v>0</v>
      </c>
      <c r="BE119" s="49">
        <f t="shared" si="14"/>
        <v>0</v>
      </c>
      <c r="BF119" s="49">
        <f t="shared" si="15"/>
        <v>0</v>
      </c>
      <c r="BG119" s="2" t="s">
        <v>58</v>
      </c>
      <c r="BH119" s="49" t="e">
        <f>ROUND(I119*#REF!,2)</f>
        <v>#REF!</v>
      </c>
      <c r="BI119" s="2" t="s">
        <v>61</v>
      </c>
      <c r="BJ119" s="2" t="s">
        <v>63</v>
      </c>
    </row>
    <row r="120" spans="2:62" s="7" customFormat="1" ht="15">
      <c r="B120" s="59"/>
      <c r="C120" s="103">
        <v>109</v>
      </c>
      <c r="D120" s="103" t="s">
        <v>59</v>
      </c>
      <c r="E120" s="116"/>
      <c r="F120" s="117" t="s">
        <v>79</v>
      </c>
      <c r="G120" s="106" t="s">
        <v>71</v>
      </c>
      <c r="H120" s="107">
        <v>1</v>
      </c>
      <c r="I120" s="112">
        <v>0</v>
      </c>
      <c r="J120" s="109">
        <f t="shared" si="16"/>
        <v>0</v>
      </c>
      <c r="K120" s="50" t="s">
        <v>8</v>
      </c>
      <c r="L120" s="6"/>
      <c r="M120" s="46" t="s">
        <v>8</v>
      </c>
      <c r="N120" s="47" t="s">
        <v>25</v>
      </c>
      <c r="P120" s="48" t="e">
        <f>O120*#REF!</f>
        <v>#REF!</v>
      </c>
      <c r="Q120" s="48">
        <v>0</v>
      </c>
      <c r="R120" s="48" t="e">
        <f>Q120*#REF!</f>
        <v>#REF!</v>
      </c>
      <c r="S120" s="48">
        <v>0</v>
      </c>
      <c r="AO120" s="2" t="s">
        <v>61</v>
      </c>
      <c r="AQ120" s="2" t="s">
        <v>59</v>
      </c>
      <c r="AR120" s="2" t="s">
        <v>58</v>
      </c>
      <c r="AV120" s="2" t="s">
        <v>57</v>
      </c>
      <c r="BB120" s="49">
        <f t="shared" si="11"/>
        <v>0</v>
      </c>
      <c r="BC120" s="49">
        <f t="shared" si="12"/>
        <v>0</v>
      </c>
      <c r="BD120" s="49">
        <f t="shared" si="13"/>
        <v>0</v>
      </c>
      <c r="BE120" s="49">
        <f t="shared" si="14"/>
        <v>0</v>
      </c>
      <c r="BF120" s="49">
        <f t="shared" si="15"/>
        <v>0</v>
      </c>
      <c r="BG120" s="2" t="s">
        <v>58</v>
      </c>
      <c r="BH120" s="49" t="e">
        <f>ROUND(I120*#REF!,2)</f>
        <v>#REF!</v>
      </c>
      <c r="BI120" s="2" t="s">
        <v>61</v>
      </c>
      <c r="BJ120" s="2" t="s">
        <v>64</v>
      </c>
    </row>
    <row r="121" spans="2:62" s="7" customFormat="1" ht="15">
      <c r="B121" s="59"/>
      <c r="C121" s="103">
        <v>110</v>
      </c>
      <c r="D121" s="103" t="s">
        <v>59</v>
      </c>
      <c r="E121" s="116"/>
      <c r="F121" s="117" t="s">
        <v>80</v>
      </c>
      <c r="G121" s="106" t="s">
        <v>71</v>
      </c>
      <c r="H121" s="107">
        <v>1</v>
      </c>
      <c r="I121" s="112">
        <v>0</v>
      </c>
      <c r="J121" s="109">
        <f t="shared" si="16"/>
        <v>0</v>
      </c>
      <c r="K121" s="50" t="s">
        <v>8</v>
      </c>
      <c r="L121" s="6"/>
      <c r="M121" s="46" t="s">
        <v>8</v>
      </c>
      <c r="N121" s="47" t="s">
        <v>25</v>
      </c>
      <c r="P121" s="48" t="e">
        <f>O121*#REF!</f>
        <v>#REF!</v>
      </c>
      <c r="Q121" s="48">
        <v>0</v>
      </c>
      <c r="R121" s="48" t="e">
        <f>Q121*#REF!</f>
        <v>#REF!</v>
      </c>
      <c r="S121" s="48">
        <v>0</v>
      </c>
      <c r="AO121" s="2" t="s">
        <v>61</v>
      </c>
      <c r="AQ121" s="2" t="s">
        <v>59</v>
      </c>
      <c r="AR121" s="2" t="s">
        <v>58</v>
      </c>
      <c r="AV121" s="2" t="s">
        <v>57</v>
      </c>
      <c r="BB121" s="49">
        <f t="shared" si="11"/>
        <v>0</v>
      </c>
      <c r="BC121" s="49">
        <f t="shared" si="12"/>
        <v>0</v>
      </c>
      <c r="BD121" s="49">
        <f t="shared" si="13"/>
        <v>0</v>
      </c>
      <c r="BE121" s="49">
        <f t="shared" si="14"/>
        <v>0</v>
      </c>
      <c r="BF121" s="49">
        <f t="shared" si="15"/>
        <v>0</v>
      </c>
      <c r="BG121" s="2" t="s">
        <v>58</v>
      </c>
      <c r="BH121" s="49" t="e">
        <f>ROUND(I121*#REF!,2)</f>
        <v>#REF!</v>
      </c>
      <c r="BI121" s="2" t="s">
        <v>61</v>
      </c>
      <c r="BJ121" s="2" t="s">
        <v>65</v>
      </c>
    </row>
    <row r="122" spans="2:62" s="7" customFormat="1" ht="15">
      <c r="B122" s="59"/>
      <c r="C122" s="103">
        <v>111</v>
      </c>
      <c r="D122" s="103" t="s">
        <v>59</v>
      </c>
      <c r="E122" s="116"/>
      <c r="F122" s="117" t="s">
        <v>81</v>
      </c>
      <c r="G122" s="106" t="s">
        <v>71</v>
      </c>
      <c r="H122" s="107">
        <v>1</v>
      </c>
      <c r="I122" s="112">
        <v>0</v>
      </c>
      <c r="J122" s="109">
        <f t="shared" si="16"/>
        <v>0</v>
      </c>
      <c r="K122" s="50" t="s">
        <v>8</v>
      </c>
      <c r="L122" s="6"/>
      <c r="M122" s="46" t="s">
        <v>8</v>
      </c>
      <c r="N122" s="47" t="s">
        <v>25</v>
      </c>
      <c r="P122" s="48">
        <f aca="true" t="shared" si="20" ref="P122:P123">O122*H122</f>
        <v>0</v>
      </c>
      <c r="Q122" s="48">
        <v>0</v>
      </c>
      <c r="R122" s="48">
        <f aca="true" t="shared" si="21" ref="R122:R123">Q122*H122</f>
        <v>0</v>
      </c>
      <c r="S122" s="48">
        <v>0</v>
      </c>
      <c r="AO122" s="2" t="s">
        <v>61</v>
      </c>
      <c r="AQ122" s="2" t="s">
        <v>59</v>
      </c>
      <c r="AR122" s="2" t="s">
        <v>58</v>
      </c>
      <c r="AV122" s="2" t="s">
        <v>57</v>
      </c>
      <c r="BB122" s="49">
        <f t="shared" si="11"/>
        <v>0</v>
      </c>
      <c r="BC122" s="49">
        <f t="shared" si="12"/>
        <v>0</v>
      </c>
      <c r="BD122" s="49">
        <f t="shared" si="13"/>
        <v>0</v>
      </c>
      <c r="BE122" s="49">
        <f t="shared" si="14"/>
        <v>0</v>
      </c>
      <c r="BF122" s="49">
        <f t="shared" si="15"/>
        <v>0</v>
      </c>
      <c r="BG122" s="2" t="s">
        <v>58</v>
      </c>
      <c r="BH122" s="49">
        <f aca="true" t="shared" si="22" ref="BH122:BH123">ROUND(I122*H122,2)</f>
        <v>0</v>
      </c>
      <c r="BI122" s="2" t="s">
        <v>61</v>
      </c>
      <c r="BJ122" s="2" t="s">
        <v>66</v>
      </c>
    </row>
    <row r="123" spans="2:62" s="7" customFormat="1" ht="15">
      <c r="B123" s="102"/>
      <c r="C123" s="103">
        <v>112</v>
      </c>
      <c r="D123" s="103" t="s">
        <v>59</v>
      </c>
      <c r="E123" s="116"/>
      <c r="F123" s="117" t="s">
        <v>117</v>
      </c>
      <c r="G123" s="106" t="s">
        <v>71</v>
      </c>
      <c r="H123" s="107">
        <v>1</v>
      </c>
      <c r="I123" s="112">
        <v>0</v>
      </c>
      <c r="J123" s="109">
        <f t="shared" si="16"/>
        <v>0</v>
      </c>
      <c r="K123" s="50" t="s">
        <v>8</v>
      </c>
      <c r="L123" s="6"/>
      <c r="M123" s="46" t="s">
        <v>8</v>
      </c>
      <c r="N123" s="47" t="s">
        <v>25</v>
      </c>
      <c r="P123" s="48">
        <f t="shared" si="20"/>
        <v>0</v>
      </c>
      <c r="Q123" s="48">
        <v>0</v>
      </c>
      <c r="R123" s="48">
        <f t="shared" si="21"/>
        <v>0</v>
      </c>
      <c r="S123" s="48">
        <v>0</v>
      </c>
      <c r="AO123" s="2" t="s">
        <v>61</v>
      </c>
      <c r="AQ123" s="2" t="s">
        <v>59</v>
      </c>
      <c r="AR123" s="2" t="s">
        <v>58</v>
      </c>
      <c r="AV123" s="2" t="s">
        <v>57</v>
      </c>
      <c r="BB123" s="49">
        <f t="shared" si="11"/>
        <v>0</v>
      </c>
      <c r="BC123" s="49">
        <f t="shared" si="12"/>
        <v>0</v>
      </c>
      <c r="BD123" s="49">
        <f t="shared" si="13"/>
        <v>0</v>
      </c>
      <c r="BE123" s="49">
        <f t="shared" si="14"/>
        <v>0</v>
      </c>
      <c r="BF123" s="49">
        <f t="shared" si="15"/>
        <v>0</v>
      </c>
      <c r="BG123" s="2" t="s">
        <v>58</v>
      </c>
      <c r="BH123" s="49">
        <f t="shared" si="22"/>
        <v>0</v>
      </c>
      <c r="BI123" s="2" t="s">
        <v>61</v>
      </c>
      <c r="BJ123" s="2" t="s">
        <v>67</v>
      </c>
    </row>
    <row r="125" ht="15">
      <c r="K125" t="s">
        <v>73</v>
      </c>
    </row>
  </sheetData>
  <mergeCells count="9">
    <mergeCell ref="E50:H50"/>
    <mergeCell ref="E70:H70"/>
    <mergeCell ref="E72:H72"/>
    <mergeCell ref="L2:U2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stanek</dc:creator>
  <cp:keywords/>
  <dc:description/>
  <cp:lastModifiedBy>Anna Holíková</cp:lastModifiedBy>
  <cp:lastPrinted>2020-05-15T09:13:22Z</cp:lastPrinted>
  <dcterms:created xsi:type="dcterms:W3CDTF">2020-04-28T04:06:37Z</dcterms:created>
  <dcterms:modified xsi:type="dcterms:W3CDTF">2022-10-05T10:18:35Z</dcterms:modified>
  <cp:category/>
  <cp:version/>
  <cp:contentType/>
  <cp:contentStatus/>
</cp:coreProperties>
</file>