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.01 - 00.1B - Vedlejší ..." sheetId="2" r:id="rId2"/>
    <sheet name="01.01 - 01.1B - Architekt..." sheetId="3" r:id="rId3"/>
    <sheet name="01.02 - 01.2B - Vzduchote..." sheetId="4" r:id="rId4"/>
    <sheet name="01.03 - 01.3B - Elektroin..." sheetId="5" r:id="rId5"/>
  </sheets>
  <definedNames>
    <definedName name="_xlnm.Print_Area" localSheetId="0">'Rekapitulace stavby'!$D$4:$AO$76,'Rekapitulace stavby'!$C$82:$AQ$99</definedName>
    <definedName name="_xlnm._FilterDatabase" localSheetId="1" hidden="1">'00.01 - 00.1B - Vedlejší ...'!$C$118:$K$125</definedName>
    <definedName name="_xlnm.Print_Area" localSheetId="1">'00.01 - 00.1B - Vedlejší ...'!$C$4:$J$76,'00.01 - 00.1B - Vedlejší ...'!$C$82:$J$100,'00.01 - 00.1B - Vedlejší ...'!$C$106:$J$125</definedName>
    <definedName name="_xlnm._FilterDatabase" localSheetId="2" hidden="1">'01.01 - 01.1B - Architekt...'!$C$134:$K$870</definedName>
    <definedName name="_xlnm.Print_Area" localSheetId="2">'01.01 - 01.1B - Architekt...'!$C$4:$J$76,'01.01 - 01.1B - Architekt...'!$C$82:$J$116,'01.01 - 01.1B - Architekt...'!$C$122:$J$870</definedName>
    <definedName name="_xlnm._FilterDatabase" localSheetId="3" hidden="1">'01.02 - 01.2B - Vzduchote...'!$C$118:$K$167</definedName>
    <definedName name="_xlnm.Print_Area" localSheetId="3">'01.02 - 01.2B - Vzduchote...'!$C$4:$J$76,'01.02 - 01.2B - Vzduchote...'!$C$82:$J$100,'01.02 - 01.2B - Vzduchote...'!$C$106:$J$167</definedName>
    <definedName name="_xlnm._FilterDatabase" localSheetId="4" hidden="1">'01.03 - 01.3B - Elektroin...'!$C$119:$K$241</definedName>
    <definedName name="_xlnm.Print_Area" localSheetId="4">'01.03 - 01.3B - Elektroin...'!$C$4:$J$76,'01.03 - 01.3B - Elektroin...'!$C$82:$J$101,'01.03 - 01.3B - Elektroin...'!$C$107:$J$241</definedName>
    <definedName name="_xlnm.Print_Titles" localSheetId="0">'Rekapitulace stavby'!$92:$92</definedName>
    <definedName name="_xlnm.Print_Titles" localSheetId="1">'00.01 - 00.1B - Vedlejší ...'!$118:$118</definedName>
    <definedName name="_xlnm.Print_Titles" localSheetId="2">'01.01 - 01.1B - Architekt...'!$134:$134</definedName>
    <definedName name="_xlnm.Print_Titles" localSheetId="3">'01.02 - 01.2B - Vzduchote...'!$118:$118</definedName>
    <definedName name="_xlnm.Print_Titles" localSheetId="4">'01.03 - 01.3B - Elektroin...'!$119:$119</definedName>
  </definedNames>
  <calcPr fullCalcOnLoad="1"/>
</workbook>
</file>

<file path=xl/sharedStrings.xml><?xml version="1.0" encoding="utf-8"?>
<sst xmlns="http://schemas.openxmlformats.org/spreadsheetml/2006/main" count="10500" uniqueCount="1496">
  <si>
    <t>Export Komplet</t>
  </si>
  <si>
    <t/>
  </si>
  <si>
    <t>2.0</t>
  </si>
  <si>
    <t>False</t>
  </si>
  <si>
    <t>{52146bbf-b025-4a38-a9e7-e4b1af97d812}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</si>
  <si>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</si>
  <si>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</si>
  <si>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</si>
  <si>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</si>
  <si>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</si>
  <si>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</si>
  <si>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</si>
  <si>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</si>
  <si>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</si>
  <si>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202201311D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</si>
  <si>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</si>
  <si>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</si>
  <si>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Sans Souci Cvikov, Rekonstrukce starého závodu firmy Grafostroj</t>
  </si>
  <si>
    <t>KSO:</t>
  </si>
  <si>
    <t>CC-CZ:</t>
  </si>
  <si>
    <t>Místo:</t>
  </si>
  <si>
    <t>Tovární 417, 471 54 Cvikov</t>
  </si>
  <si>
    <t>Datum:</t>
  </si>
  <si>
    <t>31. 1. 2022</t>
  </si>
  <si>
    <t>Zadavatel:</t>
  </si>
  <si>
    <t>IČ:</t>
  </si>
  <si>
    <t>SANS SOUCI, s.r.o.</t>
  </si>
  <si>
    <t>DIČ:</t>
  </si>
  <si>
    <t>Uchazeč:</t>
  </si>
  <si>
    <t>Vyplň údaj</t>
  </si>
  <si>
    <t>Projektant:</t>
  </si>
  <si>
    <t>ECOTEN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</si>
  <si>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</si>
  <si>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</si>
  <si>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</si>
  <si>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</si>
  <si>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</si>
  <si>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</si>
  <si>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</si>
  <si>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</si>
  <si>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</si>
  <si>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</si>
  <si>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</si>
  <si>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</si>
  <si>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</si>
  <si>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</si>
  <si>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</si>
  <si>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</si>
  <si>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</si>
  <si>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</si>
  <si>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</si>
  <si>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</si>
  <si>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</si>
  <si>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</si>
  <si>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</si>
  <si>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</si>
  <si>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</si>
  <si>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</si>
  <si>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</si>
  <si>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</si>
  <si>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</si>
  <si>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</si>
  <si>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</si>
  <si>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</si>
  <si>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</si>
  <si>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</si>
  <si>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</si>
  <si>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</si>
  <si>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</si>
  <si>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</si>
  <si>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</si>
  <si>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</si>
  <si>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</si>
  <si>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</si>
  <si>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</si>
  <si>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</si>
  <si>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</si>
  <si>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</si>
  <si>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</si>
  <si>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</si>
  <si>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00.01</t>
  </si>
  <si>
    <t>00.1B - Vedlejší náklady</t>
  </si>
  <si>
    <t>STA</t>
  </si>
  <si>
    <t>1</t>
  </si>
  <si>
    <t>{e122bc6e-c94d-4b08-81c8-9464d22ad277}</t>
  </si>
  <si>
    <t>2</t>
  </si>
  <si>
    <t>01.01</t>
  </si>
  <si>
    <t>01.1B - Architektonicko-stavební řešení</t>
  </si>
  <si>
    <t>{ba5f37d7-f989-45db-bcaf-f4ee1243a7ad}</t>
  </si>
  <si>
    <t>01.02</t>
  </si>
  <si>
    <t>01.2B - Vzduchotechnika</t>
  </si>
  <si>
    <t>{aa5584ba-b2bb-4267-8a33-2e6e0ebedb71}</t>
  </si>
  <si>
    <t>01.03</t>
  </si>
  <si>
    <t>01.3B - Elektroinstalace</t>
  </si>
  <si>
    <t>{cea085d1-2112-4c54-b9fd-d0c871eff4ef}</t>
  </si>
  <si>
    <t>KRYCÍ LIST SOUPISU PRACÍ</t>
  </si>
  <si>
    <t>Objekt:</t>
  </si>
  <si>
    <t>00.01 - 00.1B -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</si>
  <si>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</si>
  <si>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</si>
  <si>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</si>
  <si>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</si>
  <si>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</si>
  <si>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</si>
  <si>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</si>
  <si>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</si>
  <si>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</si>
  <si>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</si>
  <si>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</si>
  <si>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</si>
  <si>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</si>
  <si>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</si>
  <si>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</si>
  <si>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</si>
  <si>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</si>
  <si>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</si>
  <si>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</si>
  <si>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</si>
  <si>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</si>
  <si>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</si>
  <si>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</si>
  <si>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</si>
  <si>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</si>
  <si>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</si>
  <si>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</si>
  <si>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</si>
  <si>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013244000</t>
  </si>
  <si>
    <t>Dokumentace pro provádění stavby</t>
  </si>
  <si>
    <t>soub</t>
  </si>
  <si>
    <t>1024</t>
  </si>
  <si>
    <t>1801067010</t>
  </si>
  <si>
    <t>013254000</t>
  </si>
  <si>
    <t>Dokumentace skutečného provedení stavby</t>
  </si>
  <si>
    <t>312437671</t>
  </si>
  <si>
    <t>VRN3</t>
  </si>
  <si>
    <t>Zařízení staveniště</t>
  </si>
  <si>
    <t>3</t>
  </si>
  <si>
    <t>030001001</t>
  </si>
  <si>
    <t>%</t>
  </si>
  <si>
    <t>306178805</t>
  </si>
  <si>
    <t>01.01 - 01.1B - Architektonicko-stavební řešení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</si>
  <si>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</si>
  <si>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</si>
  <si>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</si>
  <si>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</si>
  <si>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</si>
  <si>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</si>
  <si>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</si>
  <si>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</si>
  <si>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</si>
  <si>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</si>
  <si>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</si>
  <si>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</si>
  <si>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</si>
  <si>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</si>
  <si>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</si>
  <si>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</si>
  <si>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</si>
  <si>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</si>
  <si>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</si>
  <si>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</si>
  <si>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</si>
  <si>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Zemní práce</t>
  </si>
  <si>
    <t>132212131</t>
  </si>
  <si>
    <t>Hloubení nezapažených rýh šířky do 800 mm v soudržných horninách třídy těžitelnosti I skupiny 3 ručně</t>
  </si>
  <si>
    <t>m3</t>
  </si>
  <si>
    <t>4</t>
  </si>
  <si>
    <t>1189715692</t>
  </si>
  <si>
    <t>VV</t>
  </si>
  <si>
    <t>(19,75+1,85+8,1+2,0+29,1+16,2+15,4)*0,75*0,5</t>
  </si>
  <si>
    <t>(10,45*2)*0,75*0,5</t>
  </si>
  <si>
    <t>(2,8+1,6)*0,75*0,5</t>
  </si>
  <si>
    <t>Součet</t>
  </si>
  <si>
    <t>174111101</t>
  </si>
  <si>
    <t>Zásyp jam, šachet rýh nebo kolem objektů sypaninou se zhutněním ručně</t>
  </si>
  <si>
    <t>1755138153</t>
  </si>
  <si>
    <t>Svislé a kompletní konstrukce</t>
  </si>
  <si>
    <t>310278841.1</t>
  </si>
  <si>
    <t>Zazdívka otvorů pl do 0,25 m2 ve zdivu nadzákladovém z tvárnic Ytong</t>
  </si>
  <si>
    <t>943537881</t>
  </si>
  <si>
    <t>parapet</t>
  </si>
  <si>
    <t>2.n.p.</t>
  </si>
  <si>
    <t>9*2,1*0,07*0,4</t>
  </si>
  <si>
    <t>Mezisoučet</t>
  </si>
  <si>
    <t>310278842.1</t>
  </si>
  <si>
    <t>Zazdívka otvorů pl přes 0,25 do 1 m2 ve zdivu nadzákladovém z tvárnic Ytong</t>
  </si>
  <si>
    <t>1521037611</t>
  </si>
  <si>
    <t>12*2,1*0,17*0,4</t>
  </si>
  <si>
    <t>3.n.p.</t>
  </si>
  <si>
    <t>27*2,1*0,15*0,4</t>
  </si>
  <si>
    <t>4.n.p.</t>
  </si>
  <si>
    <t>5.n.p.</t>
  </si>
  <si>
    <t>15*2,1*0,15*0,4</t>
  </si>
  <si>
    <t>310279842.1</t>
  </si>
  <si>
    <t>Zazdívka otvorů pl přes 1 do 4 m2 ve zdivu nadzákladovém z tvárnic Ytong</t>
  </si>
  <si>
    <t>1821236895</t>
  </si>
  <si>
    <t>1.n.p.</t>
  </si>
  <si>
    <t>2,1*2,1*1,02</t>
  </si>
  <si>
    <t>6*2,1*1,35*0,45</t>
  </si>
  <si>
    <t>2,1*2,1*0,77</t>
  </si>
  <si>
    <t>6</t>
  </si>
  <si>
    <t>Úpravy povrchů, podlahy a osazování výplní</t>
  </si>
  <si>
    <t>621131111</t>
  </si>
  <si>
    <t>Spojovací můstek vnějších podhledů nanášený ručně</t>
  </si>
  <si>
    <t>m2</t>
  </si>
  <si>
    <t>-1216496818</t>
  </si>
  <si>
    <t>7</t>
  </si>
  <si>
    <t>621131121</t>
  </si>
  <si>
    <t>Penetrační nátěr vnějších podhledů nanášený ručně</t>
  </si>
  <si>
    <t>1967659127</t>
  </si>
  <si>
    <t>8</t>
  </si>
  <si>
    <t>621142001</t>
  </si>
  <si>
    <t>Potažení vnějších podhledů sklovláknitým pletivem vtlačeným do tenkovrstvé hmoty</t>
  </si>
  <si>
    <t>-919220507</t>
  </si>
  <si>
    <t>4,65*10,45</t>
  </si>
  <si>
    <t>9</t>
  </si>
  <si>
    <t>621221131</t>
  </si>
  <si>
    <t>Montáž kontaktního zateplení vnějších podhledů lepením a mechanickým kotvením desek z minerální vlny s kolmou orientací do zdiva a betonu tl přes 120 do 160 mm</t>
  </si>
  <si>
    <t>-109174119</t>
  </si>
  <si>
    <t>10</t>
  </si>
  <si>
    <t>M</t>
  </si>
  <si>
    <t>63141470</t>
  </si>
  <si>
    <t>deska tepelně izolační minerální kontaktních fasád podélné vlákno λ=0,037 tl 140mm</t>
  </si>
  <si>
    <t>393382510</t>
  </si>
  <si>
    <t>48,593*1,05 'Přepočtené koeficientem množství</t>
  </si>
  <si>
    <t>11</t>
  </si>
  <si>
    <t>621251105</t>
  </si>
  <si>
    <t>Příplatek k cenám kontaktního zateplení podhledů za zápustnou montáž a použití  použití tepelněizolačních zátek z minerální vlny</t>
  </si>
  <si>
    <t>-576190289</t>
  </si>
  <si>
    <t>podhled</t>
  </si>
  <si>
    <t>12</t>
  </si>
  <si>
    <t>621325103</t>
  </si>
  <si>
    <t>Oprava vnější vápenocementové hladké omítky složitosti 1 podhledů v rozsahu přes 30 do 50 %</t>
  </si>
  <si>
    <t>-91563211</t>
  </si>
  <si>
    <t>13</t>
  </si>
  <si>
    <t>621531022</t>
  </si>
  <si>
    <t>Tenkovrstvá silikonová zrnitá omítka zrnitost 2,0 mm vnějších podhledů</t>
  </si>
  <si>
    <t>-1287204072</t>
  </si>
  <si>
    <t>14</t>
  </si>
  <si>
    <t>622131111</t>
  </si>
  <si>
    <t>Spojovací můstek vnějších stěn nanášený ručně</t>
  </si>
  <si>
    <t>-549920942</t>
  </si>
  <si>
    <t>stěny</t>
  </si>
  <si>
    <t>1666,324</t>
  </si>
  <si>
    <t>sokl</t>
  </si>
  <si>
    <t>125,94</t>
  </si>
  <si>
    <t>622131121</t>
  </si>
  <si>
    <t>Penetrační nátěr vnějších stěn nanášený ručně</t>
  </si>
  <si>
    <t>-1717372225</t>
  </si>
  <si>
    <t>ostění, nadpraží</t>
  </si>
  <si>
    <t>(94*(2,1+2,1*2)+6*(2,1+0,75*2)+2*(1,4+0,75*2))*0,16</t>
  </si>
  <si>
    <t>(1*(2,75+2,0*2)+1*(1,7+2,0*2)+1*(0,9+2,0*2))*0,16</t>
  </si>
  <si>
    <t>(1*(1,18+1,09*2)*0,3+1*(1,65+2,02*2)*0,9)</t>
  </si>
  <si>
    <t>16</t>
  </si>
  <si>
    <t>622142001</t>
  </si>
  <si>
    <t>Potažení vnějších stěn sklovláknitým pletivem vtlačeným do tenkovrstvé hmoty</t>
  </si>
  <si>
    <t>879846621</t>
  </si>
  <si>
    <t>17</t>
  </si>
  <si>
    <t>622151021</t>
  </si>
  <si>
    <t>Penetrační nátěr vnějších soklových tenkovrstvých omítek stěn</t>
  </si>
  <si>
    <t>1153065135</t>
  </si>
  <si>
    <t>18</t>
  </si>
  <si>
    <t>622211021</t>
  </si>
  <si>
    <t>Montáž kontaktního zateplení vnějších stěn lepením a mechanickým kotvením polystyrénových desek do betonu a zdiva tl přes 80 do 120 mm</t>
  </si>
  <si>
    <t>-804483185</t>
  </si>
  <si>
    <t>(40,025+1,12+11,35+33,27+22,41)</t>
  </si>
  <si>
    <t>2*10,45*0,85</t>
  </si>
  <si>
    <t>19</t>
  </si>
  <si>
    <t>28376422</t>
  </si>
  <si>
    <t>deska z polystyrénu XPS, hrana polodrážková a hladký povrch 300kPA tl 100mm</t>
  </si>
  <si>
    <t>-573336452</t>
  </si>
  <si>
    <t>125,94*1,05 'Přepočtené koeficientem množství</t>
  </si>
  <si>
    <t>20</t>
  </si>
  <si>
    <t>622212001</t>
  </si>
  <si>
    <t>Montáž kontaktního zateplení vnějšího ostění, nadpraží nebo parapetu hl. špalety do 200 mm lepením desek z polystyrenu tl do 40 mm</t>
  </si>
  <si>
    <t>m</t>
  </si>
  <si>
    <t>-1942103732</t>
  </si>
  <si>
    <t>ostění, nadpraží - O7, VO11/L</t>
  </si>
  <si>
    <t>(1*(1,18*2+1,09*2)*0,3+1*(1,65+2,02*2)*0,9)</t>
  </si>
  <si>
    <t>28375930</t>
  </si>
  <si>
    <t>deska EPS 70 fasádní λ=0,039 tl 20mm</t>
  </si>
  <si>
    <t>183455654</t>
  </si>
  <si>
    <t>6,483*1,1 'Přepočtené koeficientem množství</t>
  </si>
  <si>
    <t>22</t>
  </si>
  <si>
    <t>622221131</t>
  </si>
  <si>
    <t>Montáž kontaktního zateplení vnějších stěn lepením a mechanickým kotvením desek z minerální vlny s kolmou orientací do zdiva a betonu tl přes 120 do 160 mm</t>
  </si>
  <si>
    <t>2143888686</t>
  </si>
  <si>
    <t>SP</t>
  </si>
  <si>
    <t>29,22*17,312</t>
  </si>
  <si>
    <t>-(28*(2,1*2,1))</t>
  </si>
  <si>
    <t>VP</t>
  </si>
  <si>
    <t>20,18*14,637</t>
  </si>
  <si>
    <t>0,965*0,55</t>
  </si>
  <si>
    <t>15,43*18,699</t>
  </si>
  <si>
    <t>15,855</t>
  </si>
  <si>
    <t>-4,38*2,05</t>
  </si>
  <si>
    <t>-(26*(2,1*2,1)+6*(2,1*0,75))</t>
  </si>
  <si>
    <t>JP</t>
  </si>
  <si>
    <t>16,982*18,93</t>
  </si>
  <si>
    <t>33,843</t>
  </si>
  <si>
    <t>127,219</t>
  </si>
  <si>
    <t>-(16*(2,1*2,1)+2*(1,4*0,75)+1*(0,9*2,0))</t>
  </si>
  <si>
    <t>ZP</t>
  </si>
  <si>
    <t>192,739</t>
  </si>
  <si>
    <t>-(6*(2,1*2,1))</t>
  </si>
  <si>
    <t>20,7*14,383</t>
  </si>
  <si>
    <t>0,97*0,52</t>
  </si>
  <si>
    <t>-(18*(2,1*2,1)+(2,7*1,96)+(1,6*1,96))</t>
  </si>
  <si>
    <t>podchod</t>
  </si>
  <si>
    <t>2*10,45*2,1</t>
  </si>
  <si>
    <t>-(1*(1,18*1,09)+1*(1,65*1,0))</t>
  </si>
  <si>
    <t>23</t>
  </si>
  <si>
    <t>-650245809</t>
  </si>
  <si>
    <t>1666,324*1,05 'Přepočtené koeficientem množství</t>
  </si>
  <si>
    <t>24</t>
  </si>
  <si>
    <t>622222051</t>
  </si>
  <si>
    <t>Montáž kontaktního zateplení vnějšího ostění, nadpraží nebo parapetu lepením desek z minerální vlny tl do 40 mm</t>
  </si>
  <si>
    <t>1943345192</t>
  </si>
  <si>
    <t>25</t>
  </si>
  <si>
    <t>63140347</t>
  </si>
  <si>
    <t>deska tepelně izolační minerální kontaktních fasád podélné vlákno λ=0,041 tl 20mm</t>
  </si>
  <si>
    <t>1284661239</t>
  </si>
  <si>
    <t>26</t>
  </si>
  <si>
    <t>622251101</t>
  </si>
  <si>
    <t>Příplatek k cenám kontaktního zateplení vnějších stěn za zápustnou montáž a použití tepelněizolačních zátek z polystyrenu</t>
  </si>
  <si>
    <t>238424996</t>
  </si>
  <si>
    <t>27</t>
  </si>
  <si>
    <t>622251105</t>
  </si>
  <si>
    <t>Příplatek k cenám kontaktního zateplení vnějších stěn za zápustnou montáž a použití použití tepelněizolačních zátek z minerální vlny</t>
  </si>
  <si>
    <t>838078957</t>
  </si>
  <si>
    <t>28</t>
  </si>
  <si>
    <t>622252001</t>
  </si>
  <si>
    <t>Montáž profilů kontaktního zateplení připevněných mechanicky</t>
  </si>
  <si>
    <t>1238772404</t>
  </si>
  <si>
    <t>19,75+1,85+8,1+2,0+29,1+16,2+15,4</t>
  </si>
  <si>
    <t>10,45*2</t>
  </si>
  <si>
    <t>29</t>
  </si>
  <si>
    <t>59051651</t>
  </si>
  <si>
    <t>profil zakládací Al tl 0,7mm pro ETICS pro izolant tl 140mm</t>
  </si>
  <si>
    <t>1690540096</t>
  </si>
  <si>
    <t>113,3*1,05 'Přepočtené koeficientem množství</t>
  </si>
  <si>
    <t>30</t>
  </si>
  <si>
    <t>622252002</t>
  </si>
  <si>
    <t>Montáž profilů kontaktního zateplení lepených</t>
  </si>
  <si>
    <t>589789454</t>
  </si>
  <si>
    <t>(94*(2,1+2,1*2)+6*(2,1+0,75*2)+2*(1,4+0,75*2))</t>
  </si>
  <si>
    <t>(1*(2,75+2,6*2)+1*(1,7+2,6*2)+1*(0,9+2,0*2))</t>
  </si>
  <si>
    <t>(1*(1,18+1,09*2)+1*(1,65+2,02*2))</t>
  </si>
  <si>
    <t>nadpraží</t>
  </si>
  <si>
    <t>(94*(2,1)+6*(2,1)+2*(1,4))</t>
  </si>
  <si>
    <t>(1*(2,75)+1*(1,7)+1*(0,9))</t>
  </si>
  <si>
    <t>(1,18+1,65)</t>
  </si>
  <si>
    <t>1,18</t>
  </si>
  <si>
    <t>ostatní</t>
  </si>
  <si>
    <t>648,4-220,98</t>
  </si>
  <si>
    <t>4,35*2+3,1*4</t>
  </si>
  <si>
    <t>16,925*2+1,0*2</t>
  </si>
  <si>
    <t>18,8*2+4,1*2</t>
  </si>
  <si>
    <t>30,22</t>
  </si>
  <si>
    <t>31</t>
  </si>
  <si>
    <t>63127464</t>
  </si>
  <si>
    <t>profil rohový Al 15x15mm s výztužnou tkaninou š 100mm pro ETICS</t>
  </si>
  <si>
    <t>-2141558030</t>
  </si>
  <si>
    <t>560,39*1,05 'Přepočtené koeficientem množství</t>
  </si>
  <si>
    <t>32</t>
  </si>
  <si>
    <t>59051476</t>
  </si>
  <si>
    <t>profil začišťovací PVC 9mm s výztužnou tkaninou pro ostění ETICS</t>
  </si>
  <si>
    <t>1677360384</t>
  </si>
  <si>
    <t>648,4*1,05 'Přepočtené koeficientem množství</t>
  </si>
  <si>
    <t>33</t>
  </si>
  <si>
    <t>59051512</t>
  </si>
  <si>
    <t>profil začišťovací s okapnicí PVC s výztužnou tkaninou pro parapet ETICS</t>
  </si>
  <si>
    <t>526565408</t>
  </si>
  <si>
    <t>213,98*1,05 'Přepočtené koeficientem množství</t>
  </si>
  <si>
    <t>34</t>
  </si>
  <si>
    <t>59051510</t>
  </si>
  <si>
    <t>profil začišťovací s okapnicí PVC s výztužnou tkaninou pro nadpraží ETICS</t>
  </si>
  <si>
    <t>-1985150923</t>
  </si>
  <si>
    <t>220,98*1,05 'Přepočtené koeficientem množství</t>
  </si>
  <si>
    <t>35</t>
  </si>
  <si>
    <t>622325103</t>
  </si>
  <si>
    <t>Oprava vnější vápenocementové hladké omítky složitosti 1 stěn v rozsahu přes 30 do 50 %</t>
  </si>
  <si>
    <t>385129782</t>
  </si>
  <si>
    <t>36</t>
  </si>
  <si>
    <t>622511112</t>
  </si>
  <si>
    <t>Tenkovrstvá soklová omítka vnějších stěn</t>
  </si>
  <si>
    <t>680349758</t>
  </si>
  <si>
    <t>37</t>
  </si>
  <si>
    <t>622531022</t>
  </si>
  <si>
    <t>Tenkovrstvá silikonová zrnitá omítka zrnitost 2,0 mm vnějších stěn</t>
  </si>
  <si>
    <t>2144930433</t>
  </si>
  <si>
    <t>Ostatní konstrukce a práce, bourání</t>
  </si>
  <si>
    <t>38</t>
  </si>
  <si>
    <t>941211112</t>
  </si>
  <si>
    <t>Montáž lešení řadového rámového lehkého zatížení do 200 kg/m2 š přes 0,6 do 0,9 m v přes 10 do 25 m</t>
  </si>
  <si>
    <t>1702029429</t>
  </si>
  <si>
    <t>511,371+530,607+537,637+625,465</t>
  </si>
  <si>
    <t>39</t>
  </si>
  <si>
    <t>941211211</t>
  </si>
  <si>
    <t>Příplatek k lešení řadovému rámovému lehkému š 0,9 m v přes 10 do 25 m za první a ZKD den použití</t>
  </si>
  <si>
    <t>719212810</t>
  </si>
  <si>
    <t>2205,08*90 'Přepočtené koeficientem množství</t>
  </si>
  <si>
    <t>40</t>
  </si>
  <si>
    <t>941211812</t>
  </si>
  <si>
    <t>Demontáž lešení řadového rámového lehkého zatížení do 200 kg/m2 š přes 0,6 do 0,9 m v přes 10 do 25 m</t>
  </si>
  <si>
    <t>292723838</t>
  </si>
  <si>
    <t>41</t>
  </si>
  <si>
    <t>944511111</t>
  </si>
  <si>
    <t>Montáž ochranné sítě z textilie z umělých vláken</t>
  </si>
  <si>
    <t>492918850</t>
  </si>
  <si>
    <t>42</t>
  </si>
  <si>
    <t>944511211</t>
  </si>
  <si>
    <t>Příplatek k ochranné síti za první a ZKD den použití</t>
  </si>
  <si>
    <t>-685096369</t>
  </si>
  <si>
    <t>43</t>
  </si>
  <si>
    <t>944511811</t>
  </si>
  <si>
    <t>Demontáž ochranné sítě z textilie z umělých vláken</t>
  </si>
  <si>
    <t>-3000909</t>
  </si>
  <si>
    <t>44</t>
  </si>
  <si>
    <t>949101111</t>
  </si>
  <si>
    <t>Lešení pomocné pro objekty pozemních staveb s lešeňovou podlahou v do 1,9 m zatížení do 150 kg/m2</t>
  </si>
  <si>
    <t>-1005980042</t>
  </si>
  <si>
    <t>SDK</t>
  </si>
  <si>
    <t>1452,233+257,6+233,55</t>
  </si>
  <si>
    <t>podhled fasáda</t>
  </si>
  <si>
    <t>45</t>
  </si>
  <si>
    <t>952901111</t>
  </si>
  <si>
    <t>Vyčištění budov bytové a občanské výstavby při výšce podlaží do 4 m</t>
  </si>
  <si>
    <t>590854356</t>
  </si>
  <si>
    <t>46</t>
  </si>
  <si>
    <t>968072245</t>
  </si>
  <si>
    <t>Vybourání kovových rámů oken jednoduchých včetně křídel pl do 2 m2</t>
  </si>
  <si>
    <t>1130348626</t>
  </si>
  <si>
    <t>O3</t>
  </si>
  <si>
    <t>6*(2,1*0,75)</t>
  </si>
  <si>
    <t>O11</t>
  </si>
  <si>
    <t>1*(2,1*0,75)</t>
  </si>
  <si>
    <t>O6</t>
  </si>
  <si>
    <t>2*(1,4*0,75)</t>
  </si>
  <si>
    <t>O7</t>
  </si>
  <si>
    <t>1*(1,18*1,09)</t>
  </si>
  <si>
    <t>47</t>
  </si>
  <si>
    <t>968072247</t>
  </si>
  <si>
    <t>Vybourání kovových rámů oken jednoduchých včetně křídel pl přes 4 m2</t>
  </si>
  <si>
    <t>-1945371614</t>
  </si>
  <si>
    <t>O4</t>
  </si>
  <si>
    <t>78*(2,1*2,1)</t>
  </si>
  <si>
    <t>O5</t>
  </si>
  <si>
    <t>12*(2,1*2,1)</t>
  </si>
  <si>
    <t>O12</t>
  </si>
  <si>
    <t>4*(2,1*2,1)</t>
  </si>
  <si>
    <t>48</t>
  </si>
  <si>
    <t>968072455</t>
  </si>
  <si>
    <t>Vybourání kovových dveřních zárubní pl do 2 m2</t>
  </si>
  <si>
    <t>638370377</t>
  </si>
  <si>
    <t>VO15</t>
  </si>
  <si>
    <t>0,8*2,0</t>
  </si>
  <si>
    <t>49</t>
  </si>
  <si>
    <t>968072456</t>
  </si>
  <si>
    <t>Vybourání kovových dveřních zárubní pl přes 2 m2</t>
  </si>
  <si>
    <t>2115886856</t>
  </si>
  <si>
    <t>VO11/L</t>
  </si>
  <si>
    <t>1,65*2,02</t>
  </si>
  <si>
    <t>V100</t>
  </si>
  <si>
    <t>1,6*2,65</t>
  </si>
  <si>
    <t>50</t>
  </si>
  <si>
    <t>971033691</t>
  </si>
  <si>
    <t>Vybourání otvorů ve zdivu cihelném pl do 4 m2 na MVC nebo MV tl přes 900 mm</t>
  </si>
  <si>
    <t>1727879906</t>
  </si>
  <si>
    <t>4*2,1*2,3*0,93</t>
  </si>
  <si>
    <t>51</t>
  </si>
  <si>
    <t>978015361</t>
  </si>
  <si>
    <t>Otlučení (osekání) vnější vápenné nebo vápenocementové omítky stupně členitosti 1 a 2 v rozsahu přes 40 do 50 %</t>
  </si>
  <si>
    <t>-1482527874</t>
  </si>
  <si>
    <t>997</t>
  </si>
  <si>
    <t>Přesun sutě</t>
  </si>
  <si>
    <t>52</t>
  </si>
  <si>
    <t>997013156</t>
  </si>
  <si>
    <t>Vnitrostaveništní doprava suti a vybouraných hmot pro budovy v do 21 m s omezením mechanizace</t>
  </si>
  <si>
    <t>t</t>
  </si>
  <si>
    <t>621661448</t>
  </si>
  <si>
    <t>53</t>
  </si>
  <si>
    <t>997013501</t>
  </si>
  <si>
    <t>Odvoz suti a vybouraných hmot na skládku nebo meziskládku do 1 km se složením</t>
  </si>
  <si>
    <t>-753120189</t>
  </si>
  <si>
    <t>54</t>
  </si>
  <si>
    <t>997013509</t>
  </si>
  <si>
    <t>Příplatek k odvozu suti a vybouraných hmot na skládku ZKD 1 km přes 1 km</t>
  </si>
  <si>
    <t>-666080868</t>
  </si>
  <si>
    <t>108,228*29 'Přepočtené koeficientem množství</t>
  </si>
  <si>
    <t>55</t>
  </si>
  <si>
    <t>997013609</t>
  </si>
  <si>
    <t>Poplatek za uložení na skládce (skládkovné) stavebního odpadu ze směsí nebo oddělených frakcí betonu, cihel a keramických výrobků a pod.</t>
  </si>
  <si>
    <t>-459164836</t>
  </si>
  <si>
    <t>108,228-(2,564+5,879+9,545+3,914)</t>
  </si>
  <si>
    <t>56</t>
  </si>
  <si>
    <t>997013646</t>
  </si>
  <si>
    <t>Poplatek za uložení na skládce (skládkovné) odpadu asfaltová krytina</t>
  </si>
  <si>
    <t>2105251122</t>
  </si>
  <si>
    <t>57</t>
  </si>
  <si>
    <t>997013648</t>
  </si>
  <si>
    <t>Poplatek za uložení na skládce (skládkovné) odpadu kovového</t>
  </si>
  <si>
    <t>2121219426</t>
  </si>
  <si>
    <t>0,739</t>
  </si>
  <si>
    <t>(14,094+0,591)*0,35</t>
  </si>
  <si>
    <t>58</t>
  </si>
  <si>
    <t>997013804</t>
  </si>
  <si>
    <t>Poplatek za uložení na skládce (skládkovné) stavebního odpadu ze skla</t>
  </si>
  <si>
    <t>1795368936</t>
  </si>
  <si>
    <t>(14,094+0,591)*0,65</t>
  </si>
  <si>
    <t>59</t>
  </si>
  <si>
    <t>997013811</t>
  </si>
  <si>
    <t xml:space="preserve">Poplatek za uložení na skládce (skládkovné) stavebního odpadu dřevěného </t>
  </si>
  <si>
    <t>-223919344</t>
  </si>
  <si>
    <t>998</t>
  </si>
  <si>
    <t>Přesun hmot</t>
  </si>
  <si>
    <t>60</t>
  </si>
  <si>
    <t>998011003</t>
  </si>
  <si>
    <t>Přesun hmot pro budovy zděné v přes 12 do 24 m</t>
  </si>
  <si>
    <t>2003167377</t>
  </si>
  <si>
    <t>PSV</t>
  </si>
  <si>
    <t>Práce a dodávky PSV</t>
  </si>
  <si>
    <t>711</t>
  </si>
  <si>
    <t>Izolace proti vodě, vlhkosti a plynům</t>
  </si>
  <si>
    <t>61</t>
  </si>
  <si>
    <t>711161212</t>
  </si>
  <si>
    <t>Izolace proti zemní vlhkosti nopovou fólií svislá, nopek v 8,0 mm, tl do 0,6 mm</t>
  </si>
  <si>
    <t>-1130499055</t>
  </si>
  <si>
    <t>(19,75+1,85+8,1+2,0+29,1+16,2+15,4)*0,75</t>
  </si>
  <si>
    <t>(10,45*2)*0,75</t>
  </si>
  <si>
    <t>(2,8+1,6)*0,75</t>
  </si>
  <si>
    <t>62</t>
  </si>
  <si>
    <t>998711103</t>
  </si>
  <si>
    <t>Přesun hmot tonážní pro izolace proti vodě, vlhkosti a plynům v objektech v přes 12 do 60 m</t>
  </si>
  <si>
    <t>-982818800</t>
  </si>
  <si>
    <t>712</t>
  </si>
  <si>
    <t>Povlakové krytiny</t>
  </si>
  <si>
    <t>63</t>
  </si>
  <si>
    <t>712363351</t>
  </si>
  <si>
    <t>Povlakové krytiny střech do 10° z tvarovaných poplastovaných lišt pásek rš 50 mm</t>
  </si>
  <si>
    <t>-624709577</t>
  </si>
  <si>
    <t>20,34*2+5,73*2*2</t>
  </si>
  <si>
    <t>64</t>
  </si>
  <si>
    <t>712363352</t>
  </si>
  <si>
    <t>Povlakové krytiny střech do 10° z tvarovaných poplastovaných lišt délky 2 m koutová lišta vnitřní rš 100 mm</t>
  </si>
  <si>
    <t>1572676665</t>
  </si>
  <si>
    <t>5,73*2*2</t>
  </si>
  <si>
    <t>65</t>
  </si>
  <si>
    <t>712363353</t>
  </si>
  <si>
    <t>Povlakové krytiny střech do 10° z tvarovaných poplastovaných lišt délky 2 m koutová lišta vnější rš 100 mm</t>
  </si>
  <si>
    <t>1985427663</t>
  </si>
  <si>
    <t>5,73*2</t>
  </si>
  <si>
    <t>66</t>
  </si>
  <si>
    <t>712363354</t>
  </si>
  <si>
    <t>Povlakové krytiny střech do 10° z tvarovaných poplastovaných lišt délky 2 m stěnová lišta vyhnutá rš 70 mm</t>
  </si>
  <si>
    <t>1082257150</t>
  </si>
  <si>
    <t>67</t>
  </si>
  <si>
    <t>712440832</t>
  </si>
  <si>
    <t>Odstranění povlakové krytiny střech přes 10° do 30° z pásů NAIP přitavených v plné ploše dvouvrstvé</t>
  </si>
  <si>
    <t>-1537703433</t>
  </si>
  <si>
    <t>20,34*5,73*2</t>
  </si>
  <si>
    <t>68</t>
  </si>
  <si>
    <t>712461701</t>
  </si>
  <si>
    <t>Provedení povlakové krytiny střech přes 10° do 30° fólií položenou volně</t>
  </si>
  <si>
    <t>285612517</t>
  </si>
  <si>
    <t>(3,3*2+4,2)*0,6</t>
  </si>
  <si>
    <t>2*5,73*0,4</t>
  </si>
  <si>
    <t>8,235</t>
  </si>
  <si>
    <t>69</t>
  </si>
  <si>
    <t>28322012</t>
  </si>
  <si>
    <t>fólie hydroizolační střešní mPVC mechanicky kotvená tl 1,5mm</t>
  </si>
  <si>
    <t>-1325277362</t>
  </si>
  <si>
    <t>252,395*1,1655 'Přepočtené koeficientem množství</t>
  </si>
  <si>
    <t>70</t>
  </si>
  <si>
    <t>712463104</t>
  </si>
  <si>
    <t>Provedení povlakové krytiny střech přes 10° do 30° ukotvení fólie talířovou hmoždinkou do dřevěné konstrukce</t>
  </si>
  <si>
    <t>kus</t>
  </si>
  <si>
    <t>-821319170</t>
  </si>
  <si>
    <t>234*5</t>
  </si>
  <si>
    <t>71</t>
  </si>
  <si>
    <t>59051310</t>
  </si>
  <si>
    <t>hmoždinka pro dřevěné a kovové podklady šroubovací fasádní s kovovým trnem pro montáž</t>
  </si>
  <si>
    <t>-239220850</t>
  </si>
  <si>
    <t>72</t>
  </si>
  <si>
    <t>712491171</t>
  </si>
  <si>
    <t>Provedení povlakové krytiny střech přes 10° do 30° podkladní textilní vrstvy</t>
  </si>
  <si>
    <t>1364778068</t>
  </si>
  <si>
    <t>73</t>
  </si>
  <si>
    <t>69311081</t>
  </si>
  <si>
    <t>geotextilie netkaná separační, ochranná, 300g/m2</t>
  </si>
  <si>
    <t>1687259569</t>
  </si>
  <si>
    <t>252,395*1,155 'Přepočtené koeficientem množství</t>
  </si>
  <si>
    <t>74</t>
  </si>
  <si>
    <t>998712103</t>
  </si>
  <si>
    <t>Přesun hmot tonážní tonážní pro krytiny povlakové v objektech v přes 12 do 24 m</t>
  </si>
  <si>
    <t>834458559</t>
  </si>
  <si>
    <t>713</t>
  </si>
  <si>
    <t>Izolace tepelné</t>
  </si>
  <si>
    <t>75</t>
  </si>
  <si>
    <t>713111121</t>
  </si>
  <si>
    <t>Montáž izolace tepelné spodem stropů s uchycením drátem rohoží, pásů, dílců, desek</t>
  </si>
  <si>
    <t>455000322</t>
  </si>
  <si>
    <t>20,175*4,9*2*2</t>
  </si>
  <si>
    <t>27,78*7,1*2*2</t>
  </si>
  <si>
    <t>76</t>
  </si>
  <si>
    <t>63152097</t>
  </si>
  <si>
    <t>pás tepelně izolační tl 60mm</t>
  </si>
  <si>
    <t>1169114797</t>
  </si>
  <si>
    <t>592,191*1,02 'Přepočtené koeficientem množství</t>
  </si>
  <si>
    <t>77</t>
  </si>
  <si>
    <t>63152104</t>
  </si>
  <si>
    <t>pás tepelně izolační tl 160mm</t>
  </si>
  <si>
    <t>1354340560</t>
  </si>
  <si>
    <t>78</t>
  </si>
  <si>
    <t>713131143</t>
  </si>
  <si>
    <t>Montáž izolace tepelné stěn a základů lepením celoplošně v kombinaci s mechanickým kotvením rohoží, pásů, dílců, desek</t>
  </si>
  <si>
    <t>1430833278</t>
  </si>
  <si>
    <t>(19,75+1,85+8,1+2,0+29,1+16,2+15,4)*0,7</t>
  </si>
  <si>
    <t>(10,45*2)*0,7</t>
  </si>
  <si>
    <t>(2,8+1,6)*0,7</t>
  </si>
  <si>
    <t>79</t>
  </si>
  <si>
    <t>-565648558</t>
  </si>
  <si>
    <t>82,39*1,05 'Přepočtené koeficientem množství</t>
  </si>
  <si>
    <t>80</t>
  </si>
  <si>
    <t>713191133</t>
  </si>
  <si>
    <t>Montáž izolace tepelné podlah, stropů vrchem nebo střech překrytí fólií s přelepeným spojem</t>
  </si>
  <si>
    <t>-1958306363</t>
  </si>
  <si>
    <t>27,78*13,83</t>
  </si>
  <si>
    <t>20,175*9,08</t>
  </si>
  <si>
    <t>81</t>
  </si>
  <si>
    <t>28329282</t>
  </si>
  <si>
    <t xml:space="preserve">fólie PE vyztužená Al vrstvou pro parotěsnou vrstvu </t>
  </si>
  <si>
    <t>-274827743</t>
  </si>
  <si>
    <t>567,386*1,1655 'Přepočtené koeficientem množství</t>
  </si>
  <si>
    <t>82</t>
  </si>
  <si>
    <t>713191133.1</t>
  </si>
  <si>
    <t>Montáž izolace tepelné vrchem střech překrytí fólií s přelepeným spojem</t>
  </si>
  <si>
    <t>447950878</t>
  </si>
  <si>
    <t>28,46*8,205*2</t>
  </si>
  <si>
    <t>83</t>
  </si>
  <si>
    <t>63150818</t>
  </si>
  <si>
    <t xml:space="preserve">fólie kontaktní poistní, difuzně propustná </t>
  </si>
  <si>
    <t>2067705719</t>
  </si>
  <si>
    <t>700,125*1,1655 'Přepočtené koeficientem množství</t>
  </si>
  <si>
    <t>84</t>
  </si>
  <si>
    <t>713191321</t>
  </si>
  <si>
    <t>Montáž izolace tepelné střech plochých osazení odvětrávacích komínků</t>
  </si>
  <si>
    <t>1719162636</t>
  </si>
  <si>
    <t>21+1</t>
  </si>
  <si>
    <t>85</t>
  </si>
  <si>
    <t>28342051</t>
  </si>
  <si>
    <t>komínek střešní odvětrávací s integrovanou manžetou z PVC DN 50</t>
  </si>
  <si>
    <t>-2060987769</t>
  </si>
  <si>
    <t>86</t>
  </si>
  <si>
    <t>713191411</t>
  </si>
  <si>
    <t>Montáž izolace tepelné střech šikmých provedení podkladového roštu pod krokve</t>
  </si>
  <si>
    <t>878978545</t>
  </si>
  <si>
    <t>20,175*4,9*2*3,0</t>
  </si>
  <si>
    <t>87</t>
  </si>
  <si>
    <t>60514114.1</t>
  </si>
  <si>
    <t>řezivo jehličnaté lať impregnovaná 60x40 mm</t>
  </si>
  <si>
    <t>-512559950</t>
  </si>
  <si>
    <t>593,145*0,04*0,06</t>
  </si>
  <si>
    <t>1,424*1,04 'Přepočtené koeficientem množství</t>
  </si>
  <si>
    <t>88</t>
  </si>
  <si>
    <t>713521121</t>
  </si>
  <si>
    <t>Montáž izolace tepelné protipožárním obkladem nosníků deskami 1 vrstva</t>
  </si>
  <si>
    <t>183692738</t>
  </si>
  <si>
    <t>4,38*(0,3*3)</t>
  </si>
  <si>
    <t>89</t>
  </si>
  <si>
    <t>63148101.1</t>
  </si>
  <si>
    <t>deska tepelně izolační minerální požární tl 50mm</t>
  </si>
  <si>
    <t>783106301</t>
  </si>
  <si>
    <t>90</t>
  </si>
  <si>
    <t>998713103</t>
  </si>
  <si>
    <t>Přesun hmot tonážní pro izolace tepelné v objektech v přes 12 do 24 m</t>
  </si>
  <si>
    <t>1519173840</t>
  </si>
  <si>
    <t>762</t>
  </si>
  <si>
    <t>Konstrukce tesařské</t>
  </si>
  <si>
    <t>91</t>
  </si>
  <si>
    <t>762331812</t>
  </si>
  <si>
    <t>Demontáž vázaných kcí krovů z hranolů průřezové pl přes 120 do 224 cm2</t>
  </si>
  <si>
    <t>-661223589</t>
  </si>
  <si>
    <t>2*26*5,73*0,1</t>
  </si>
  <si>
    <t>92</t>
  </si>
  <si>
    <t>762332922</t>
  </si>
  <si>
    <t>Doplnění části střešní vazby hranoly průřezové pl přes 120 do 224 cm2 včetně materiálu</t>
  </si>
  <si>
    <t>1687762403</t>
  </si>
  <si>
    <t>strojovna</t>
  </si>
  <si>
    <t>5*6,0</t>
  </si>
  <si>
    <t>93</t>
  </si>
  <si>
    <t>762341026</t>
  </si>
  <si>
    <t>Bednění střech rovných sklon do 60° z desek OSB tl 22 mm na pero a drážku šroubovaných na krokve</t>
  </si>
  <si>
    <t>756663744</t>
  </si>
  <si>
    <t>33,057</t>
  </si>
  <si>
    <t>94</t>
  </si>
  <si>
    <t>762341811</t>
  </si>
  <si>
    <t>Demontáž bednění střech z prken</t>
  </si>
  <si>
    <t>605248078</t>
  </si>
  <si>
    <t>95</t>
  </si>
  <si>
    <t>762342511</t>
  </si>
  <si>
    <t>Montáž kontralatí na podklad bez tepelné izolace</t>
  </si>
  <si>
    <t>1734510789</t>
  </si>
  <si>
    <t>2*26*5,73</t>
  </si>
  <si>
    <t>96</t>
  </si>
  <si>
    <t>60514114</t>
  </si>
  <si>
    <t>řezivo jehličnaté lať impregnovaná 80x60 mm</t>
  </si>
  <si>
    <t>901960193</t>
  </si>
  <si>
    <t>297,96*0,08*0,06</t>
  </si>
  <si>
    <t>97</t>
  </si>
  <si>
    <t>762395000</t>
  </si>
  <si>
    <t>Spojovací prostředky krovů, bednění, laťování, nadstřešních konstrukcí</t>
  </si>
  <si>
    <t>-133488447</t>
  </si>
  <si>
    <t>59,796*(0,12*0,16)</t>
  </si>
  <si>
    <t>1,43</t>
  </si>
  <si>
    <t>266,153*0,022</t>
  </si>
  <si>
    <t>98</t>
  </si>
  <si>
    <t>998762103</t>
  </si>
  <si>
    <t>Přesun hmot tonážní pro kce tesařské v objektech v přes 12 do 24 m</t>
  </si>
  <si>
    <t>1521353461</t>
  </si>
  <si>
    <t>763</t>
  </si>
  <si>
    <t>Konstrukce suché výstavby</t>
  </si>
  <si>
    <t>99</t>
  </si>
  <si>
    <t>763131412</t>
  </si>
  <si>
    <t>SDK podhled desky 1xA 12,5 s izolací dvouvrstvá spodní kce profil CD+UD, TI tl. 50 mm</t>
  </si>
  <si>
    <t>1291020746</t>
  </si>
  <si>
    <t>2.n.p. - (B.2.2, B.2.4, B.2.5, B.2.7)</t>
  </si>
  <si>
    <t>((235,35+(4,8*2+14,11*2)*0,65)+20,9+14,05+32,45)</t>
  </si>
  <si>
    <t>3.n.p. - (B.3.2, B.3.4 až B.3.11, B.3.15)</t>
  </si>
  <si>
    <t>(61,9+16,85+17,95+15,65+23,6+35,2+45,85+72,6+21,25+46,1)</t>
  </si>
  <si>
    <t>4.n.p. (B.4.2, B.4.4 až B.4.12)</t>
  </si>
  <si>
    <t>(303,25+18,05+20,55+24,95+12,9+16,15+16,4+18,0+28,8+27,4)</t>
  </si>
  <si>
    <t>5.n.p. (B.2)</t>
  </si>
  <si>
    <t>(281,5)</t>
  </si>
  <si>
    <t>100</t>
  </si>
  <si>
    <t>763131452</t>
  </si>
  <si>
    <t>SDK podhled deska 1xH2 12,5 s izolací dvouvrstvá spodní kce profil CD+UD, TI tl. 50 mm</t>
  </si>
  <si>
    <t>-354013052</t>
  </si>
  <si>
    <t>1.n.p.(E.1.1, B.1.2, B1.3, B.1.5)</t>
  </si>
  <si>
    <t>66,9+10,9+17,05+26,25</t>
  </si>
  <si>
    <t>2.n.p.(B.2.6, B.2.10 až B.2.13)</t>
  </si>
  <si>
    <t>(1,1+2,4+1,85+1,8+8,0)</t>
  </si>
  <si>
    <t>3.n.p.(B.3.12, B.3.13, B.3.14, B.3.18, B.3.19)</t>
  </si>
  <si>
    <t>(2,15+3,65+11,0+6,2+11,5)</t>
  </si>
  <si>
    <t>4.n.p. (B.4.3, B.4.13 až B.4.16)</t>
  </si>
  <si>
    <t>(1,35+3,65+11,6+3,65+11,6)</t>
  </si>
  <si>
    <t>5.n.p. (B.5.3 až B.5.12)</t>
  </si>
  <si>
    <t>(4,1+4,2+6,1+6,5+3,5+6,5+3,5+4,0+5,75+10,85)</t>
  </si>
  <si>
    <t>101</t>
  </si>
  <si>
    <t>763131491.1</t>
  </si>
  <si>
    <t>SDK podhled deska 2x akustická s izolací dvouvrstvá spodní kce profil CD+UD, TI tl. 100 mm</t>
  </si>
  <si>
    <t>-23361680</t>
  </si>
  <si>
    <t>2.n.p. - (B.2.8, B.2.9)</t>
  </si>
  <si>
    <t>60,5+64,4</t>
  </si>
  <si>
    <t>3.n.p. (B.3.16, B.3.17)</t>
  </si>
  <si>
    <t>54+54,65</t>
  </si>
  <si>
    <t>102</t>
  </si>
  <si>
    <t>763131751</t>
  </si>
  <si>
    <t>Montáž parotěsné zábrany do SDK podhledu</t>
  </si>
  <si>
    <t>-1633672574</t>
  </si>
  <si>
    <t>103</t>
  </si>
  <si>
    <t>28329276</t>
  </si>
  <si>
    <t>fólie PE vyztužená pro parotěsnou vrstvu 140g/m2</t>
  </si>
  <si>
    <t>280965237</t>
  </si>
  <si>
    <t>1943,383*1,1235 'Přepočtené koeficientem množství</t>
  </si>
  <si>
    <t>104</t>
  </si>
  <si>
    <t>998763303</t>
  </si>
  <si>
    <t>Přesun hmot tonážní pro sádrokartonové konstrukce v objektech v přes 12 do 24 m</t>
  </si>
  <si>
    <t>39854166</t>
  </si>
  <si>
    <t>764</t>
  </si>
  <si>
    <t>Konstrukce klempířské</t>
  </si>
  <si>
    <t>105</t>
  </si>
  <si>
    <t>764002811</t>
  </si>
  <si>
    <t>Demontáž okapového plechu do suti v krytině povlakové</t>
  </si>
  <si>
    <t>1241577345</t>
  </si>
  <si>
    <t>20,34*2</t>
  </si>
  <si>
    <t>106</t>
  </si>
  <si>
    <t>764002841</t>
  </si>
  <si>
    <t>Demontáž oplechování horních ploch zdí a nadezdívek do suti</t>
  </si>
  <si>
    <t>1029054444</t>
  </si>
  <si>
    <t>48,6</t>
  </si>
  <si>
    <t>107</t>
  </si>
  <si>
    <t>764002871</t>
  </si>
  <si>
    <t>Demontáž lemování zdí do suti</t>
  </si>
  <si>
    <t>1706388278</t>
  </si>
  <si>
    <t>8,205*4</t>
  </si>
  <si>
    <t>5,73*4</t>
  </si>
  <si>
    <t>108</t>
  </si>
  <si>
    <t>764004801</t>
  </si>
  <si>
    <t>Demontáž podokapního žlabu do suti</t>
  </si>
  <si>
    <t>1100354564</t>
  </si>
  <si>
    <t>40,8+38</t>
  </si>
  <si>
    <t>109</t>
  </si>
  <si>
    <t>764004861</t>
  </si>
  <si>
    <t>Demontáž svodu do suti</t>
  </si>
  <si>
    <t>-2052451453</t>
  </si>
  <si>
    <t>19*2+15,5*2</t>
  </si>
  <si>
    <t>110</t>
  </si>
  <si>
    <t>764131433.1</t>
  </si>
  <si>
    <t xml:space="preserve">Doplnení krytiny střechy rovné falcované z tabulí z Cu plechu </t>
  </si>
  <si>
    <t>101537392</t>
  </si>
  <si>
    <t>111</t>
  </si>
  <si>
    <t>764203152</t>
  </si>
  <si>
    <t>Montáž střešního výlezu vč. oplechovaní</t>
  </si>
  <si>
    <t>-1885204639</t>
  </si>
  <si>
    <t>112</t>
  </si>
  <si>
    <t>55351066</t>
  </si>
  <si>
    <t>výlez střešní 700x900 mm</t>
  </si>
  <si>
    <t>-1838969573</t>
  </si>
  <si>
    <t>113</t>
  </si>
  <si>
    <t>764212432</t>
  </si>
  <si>
    <t>KL-73a - Oplechování rovné okapové hrany z Pz plechu rš 200 mm</t>
  </si>
  <si>
    <t>-1817409941</t>
  </si>
  <si>
    <t>20,4*2</t>
  </si>
  <si>
    <t>114</t>
  </si>
  <si>
    <t>764214408</t>
  </si>
  <si>
    <t>KL-71a, KL-72a - Oplechování horních ploch a nadezdívek (atik) z Pz plechu rš 750 mm</t>
  </si>
  <si>
    <t>-1146874373</t>
  </si>
  <si>
    <t>5,8+5,2</t>
  </si>
  <si>
    <t>115</t>
  </si>
  <si>
    <t>764226402</t>
  </si>
  <si>
    <t>Oplechování parapetů rovných mechanicky kotvené z Al plechu rš 200 mm</t>
  </si>
  <si>
    <t>-1457554581</t>
  </si>
  <si>
    <t>116</t>
  </si>
  <si>
    <t>764226405</t>
  </si>
  <si>
    <t>Oplechování parapetů rovných mechanicky kotvené z Al plechu rš 400 mm</t>
  </si>
  <si>
    <t>843350529</t>
  </si>
  <si>
    <t>117</t>
  </si>
  <si>
    <t>764232432</t>
  </si>
  <si>
    <t>KL-73b - Oplechování rovné okapové hrany z Cu plechu rš 200 mm</t>
  </si>
  <si>
    <t>-599498028</t>
  </si>
  <si>
    <t>118</t>
  </si>
  <si>
    <t>764235408</t>
  </si>
  <si>
    <t>KL-72b - Oplechování horních ploch a nadezdívek (atik) z Cu plechu rš 750 mm</t>
  </si>
  <si>
    <t>-200715449</t>
  </si>
  <si>
    <t>119</t>
  </si>
  <si>
    <t>764311405</t>
  </si>
  <si>
    <t>KL-70a - Lemování rovných zdí, atik střech z Pz plechu rš 400 mm</t>
  </si>
  <si>
    <t>1747675030</t>
  </si>
  <si>
    <t>10,6</t>
  </si>
  <si>
    <t>120</t>
  </si>
  <si>
    <t>764331405</t>
  </si>
  <si>
    <t>KL-70b - Lemování rovných zdí, atik střech z Cu plechu rš 400 mm</t>
  </si>
  <si>
    <t>-779503495</t>
  </si>
  <si>
    <t>121</t>
  </si>
  <si>
    <t>764511404</t>
  </si>
  <si>
    <t>KL-76 - Žlab podokapní půlkruhový z Pz plechu rš 330 mm</t>
  </si>
  <si>
    <t>1014822735</t>
  </si>
  <si>
    <t>122</t>
  </si>
  <si>
    <t>764511405</t>
  </si>
  <si>
    <t>KL-74 - Žlab podokapní půlkruhový z Pz plechu rš 400 mm</t>
  </si>
  <si>
    <t>1451612419</t>
  </si>
  <si>
    <t>123</t>
  </si>
  <si>
    <t>764511444</t>
  </si>
  <si>
    <t>Kotlík oválný (trychtýřový) pro podokapní žlaby z Pz plechu 330/100 mm</t>
  </si>
  <si>
    <t>-196569310</t>
  </si>
  <si>
    <t>124</t>
  </si>
  <si>
    <t>764511445</t>
  </si>
  <si>
    <t>Kotlík oválný (trychtýřový) pro podokapní žlaby z Pz plechu 400/120 mm</t>
  </si>
  <si>
    <t>-2044635458</t>
  </si>
  <si>
    <t>125</t>
  </si>
  <si>
    <t>764518422</t>
  </si>
  <si>
    <t>KL-77 - Svody kruhové včetně objímek, kolen, odskoků z Pz plechu průměru 100 mm</t>
  </si>
  <si>
    <t>1290201049</t>
  </si>
  <si>
    <t>126</t>
  </si>
  <si>
    <t>764518423</t>
  </si>
  <si>
    <t>KL-75 - Svody kruhové včetně objímek, kolen, odskoků z Pz plechu průměru 120 mm</t>
  </si>
  <si>
    <t>-1057922133</t>
  </si>
  <si>
    <t>127</t>
  </si>
  <si>
    <t>998764103</t>
  </si>
  <si>
    <t>Přesun hmot tonážní pro konstrukce klempířské v objektech v přes 12 do 24 m</t>
  </si>
  <si>
    <t>-775323633</t>
  </si>
  <si>
    <t>765</t>
  </si>
  <si>
    <t>Krytina skládaná</t>
  </si>
  <si>
    <t>128</t>
  </si>
  <si>
    <t>765111203</t>
  </si>
  <si>
    <t>Montáž - okapní jednoduchá větrací mřížka</t>
  </si>
  <si>
    <t>864528910</t>
  </si>
  <si>
    <t>129</t>
  </si>
  <si>
    <t>59660202</t>
  </si>
  <si>
    <t xml:space="preserve">mřížka ochranná větrací </t>
  </si>
  <si>
    <t>-1961921309</t>
  </si>
  <si>
    <t>130</t>
  </si>
  <si>
    <t>998765103</t>
  </si>
  <si>
    <t>Přesun hmot tonážní pro krytiny skládané v objektech v přes 12 do 24 m</t>
  </si>
  <si>
    <t>1482636158</t>
  </si>
  <si>
    <t>766</t>
  </si>
  <si>
    <t>Konstrukce truhlářské</t>
  </si>
  <si>
    <t>131</t>
  </si>
  <si>
    <t>766231113</t>
  </si>
  <si>
    <t>Montáž sklápěcích půdních schodů</t>
  </si>
  <si>
    <t>1306397157</t>
  </si>
  <si>
    <t>132</t>
  </si>
  <si>
    <t>61233168</t>
  </si>
  <si>
    <t>ZA/64 - schody půdní skládací protipožární dřevěné se zesílenou izolací, 120x70cm</t>
  </si>
  <si>
    <t>-862307488</t>
  </si>
  <si>
    <t>133</t>
  </si>
  <si>
    <t>766694122</t>
  </si>
  <si>
    <t>Montáž parapetních dřevěných nebo plastových š přes 30 cm dl přes 1,0 do 1,6 m</t>
  </si>
  <si>
    <t>1388266555</t>
  </si>
  <si>
    <t>1+1</t>
  </si>
  <si>
    <t>134</t>
  </si>
  <si>
    <t>60794107</t>
  </si>
  <si>
    <t>parapet dřevotřískový vnitřní povrch laminátový š. do 500mm</t>
  </si>
  <si>
    <t>1591522552</t>
  </si>
  <si>
    <t>1,4</t>
  </si>
  <si>
    <t>135</t>
  </si>
  <si>
    <t>60794001.1</t>
  </si>
  <si>
    <t>parapet dřevotřískový vnitřní povrch laminátový š. do 750 mm</t>
  </si>
  <si>
    <t>803243216</t>
  </si>
  <si>
    <t>1,35</t>
  </si>
  <si>
    <t>136</t>
  </si>
  <si>
    <t>766694123</t>
  </si>
  <si>
    <t>Montáž parapetních dřevěných nebo plastových š přes 30 cm dl přes 1,6 do 2,6 m</t>
  </si>
  <si>
    <t>-1863358343</t>
  </si>
  <si>
    <t>12+13</t>
  </si>
  <si>
    <t>12+15</t>
  </si>
  <si>
    <t>26+1</t>
  </si>
  <si>
    <t>14+1</t>
  </si>
  <si>
    <t>137</t>
  </si>
  <si>
    <t>243392545</t>
  </si>
  <si>
    <t>12*2,3</t>
  </si>
  <si>
    <t>26*2,3</t>
  </si>
  <si>
    <t>14*2,3</t>
  </si>
  <si>
    <t>138</t>
  </si>
  <si>
    <t>60794001.3</t>
  </si>
  <si>
    <t>parapet dřevotřískový vnitřní povrch laminátový š. do 1000 mm</t>
  </si>
  <si>
    <t>-1421388668</t>
  </si>
  <si>
    <t>13*2,3</t>
  </si>
  <si>
    <t>15*2,3</t>
  </si>
  <si>
    <t>1*2,3</t>
  </si>
  <si>
    <t>139</t>
  </si>
  <si>
    <t>60794002.1</t>
  </si>
  <si>
    <t>parapet dřevotřískový vnitřní povrch laminátový š. do 1100 mm</t>
  </si>
  <si>
    <t>655580423</t>
  </si>
  <si>
    <t>6*2,3</t>
  </si>
  <si>
    <t>140</t>
  </si>
  <si>
    <t>998766103</t>
  </si>
  <si>
    <t>Přesun hmot tonážní pro kce truhlářské v objektech v přes 12 do 24 m</t>
  </si>
  <si>
    <t>2086365051</t>
  </si>
  <si>
    <t>767</t>
  </si>
  <si>
    <t>Konstrukce zámečnické</t>
  </si>
  <si>
    <t>141</t>
  </si>
  <si>
    <t>767610126</t>
  </si>
  <si>
    <t>Montáž oken kovových jednoduchých otevíravých do zdiva pl přes 0,6 do 1,5 m2</t>
  </si>
  <si>
    <t>-1911742520</t>
  </si>
  <si>
    <t>142</t>
  </si>
  <si>
    <t>55341011.4</t>
  </si>
  <si>
    <t xml:space="preserve">O6 - Okno hliníkové s otevíravě-sklopnou částí 1400x750 mm </t>
  </si>
  <si>
    <t>1797889032</t>
  </si>
  <si>
    <t>143</t>
  </si>
  <si>
    <t>55341011.6</t>
  </si>
  <si>
    <t xml:space="preserve">O7 - Okno hliníkové s otevíravě-sklopnou částí 1180x1090 mm </t>
  </si>
  <si>
    <t>-1771775148</t>
  </si>
  <si>
    <t>144</t>
  </si>
  <si>
    <t>767610127</t>
  </si>
  <si>
    <t>Montáž oken kovových jednoduchých otevíravých do zdiva pl přes 1,5 do 2,5 m2</t>
  </si>
  <si>
    <t>48267833</t>
  </si>
  <si>
    <t>5*(2,1*0,75)</t>
  </si>
  <si>
    <t>145</t>
  </si>
  <si>
    <t>55341011.1</t>
  </si>
  <si>
    <t xml:space="preserve">O3 - Okno hliníkové s otevíravě-sklopnou částí 2100x750 mm </t>
  </si>
  <si>
    <t>1640479019</t>
  </si>
  <si>
    <t>146</t>
  </si>
  <si>
    <t>55341011.7</t>
  </si>
  <si>
    <t xml:space="preserve">O11 - Okno hliníkové s otevíravě-sklopnou částí 2100x750 mm </t>
  </si>
  <si>
    <t>754575691</t>
  </si>
  <si>
    <t>147</t>
  </si>
  <si>
    <t>767610128</t>
  </si>
  <si>
    <t>Montáž oken kovových jednoduchých otevíravých do zdiva pl přes 2,5 m2</t>
  </si>
  <si>
    <t>1427264024</t>
  </si>
  <si>
    <t>148</t>
  </si>
  <si>
    <t>553410131.1</t>
  </si>
  <si>
    <t xml:space="preserve">O4 - Okno hliníkové s otevíravě-sklopnou částí 2100x2100 mm </t>
  </si>
  <si>
    <t>1928861733</t>
  </si>
  <si>
    <t>149</t>
  </si>
  <si>
    <t>553410131.2</t>
  </si>
  <si>
    <t xml:space="preserve">O5 - Okno hliníkové s otevíravě-sklopnou částí 2100x2100 mm </t>
  </si>
  <si>
    <t>-1383067101</t>
  </si>
  <si>
    <t>150</t>
  </si>
  <si>
    <t>553410131.8</t>
  </si>
  <si>
    <t xml:space="preserve">O12 - Okno hliníkové s otevíravě-sklopnou částí 2100x2100 mm </t>
  </si>
  <si>
    <t>-989740804</t>
  </si>
  <si>
    <t>151</t>
  </si>
  <si>
    <t>767640111</t>
  </si>
  <si>
    <t>Montáž dveří ocelových nebo hliníkových vchodových jednokřídlových bez nadsvětlíku</t>
  </si>
  <si>
    <t>494344425</t>
  </si>
  <si>
    <t>152</t>
  </si>
  <si>
    <t>55341330.1</t>
  </si>
  <si>
    <t>VO15 - Dveře hliníkové vnější 800x1970 mm + zárubeň</t>
  </si>
  <si>
    <t>-960121609</t>
  </si>
  <si>
    <t>153</t>
  </si>
  <si>
    <t>767640113</t>
  </si>
  <si>
    <t>Montáž dveří ocelových nebo hliníkových vchodových jednokřídlových s pevným bočním dílem</t>
  </si>
  <si>
    <t>2074122038</t>
  </si>
  <si>
    <t>154</t>
  </si>
  <si>
    <t>55341337.1</t>
  </si>
  <si>
    <t xml:space="preserve">VO11/L - Atypické vchodové pravé dveře - bezpečnostní prosklené 1650x2020 mm + zárubeň </t>
  </si>
  <si>
    <t>-1243052471</t>
  </si>
  <si>
    <t>155</t>
  </si>
  <si>
    <t>767640221</t>
  </si>
  <si>
    <t>Montáž dveří ocelových nebo hliníkových vchodových dvoukřídlových bez nadsvětlíku</t>
  </si>
  <si>
    <t>1858178600</t>
  </si>
  <si>
    <t>156</t>
  </si>
  <si>
    <t>55341333.1</t>
  </si>
  <si>
    <t>VO100 - dveře dvoukřídlé hliníkové zateplené 1600x2650 mm</t>
  </si>
  <si>
    <t>-1071393327</t>
  </si>
  <si>
    <t>157</t>
  </si>
  <si>
    <t>998767103</t>
  </si>
  <si>
    <t>Přesun hmot tonážní pro zámečnické konstrukce v objektech v přes 12 do 24 m</t>
  </si>
  <si>
    <t>1511583341</t>
  </si>
  <si>
    <t>783</t>
  </si>
  <si>
    <t>Dokončovací práce - nátěry</t>
  </si>
  <si>
    <t>158</t>
  </si>
  <si>
    <t>783201401</t>
  </si>
  <si>
    <t>Ometení tesařských konstrukcí před provedením nátěru</t>
  </si>
  <si>
    <t>-1850073086</t>
  </si>
  <si>
    <t>159</t>
  </si>
  <si>
    <t>783201403</t>
  </si>
  <si>
    <t>Oprášení tesařských konstrukcí před provedením nátěru</t>
  </si>
  <si>
    <t>-1894635328</t>
  </si>
  <si>
    <t>160</t>
  </si>
  <si>
    <t>783213011</t>
  </si>
  <si>
    <t>Napouštěcí jednonásobný syntetický biocidní nátěr tesařských prvků nezabudovaných do konstrukce</t>
  </si>
  <si>
    <t>-1200663040</t>
  </si>
  <si>
    <t>2*35*8,205*0,1*(0,12*2+0,16*2)</t>
  </si>
  <si>
    <t>5*6,0*(0,12*2+0,16*2)</t>
  </si>
  <si>
    <t>2*26*5,73*0,1*(0,12*2+0,16*2)</t>
  </si>
  <si>
    <t>161</t>
  </si>
  <si>
    <t>783214121</t>
  </si>
  <si>
    <t>Sanační biocidní ošetření stříkáním tesařských konstrukcí zabudovaných do konstrukce</t>
  </si>
  <si>
    <t>2118318549</t>
  </si>
  <si>
    <t>2*35*8,205*(0,12*2+0,16*2)</t>
  </si>
  <si>
    <t>75,6</t>
  </si>
  <si>
    <t>2*26*5,73*(0,12*2+0,16*2)</t>
  </si>
  <si>
    <t>46,3</t>
  </si>
  <si>
    <t>784</t>
  </si>
  <si>
    <t>Dokončovací práce - malby a tapety</t>
  </si>
  <si>
    <t>162</t>
  </si>
  <si>
    <t>784161401</t>
  </si>
  <si>
    <t>Celoplošné vyhlazení podkladu sádrovou stěrkou v místnostech v do 3,80 m</t>
  </si>
  <si>
    <t>-2081786205</t>
  </si>
  <si>
    <t>SDK strop</t>
  </si>
  <si>
    <t>163</t>
  </si>
  <si>
    <t>784181001</t>
  </si>
  <si>
    <t>Jednonásobné pačokování v místnostech v do 3,80 m</t>
  </si>
  <si>
    <t>-1373290532</t>
  </si>
  <si>
    <t>164</t>
  </si>
  <si>
    <t>784211101</t>
  </si>
  <si>
    <t>Dvojnásobné malby difúzne otevřené za mokra výborně oděruvzdorných v místnostech v do 3,80 m</t>
  </si>
  <si>
    <t>1602271159</t>
  </si>
  <si>
    <t>01.02 - 01.2B - Vzduchotechnika</t>
  </si>
  <si>
    <t xml:space="preserve">    751 - Vzduchotechnika</t>
  </si>
  <si>
    <t>713411141</t>
  </si>
  <si>
    <t>Montáž izolace tepelné potrubí pásy nebo rohožemi s Al fólií staženými Al páskou 1x</t>
  </si>
  <si>
    <t>RMAT0005</t>
  </si>
  <si>
    <t>Izolace plošná kaučuková tl 19 m a Al polepem (role 6m2)  černá</t>
  </si>
  <si>
    <t>751</t>
  </si>
  <si>
    <t>Vzduchotechnika</t>
  </si>
  <si>
    <t>751311011</t>
  </si>
  <si>
    <t>Montáž vyústi lineární podhledové do 0,100 m2</t>
  </si>
  <si>
    <t>RMAT0003</t>
  </si>
  <si>
    <t>Štěrbinová vyúsť 1 radová délky 1950 mm, s plenum boxem</t>
  </si>
  <si>
    <t>751311162</t>
  </si>
  <si>
    <t>Montáž vyústi velkoplošné výšky do 1 m rohové do kruhového potrubí D přes 200 do 300 mm</t>
  </si>
  <si>
    <t>RMAT0004</t>
  </si>
  <si>
    <t>Velkoplošní vyústka rohová výšky 800 mm, délka strany 400, napojení 250 mm</t>
  </si>
  <si>
    <t>751322131</t>
  </si>
  <si>
    <t>Montáž anemostatu čtvercového vířivého se skříní do 0,100 m2</t>
  </si>
  <si>
    <t>1650104</t>
  </si>
  <si>
    <t>Vířivá odvodní vyústka 300x300, napojení přes plenum box zboku, regulace klapkou v napojení</t>
  </si>
  <si>
    <t>RMAT0001</t>
  </si>
  <si>
    <t>751322132</t>
  </si>
  <si>
    <t>Montáž anemostatu čtvercového vířivého se skříní přes 0,100 do 0,200 m2</t>
  </si>
  <si>
    <t>RMAT0002</t>
  </si>
  <si>
    <t>Vířivá odvodní vyústka 400x400, napojení přes plenum box zboku, regulace klapkou v napojení</t>
  </si>
  <si>
    <t>751344114</t>
  </si>
  <si>
    <t>Montáž tlumiče hluku pro kruhové potrubí D přes 300 do 400 mm</t>
  </si>
  <si>
    <t>42976211</t>
  </si>
  <si>
    <t>tlumič hluku kruhový Pz, D 355mm, l=500mm</t>
  </si>
  <si>
    <t>42976010</t>
  </si>
  <si>
    <t>tlumič hluku kruhový Pz, D 315mm, l=1000mm</t>
  </si>
  <si>
    <t>751511002</t>
  </si>
  <si>
    <t>Montáž potrubí plechového skupiny I čtyřhranného s přírubou tloušťky plechu 0,6 mm přes 0,01 do 0,03 m2</t>
  </si>
  <si>
    <t>42982102</t>
  </si>
  <si>
    <t>trouba čtyřhranná Pz průřez do 0,03m2</t>
  </si>
  <si>
    <t>751511003</t>
  </si>
  <si>
    <t>Montáž potrubí plechového skupiny I čtyřhranného s přírubou tloušťky plechu 0,6 mm přes 0,03 do 0,07 m2</t>
  </si>
  <si>
    <t>42982104</t>
  </si>
  <si>
    <t>trouba čtyřhranná Pz průřez do 0,07m2</t>
  </si>
  <si>
    <t>751511004</t>
  </si>
  <si>
    <t>Montáž potrubí plechového skupiny I čtyřhranného s přírubou tloušťky plechu 0,6 mm přes 0,07 do 0,13 m2</t>
  </si>
  <si>
    <t>42982106</t>
  </si>
  <si>
    <t>trouba čtyřhranná Pz průřez do 0,13m2</t>
  </si>
  <si>
    <t>751511183</t>
  </si>
  <si>
    <t>Montáž potrubí plechového skupiny I kruhového bez příruby tloušťky plechu 0,6 mm D přes 200 do 300 mm</t>
  </si>
  <si>
    <t>42981102</t>
  </si>
  <si>
    <t>trouba spirálně vinutá Pz D 224mm, l=3000mm</t>
  </si>
  <si>
    <t>2*1,2 "Přepočtené koeficientem množství</t>
  </si>
  <si>
    <t>751511184</t>
  </si>
  <si>
    <t>Montáž potrubí plechového skupiny I kruhového bez příruby tloušťky plechu 0,6 mm D přes 300 do 400 mm</t>
  </si>
  <si>
    <t>42981106</t>
  </si>
  <si>
    <t>trouba spirálně vinutá Pz D 315mm, l=3000mm</t>
  </si>
  <si>
    <t>751514179</t>
  </si>
  <si>
    <t>Montáž oblouku do plechového potrubí kruhového bez příruby D přes 200 do 300 mm</t>
  </si>
  <si>
    <t>42981118</t>
  </si>
  <si>
    <t>oblouk segmentový Pz 90° D 200mm</t>
  </si>
  <si>
    <t>751514180</t>
  </si>
  <si>
    <t>Montáž oblouku do plechového potrubí kruhového bez příruby D přes 300 do 400 mm</t>
  </si>
  <si>
    <t>42981122</t>
  </si>
  <si>
    <t>oblouk segmentový Pz 90° D 315mm</t>
  </si>
  <si>
    <t>751514413</t>
  </si>
  <si>
    <t>Montáž přechodu osového nebo pravoúhlého do plechového potrubí čtyřhranného s přírubou přes 0,070 do 0,140 m2</t>
  </si>
  <si>
    <t>42982203</t>
  </si>
  <si>
    <t>přechod čtyřhranný Pz průřez do 0,13m2</t>
  </si>
  <si>
    <t>751571032</t>
  </si>
  <si>
    <t>Uchycení potrubí čtyřhranného na montovanou konstrukci z nosníků kotvenou do betonu průřezu přes 0,01 do 0,03 m2</t>
  </si>
  <si>
    <t>751571033</t>
  </si>
  <si>
    <t>Uchycení potrubí čtyřhranného na montovanou konstrukci z nosníků kotvenou do betonu průřezu přes 0,03 do 0,07 m2</t>
  </si>
  <si>
    <t>751571034</t>
  </si>
  <si>
    <t>Uchycení potrubí čtyřhranného na montovanou konstrukci z nosníků kotvenou do betonu průřezu přes 0,07 do 0,13 m2</t>
  </si>
  <si>
    <t>751572034</t>
  </si>
  <si>
    <t>Uchycení potrubí kruhového na montovanou konstrukci z nosníků kotvenou do betonu D přes 300 do 400 mm</t>
  </si>
  <si>
    <t>751611116</t>
  </si>
  <si>
    <t>Montáž centrální vzduchotechnické jednotky s rekuperací tepla stojaté s výměnou vzduchu přes 1000 do 5000 m3/h</t>
  </si>
  <si>
    <t>42944018</t>
  </si>
  <si>
    <t>jednotka VZT stojatá s rekuperací tepla a ovládací jednotkou do 1500m3/hod</t>
  </si>
  <si>
    <t>751691111</t>
  </si>
  <si>
    <t>Zaregulování systému vzduchotechnického zařízení - 1 koncový (distribuční) prvek</t>
  </si>
  <si>
    <t>998751101</t>
  </si>
  <si>
    <t>Přesun hmot tonážní pro vzduchotechniku v objektech výšky do 12 m</t>
  </si>
  <si>
    <t>998751192</t>
  </si>
  <si>
    <t>Příplatek k přesunu hmot tonážní 751 za zvětšený přesun do 1000 m</t>
  </si>
  <si>
    <t>998751199</t>
  </si>
  <si>
    <t>Příplatek k přesunu hmot tonážní 751 za zvětšený přesun za každých dalších i započatých 1000 m přes 1000 m</t>
  </si>
  <si>
    <t>1,238*50 "Přepočtené koeficientem množství</t>
  </si>
  <si>
    <t>01.03 - 01.3B - Elektroinstalace</t>
  </si>
  <si>
    <t>M - Práce a dodávky M</t>
  </si>
  <si>
    <t xml:space="preserve">    D1 - Elektroinstalace</t>
  </si>
  <si>
    <t xml:space="preserve">    D4 - Zemní a pomocné stavební práce</t>
  </si>
  <si>
    <t xml:space="preserve">    D5 - Vedlejší rozpočtové náklady</t>
  </si>
  <si>
    <t>Práce a dodávky M</t>
  </si>
  <si>
    <t>D1</t>
  </si>
  <si>
    <t>Elektroinstalace</t>
  </si>
  <si>
    <t>741</t>
  </si>
  <si>
    <t>Demontáž stávající elektroinstalace řešených prostor</t>
  </si>
  <si>
    <t>ks</t>
  </si>
  <si>
    <t>387903472</t>
  </si>
  <si>
    <t>743111313</t>
  </si>
  <si>
    <t>Montáž trubka plastová tuhá D 16 mm uložená pod omítku, nebo SDK</t>
  </si>
  <si>
    <t>2144448785</t>
  </si>
  <si>
    <t>345710500</t>
  </si>
  <si>
    <t>trubka elektroinstalační ohebná D16 mm</t>
  </si>
  <si>
    <t>256</t>
  </si>
  <si>
    <t>-1664067802</t>
  </si>
  <si>
    <t>743111315</t>
  </si>
  <si>
    <t>Montáž trubka plastová tuhá D 23 mm uložená pod omítku, nebo SDK</t>
  </si>
  <si>
    <t>226393426</t>
  </si>
  <si>
    <t>345710510</t>
  </si>
  <si>
    <t>trubka elektroinstalační ohebná D23 mm</t>
  </si>
  <si>
    <t>1541247130</t>
  </si>
  <si>
    <t>743111316</t>
  </si>
  <si>
    <t>Montáž trubka plastová tuhá D 29 mm uložená pod omítku, nebo SDK</t>
  </si>
  <si>
    <t>-1735971285</t>
  </si>
  <si>
    <t>345710520</t>
  </si>
  <si>
    <t>trubka elektroinstalační ohebná D36 mm</t>
  </si>
  <si>
    <t>-659632965</t>
  </si>
  <si>
    <t>743412111</t>
  </si>
  <si>
    <t>Montáž krabic elektroinstalačních bez napojení na trubky a lišty, demontáže a montáže víčka a přístroje přístrojových bez zapojení zapuštěných plastových kruhových, typ KU 68/2-1901, KP68/2</t>
  </si>
  <si>
    <t>326363546</t>
  </si>
  <si>
    <t>345715110</t>
  </si>
  <si>
    <t>materiál úložný elektroinstalační krabice přístrojové instalační z plastické hmoty KP 68/2-1901  500 V,  D69 x 30mm</t>
  </si>
  <si>
    <t>-448288025</t>
  </si>
  <si>
    <t>743412112</t>
  </si>
  <si>
    <t>Montáž krabic elektroinstalačních podlahových bez napojení na trubky a lišty, osazená 6 ks zásuvek 230 V + rezerva pro SLP</t>
  </si>
  <si>
    <t>413946321</t>
  </si>
  <si>
    <t>34555</t>
  </si>
  <si>
    <t>Krabice elektroinstalační podlahová osazená 6ks zásuvek 230 V + rezerva pro SLP</t>
  </si>
  <si>
    <t>-814160351</t>
  </si>
  <si>
    <t>743414111</t>
  </si>
  <si>
    <t>Montáž krabic elektroinstalačních bez napojení na trubky a lišty, demontáže a montáže víčka a přístroje protahovacích nebo odbočných zapuštěných plastových kruhových, typ KU 68/2-1902, KO97</t>
  </si>
  <si>
    <t>-1355250566</t>
  </si>
  <si>
    <t>345715190</t>
  </si>
  <si>
    <t>materiál úložný elektroinstalační krabice přístrojové instalační z plastické hmoty KP 68/2-1902  500 V,  D69 x 30mm</t>
  </si>
  <si>
    <t>1244345099</t>
  </si>
  <si>
    <t>743552124</t>
  </si>
  <si>
    <t>Montáž žlab kovový typ Mars, ZPA šířky do 200 mm bez víka</t>
  </si>
  <si>
    <t>1446975533</t>
  </si>
  <si>
    <t>3401</t>
  </si>
  <si>
    <t>žlab kabelový drátěný pozinkovaný 2m/ks 50X50 včetně spojovacích a nosných prvků</t>
  </si>
  <si>
    <t>1232324819</t>
  </si>
  <si>
    <t>3402</t>
  </si>
  <si>
    <t>žlab kabelový drátěný pozinkovaný 2m/ks 100X50 včetně spojovacích a nosných prvků</t>
  </si>
  <si>
    <t>-2079631951</t>
  </si>
  <si>
    <t>3403</t>
  </si>
  <si>
    <t>žlab kabelový drátěný pozinkovaný 2m/ks 200X50 včetně spojovacích a nosných prvků</t>
  </si>
  <si>
    <t>-548742584</t>
  </si>
  <si>
    <t>3404</t>
  </si>
  <si>
    <t>žlab kabelový drátěný pozinkovaný 2m/ks 300X50 včetně spojovacích a nosných prvků</t>
  </si>
  <si>
    <t>493176142</t>
  </si>
  <si>
    <t>3405</t>
  </si>
  <si>
    <t>žlab kabelový drátěný pozinkovaný 2m/ks 400X50 včetně spojovacích a nosných prvků</t>
  </si>
  <si>
    <t>-2030262013</t>
  </si>
  <si>
    <t>746211110</t>
  </si>
  <si>
    <t>Ukončení vodičů izolovaných s označením a zapojením v rozváděči nebo na přístroji průřezu žíly do 2,5 mm2</t>
  </si>
  <si>
    <t>290491537</t>
  </si>
  <si>
    <t>7462111130</t>
  </si>
  <si>
    <t>Ukončení vodičů izolovaných s označením a zapojením v rozváděči nebo na přístroji průřezu žíly do 6 mm2</t>
  </si>
  <si>
    <t>-1408744704</t>
  </si>
  <si>
    <t>7462111160</t>
  </si>
  <si>
    <t>Ukončení vodičů izolovaných s označením a zapojením v rozváděči nebo na přístroji průřezu žíly do 25 mm2</t>
  </si>
  <si>
    <t>-47590943</t>
  </si>
  <si>
    <t>7462111180</t>
  </si>
  <si>
    <t>Ukončení vodičů izolovaných s označením a zapojením v rozváděči nebo na přístroji průřezu žíly do 50 mm2</t>
  </si>
  <si>
    <t>1735106342</t>
  </si>
  <si>
    <t>7462111240</t>
  </si>
  <si>
    <t>Ukončení vodičů izolovaných s označením a zapojením v rozváděči nebo na přístroji průřezu žíly do 185 mm2</t>
  </si>
  <si>
    <t>1754384385</t>
  </si>
  <si>
    <t>747112011</t>
  </si>
  <si>
    <t>Montáž spínačů jedno nebo dvoupólových polozapuštěných nebo zapuštěných se zapojením vodičů, bezšroubové připojení, vypínačů řazení 1-jednopólových</t>
  </si>
  <si>
    <t>-505461005</t>
  </si>
  <si>
    <t>3406</t>
  </si>
  <si>
    <t>kompletní spínač jednopólový 10Abílý + kryt</t>
  </si>
  <si>
    <t>804598483</t>
  </si>
  <si>
    <t>747112031</t>
  </si>
  <si>
    <t>Montáž spínačů jedno nebo dvoupólových polozapuštěných nebo zapuštěných se zapojením vodičů, bezšroubové připojení, přepínačů řazení 5-sériových</t>
  </si>
  <si>
    <t>-1010270953</t>
  </si>
  <si>
    <t>3407</t>
  </si>
  <si>
    <t>Kompletní spínač řazení 5 10A bílý + kryt</t>
  </si>
  <si>
    <t>950307994</t>
  </si>
  <si>
    <t>747112022</t>
  </si>
  <si>
    <t>Montáž spínačů jedno nebo dvoupólových polozapuštěných nebo zapuštěných se zapojením vodičů, bezšroubové připojení, ovladačů řazení 1/0-tlačítkových zapínacích</t>
  </si>
  <si>
    <t>-641726999</t>
  </si>
  <si>
    <t>3409</t>
  </si>
  <si>
    <t>kompletní ovladač zapínací tlačítkový 10A bílý + kryt</t>
  </si>
  <si>
    <t>1497426648</t>
  </si>
  <si>
    <t>747112453</t>
  </si>
  <si>
    <t>Montáž spínačů časových se zapojením vodičů</t>
  </si>
  <si>
    <t>-1870971340</t>
  </si>
  <si>
    <t>3411</t>
  </si>
  <si>
    <t>Časové relé pro ventilátor pod přístroj do přístrojové krabice</t>
  </si>
  <si>
    <t>687063697</t>
  </si>
  <si>
    <t>3412</t>
  </si>
  <si>
    <t>rámeček pro spínače a zásuvky jednonásobný</t>
  </si>
  <si>
    <t>-1407818299</t>
  </si>
  <si>
    <t>3415</t>
  </si>
  <si>
    <t>rámeček pro spínače a zásuvky čtyřnásobný</t>
  </si>
  <si>
    <t>-1836384262</t>
  </si>
  <si>
    <t>3416</t>
  </si>
  <si>
    <t>rámeček pro spínače a zásuvky pětinásobný</t>
  </si>
  <si>
    <t>-563129556</t>
  </si>
  <si>
    <t>747131100</t>
  </si>
  <si>
    <t>Montáž spínačů speciálních se zapojením vodičů, schodišťových automatů</t>
  </si>
  <si>
    <t>1825896191</t>
  </si>
  <si>
    <t>3417</t>
  </si>
  <si>
    <t>Kompletní stropní detektor přítomnosti 230V, barva bílá</t>
  </si>
  <si>
    <t>544173693</t>
  </si>
  <si>
    <t>747161020</t>
  </si>
  <si>
    <t>Montáž zásuvek domovních se zapojením vodičů bezšroubové připojení polozapuštěných, zapuštěných 10/16A provedení 2P+PE dvojí zapojení pro průběžnou montáž</t>
  </si>
  <si>
    <t>-598041486</t>
  </si>
  <si>
    <t>3418</t>
  </si>
  <si>
    <t>Kompletní zásuvka 1násobná 16A, bílá</t>
  </si>
  <si>
    <t>277050385</t>
  </si>
  <si>
    <t>3419</t>
  </si>
  <si>
    <t>Kompletní zásuvka 2násobná 16A, bílá</t>
  </si>
  <si>
    <t>-1576454424</t>
  </si>
  <si>
    <t>3420</t>
  </si>
  <si>
    <t>Kompletní zásuvka 1násobná 16A, IP44, bílá</t>
  </si>
  <si>
    <t>-1820264276</t>
  </si>
  <si>
    <t>7434</t>
  </si>
  <si>
    <t>napojení jednofázového koncového spotřebiče do průřezu 4mm2</t>
  </si>
  <si>
    <t>-1231174069</t>
  </si>
  <si>
    <t>7435</t>
  </si>
  <si>
    <t>napojení trojfázového koncového spotřebiče do průřezu 4mm2</t>
  </si>
  <si>
    <t>-140601907</t>
  </si>
  <si>
    <t>7421111100</t>
  </si>
  <si>
    <t>Montáž rozvodnic oceloplechových nebo plastových bez zapojení vodičů běžných, hmotnosti do 20 kg</t>
  </si>
  <si>
    <t>-487465010</t>
  </si>
  <si>
    <t>3421</t>
  </si>
  <si>
    <t>Skříň HOP - MET, POP – MET1+MET2 - komplet</t>
  </si>
  <si>
    <t>-1038836241</t>
  </si>
  <si>
    <t>3423</t>
  </si>
  <si>
    <t>Skříň tlačítková pro ovládání osvětlení</t>
  </si>
  <si>
    <t>-947450534</t>
  </si>
  <si>
    <t>7421111300</t>
  </si>
  <si>
    <t>Montáž rozvodnic oceloplechových nebo plastových bez zapojení vodičů běžných, hmotnosti přes 50 do 100 kg</t>
  </si>
  <si>
    <t>-1148793656</t>
  </si>
  <si>
    <t>3425</t>
  </si>
  <si>
    <t>Podružný rozvaděč +RS1</t>
  </si>
  <si>
    <t>-619770744</t>
  </si>
  <si>
    <t>3427</t>
  </si>
  <si>
    <t>Podružný rozvaděč +RS2.1</t>
  </si>
  <si>
    <t>195590036</t>
  </si>
  <si>
    <t>3428</t>
  </si>
  <si>
    <t>Podružný rozvaděč +RS3</t>
  </si>
  <si>
    <t>-1223628389</t>
  </si>
  <si>
    <t>3429</t>
  </si>
  <si>
    <t>Podružný rozvaděč +RS4</t>
  </si>
  <si>
    <t>311305380</t>
  </si>
  <si>
    <t>3430</t>
  </si>
  <si>
    <t>Podružný rozvaděč +RS5</t>
  </si>
  <si>
    <t>-1357645014</t>
  </si>
  <si>
    <t>748123119</t>
  </si>
  <si>
    <t>Montáž svítidel LED se zapojením vodičů bytových nebo společenských místností přisazených</t>
  </si>
  <si>
    <t>-1405440741</t>
  </si>
  <si>
    <t>3431</t>
  </si>
  <si>
    <t>Svítidlo LED DLA1-018T</t>
  </si>
  <si>
    <t>1791323522</t>
  </si>
  <si>
    <t>3432</t>
  </si>
  <si>
    <t>Svítidlo LED HBLA1-090TN</t>
  </si>
  <si>
    <t>1830633288</t>
  </si>
  <si>
    <t>3435</t>
  </si>
  <si>
    <t>Svítidlo QL2G30L840/W</t>
  </si>
  <si>
    <t>1284583366</t>
  </si>
  <si>
    <t>3436</t>
  </si>
  <si>
    <t>Svítidlo QL iLine 48-T-W</t>
  </si>
  <si>
    <t>-1077714933</t>
  </si>
  <si>
    <t>3437</t>
  </si>
  <si>
    <t>Svítidlo LED FPL-LX06TP</t>
  </si>
  <si>
    <t>-228060807</t>
  </si>
  <si>
    <t>3438</t>
  </si>
  <si>
    <t>Svítidlo LED venkovní IP44</t>
  </si>
  <si>
    <t>1354128760</t>
  </si>
  <si>
    <t>3439</t>
  </si>
  <si>
    <t>Nouzové svítidlo s piktogramem</t>
  </si>
  <si>
    <t>1080659419</t>
  </si>
  <si>
    <t>3440</t>
  </si>
  <si>
    <t>Nouzový invertor do svítidla s vlastní bateríí</t>
  </si>
  <si>
    <t>1995261957</t>
  </si>
  <si>
    <t>3441</t>
  </si>
  <si>
    <t>Ekologické poplatky související se svítidly</t>
  </si>
  <si>
    <t>127501866</t>
  </si>
  <si>
    <t>743619242</t>
  </si>
  <si>
    <t>Montáž hromosvodného vedení ochranných prvků a doplňků ochranného pospojování pevně</t>
  </si>
  <si>
    <t>-1581602499</t>
  </si>
  <si>
    <t>341408500</t>
  </si>
  <si>
    <t>Vodiče izolované s měděným jádrem silové vodiče do 1 kV pro pevné uložení, izolace PVC CY, H07 V-R, pro 450/750 V jádro lanové H07V-R 25</t>
  </si>
  <si>
    <t>560407310</t>
  </si>
  <si>
    <t>341408460</t>
  </si>
  <si>
    <t>Vodiče izolované s měděným jádrem silové vodiče do 1 kV pro pevné uložení, izolace PVC CY, H07 V-R, pro 450/750 V jádro lanové H07V-R 16</t>
  </si>
  <si>
    <t>8766020</t>
  </si>
  <si>
    <t>341408420</t>
  </si>
  <si>
    <t>Vodiče izolované s měděným jádrem silové vodiče do 1 kV pro pevné uložení, izolace PVC CY, H07 V-R, pro 450/750 V jádro lanové H07V-R 4</t>
  </si>
  <si>
    <t>-1382147203</t>
  </si>
  <si>
    <t>740991910</t>
  </si>
  <si>
    <t>Zkoušky a prohlídky elektrických rozvodů a zařízení celková prohlídka a vyhotovení revizní zprávy pro objem montážních prací Příplatek k ceně 1300 za každých dalších i započatých 500 tis. Kč přes 1000 tis. Kč</t>
  </si>
  <si>
    <t>2092242658</t>
  </si>
  <si>
    <t>742991120</t>
  </si>
  <si>
    <t>Zkoušky a prohlídky rozvodných zařízení kontrola rozváděčů nn, (1 pole) silových</t>
  </si>
  <si>
    <t>-1368411076</t>
  </si>
  <si>
    <t>7436</t>
  </si>
  <si>
    <t>Protipožární utěsnění kabelových prostupů dle ČSN 33 2000-5-52 ed.2</t>
  </si>
  <si>
    <t>-1238261765</t>
  </si>
  <si>
    <t>3442</t>
  </si>
  <si>
    <t>Provedení protipožárního zabezpečení prostupů EI30 pomocí minerální plsti 140kg/m3 a protipožárního povlaku, provedení oprávněnou osobou včetně certifikátu</t>
  </si>
  <si>
    <t>1646551319</t>
  </si>
  <si>
    <t>744441100</t>
  </si>
  <si>
    <t>Montáž izolovaných kabelů měděných bez ukončení do 1 kV uložených pevně CYKY, CYKYD, CYKYDY, NYM, NYY, YSLY,  750 V, počtu a průřezu žil do 35 mm2</t>
  </si>
  <si>
    <t>344123615</t>
  </si>
  <si>
    <t>3443</t>
  </si>
  <si>
    <t>kabely silové s měděným jádrem pro jmenovité napětí 750 V CXKH-V B2cas1d0 průřez   Cu 3 x 1,5</t>
  </si>
  <si>
    <t>254797099</t>
  </si>
  <si>
    <t>341110300</t>
  </si>
  <si>
    <t>kabely silové s měděným jádrem pro jmenovité napětí 750 V CYKY – J  RE průřez   Cu 3 x 1,5</t>
  </si>
  <si>
    <t>-796844654</t>
  </si>
  <si>
    <t>341110310</t>
  </si>
  <si>
    <t>kabely silové s měděným jádrem pro jmenovité napětí 750 V CYKY – O  RE průřez   Cu 3 x 1,5</t>
  </si>
  <si>
    <t>-741414877</t>
  </si>
  <si>
    <t>341110360</t>
  </si>
  <si>
    <t>kabely silové s měděným jádrem pro jmenovité napětí 750 V CYKY – J  RE průřez   Cu 3 x 2,5</t>
  </si>
  <si>
    <t>394672677</t>
  </si>
  <si>
    <t>341110420</t>
  </si>
  <si>
    <t>kabely silové s měděným jádrem pro jmenovité napětí 750 V CYKY – J  RE průřez   Cu 3 x 4</t>
  </si>
  <si>
    <t>-1706066441</t>
  </si>
  <si>
    <t>341110480</t>
  </si>
  <si>
    <t>kabely silové s měděným jádrem pro jmenovité napětí 750 V CYKY – J  RE průřez   Cu 3 x 6</t>
  </si>
  <si>
    <t>994256670</t>
  </si>
  <si>
    <t>341110900</t>
  </si>
  <si>
    <t>kabely silové s měděným jádrem pro jmenovité napětí 750 V CYKY – J  RE průřez   Cu 5 x 1,5</t>
  </si>
  <si>
    <t>1205997007</t>
  </si>
  <si>
    <t>341110940</t>
  </si>
  <si>
    <t>kabely silové s měděným jádrem pro jmenovité napětí 750 V CYKY – J  RE průřez   Cu 5 x 2,5</t>
  </si>
  <si>
    <t>725125537</t>
  </si>
  <si>
    <t>341111000</t>
  </si>
  <si>
    <t>kabely silové s měděným jádrem pro jmenovité napětí 750 V CYKY – J  RE průřez   Cu 5 x 6</t>
  </si>
  <si>
    <t>2001443560</t>
  </si>
  <si>
    <t>3444</t>
  </si>
  <si>
    <t>kabely silové s měděným jádrem pro jmenovité napětí 750 V CYKY – J  RE průřez   Cu 5 x 10</t>
  </si>
  <si>
    <t>2042442556</t>
  </si>
  <si>
    <t>3445</t>
  </si>
  <si>
    <t>kabely silové s měděným jádrem pro jmenovité napětí 750 V CYKY – J  RE průřez   Cu 5 x 16</t>
  </si>
  <si>
    <t>1995105177</t>
  </si>
  <si>
    <t>341110980</t>
  </si>
  <si>
    <t>kabely silové s měděným jádrem pro jmenovité napětí 750 V CYKY – J  RE průřez   Cu 5 x 4</t>
  </si>
  <si>
    <t>2096952608</t>
  </si>
  <si>
    <t>3446</t>
  </si>
  <si>
    <t>kabely silové s měděným jádrem pro jmenovité napětí 750 V CYKY – J  RE průřez   Cu 5 x 35</t>
  </si>
  <si>
    <t>1635782062</t>
  </si>
  <si>
    <t>744434600</t>
  </si>
  <si>
    <t>Montáž kabelů měděných do l kV bez ukončení, uložených volně sk. 1 - CYKY, NYM, NYY, YSLY, počtu a průřezu žil 3x95 až 120 mm2, 3x50+35 až 95+50 mm2</t>
  </si>
  <si>
    <t>-2010751918</t>
  </si>
  <si>
    <t>3447</t>
  </si>
  <si>
    <t>kabely silové s měděným jádrem pro jmenovité napětí 750 V 1-CYKY – J  RE průřez   Cu 5 x 50</t>
  </si>
  <si>
    <t>52570500</t>
  </si>
  <si>
    <t>3448</t>
  </si>
  <si>
    <t>kabely silové s měděným jádrem pro jmenovité napětí 750 V 1-CYKY – J  RE průřez   Cu 5 x 95</t>
  </si>
  <si>
    <t>1002426863</t>
  </si>
  <si>
    <t>3449</t>
  </si>
  <si>
    <t>kabely silové s měděným jádrem pro jmenovité napětí 750 V 1-CYKY – J  RE průřez   Cu 5 x 120</t>
  </si>
  <si>
    <t>-1223445251</t>
  </si>
  <si>
    <t>3450</t>
  </si>
  <si>
    <t>kabely silové s měděným jádrem pro jmenovité napětí 750 V 1-CHBU  RE průřez   Cu 1 x 120</t>
  </si>
  <si>
    <t>-1710117199</t>
  </si>
  <si>
    <t>341132350</t>
  </si>
  <si>
    <t>kabely silové s hliníkovým jádrem pro jmenovité napětí 750 V AYKY-J průřez Al 3 x 240+120</t>
  </si>
  <si>
    <t>1642576837</t>
  </si>
  <si>
    <t>3451</t>
  </si>
  <si>
    <t>Spojka kabelová pro 1-AYKY 3x240+120</t>
  </si>
  <si>
    <t>1707409716</t>
  </si>
  <si>
    <t>7436.1</t>
  </si>
  <si>
    <t>Montáž spojky kabelové do 4x240</t>
  </si>
  <si>
    <t>-1906695248</t>
  </si>
  <si>
    <t>7437</t>
  </si>
  <si>
    <t>Třmenová kabelová příchytka s funkční integritou P60-R</t>
  </si>
  <si>
    <t>2058023519</t>
  </si>
  <si>
    <t>3452</t>
  </si>
  <si>
    <t>310309464</t>
  </si>
  <si>
    <t>7438</t>
  </si>
  <si>
    <t>Uložení a uchycení kabelů dle požadavků ČSN EN 50565-1, čl. 4.3</t>
  </si>
  <si>
    <t>-1424985869</t>
  </si>
  <si>
    <t>7439</t>
  </si>
  <si>
    <t>Označení funkčních kabelových tras dle požadavků ČSN 73 0895, ČL. 12.1</t>
  </si>
  <si>
    <t>-1933782352</t>
  </si>
  <si>
    <t>7440</t>
  </si>
  <si>
    <t>Doplňující ochranné pospojování v koupelnách dle ČSN 33 2000-4-41, čl. 415.2</t>
  </si>
  <si>
    <t>-1039441641</t>
  </si>
  <si>
    <t>3453</t>
  </si>
  <si>
    <t>Kabelové štítky dle požadavku ČSN 33 2000-5-52 ed.2, čl. NA.4.5.2.5</t>
  </si>
  <si>
    <t>-986204655</t>
  </si>
  <si>
    <t>3454</t>
  </si>
  <si>
    <t>Ostatní potřebné blíže nespecifikované položky, podružný a montážní materiál</t>
  </si>
  <si>
    <t>43102824</t>
  </si>
  <si>
    <t>D4</t>
  </si>
  <si>
    <t>Zemní a pomocné stavební práce</t>
  </si>
  <si>
    <t>460680451</t>
  </si>
  <si>
    <t>Vysekání kapes a výklenků ve zdivu cihelném pro krabice 7x7x5 cm</t>
  </si>
  <si>
    <t>1242027010</t>
  </si>
  <si>
    <t>460680593</t>
  </si>
  <si>
    <t>Prorážení otvorů a ostatní bourací práce vysekání rýh pro montáž trubek a kabelů v cihelných zdech hloubky přes 3 do 5 cm a šířky přes 5 do 7 cm</t>
  </si>
  <si>
    <t>-1977452214</t>
  </si>
  <si>
    <t>460680595</t>
  </si>
  <si>
    <t>Prorážení otvorů a ostatní bourací práce vysekání rýh pro montáž trubek a kabelů v cihelných zdech hloubky přes 3 do 5 cm a šířky přes 10 do 15 cm</t>
  </si>
  <si>
    <t>-467739830</t>
  </si>
  <si>
    <t>460680702</t>
  </si>
  <si>
    <t>Prorážení otvorů a ostatní bourací práce bourání podlah a mazanin betonových, tloušťky přes 15 do 30 cm</t>
  </si>
  <si>
    <t>-374731983</t>
  </si>
  <si>
    <t>460710043</t>
  </si>
  <si>
    <t>Vyplnění rýh a otvorů vyplnění a omítnutí rýh ve stěnách hloubky přes 3 do 5 cm a šířky přes 5 do 7 cm</t>
  </si>
  <si>
    <t>2134555192</t>
  </si>
  <si>
    <t>460510066</t>
  </si>
  <si>
    <t>Kabelové prostupy z trub plastových do rýhy s obsypem, průměru do 20 cm</t>
  </si>
  <si>
    <t>1984530234</t>
  </si>
  <si>
    <t>D5</t>
  </si>
  <si>
    <t>03</t>
  </si>
  <si>
    <t>Doprava osob a materiálu</t>
  </si>
  <si>
    <t>1107207205</t>
  </si>
  <si>
    <t>04</t>
  </si>
  <si>
    <t>Zařízení a zabezpečení staveniště po dobu realizace</t>
  </si>
  <si>
    <t>-305046576</t>
  </si>
  <si>
    <t>05</t>
  </si>
  <si>
    <t>Účast na kontrolních dnech stavby</t>
  </si>
  <si>
    <t>-21959863</t>
  </si>
  <si>
    <t>06</t>
  </si>
  <si>
    <t>Nastavení dodaných zařízení a kompletů, včetně jejich zprovoznění</t>
  </si>
  <si>
    <t>-1540939012</t>
  </si>
  <si>
    <t>07</t>
  </si>
  <si>
    <t>Koordinace dohod dle požadavků ČSN EN 62305-3 ed. 2, čl. E.4.2.2.2.5</t>
  </si>
  <si>
    <t>-376328639</t>
  </si>
  <si>
    <t>045002000</t>
  </si>
  <si>
    <t>Kompletační a koordinační činnost</t>
  </si>
  <si>
    <t>391702972</t>
  </si>
  <si>
    <t>09</t>
  </si>
  <si>
    <t>Provozní a funkční zkoušky</t>
  </si>
  <si>
    <t>462423181</t>
  </si>
  <si>
    <t>Zajištění dokladů, nutných pro uvedení stavby do užívání, viz kapitola 5.3 technické zprávy</t>
  </si>
  <si>
    <t>-1480149367</t>
  </si>
  <si>
    <t>013334000</t>
  </si>
  <si>
    <t>Zajištění potřebné realizační, výrobně technické, montážní, či dílenské dokumentace</t>
  </si>
  <si>
    <t>-1294037509</t>
  </si>
  <si>
    <t>Zajištění dokumentace skutečného provedení stavby</t>
  </si>
  <si>
    <t>1237782052</t>
  </si>
  <si>
    <t>Zajištění dokumentace pro údržbu dle požadavku ČSN EN 13460</t>
  </si>
  <si>
    <t>-1720051648</t>
  </si>
  <si>
    <t>092203000</t>
  </si>
  <si>
    <t>Zaškolení obsluhy</t>
  </si>
  <si>
    <t>1243727583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</si>
</sst>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pans="2:71" s="1" customFormat="1" ht="14.4" customHeight="1">
      <c r="B9" s="22"/>
      <c r="AR9" s="22"/>
      <c r="BE9" s="31"/>
      <c r="BS9" s="19" t="s">
        <v>6</v>
      </c>
    </row>
    <row r="10" spans="2:71" s="1" customFormat="1" ht="12" customHeight="1">
      <c r="B10" s="22"/>
      <c r="D10" s="32" t="s">
        <v>24</v>
      </c>
      <c r="AK10" s="32" t="s">
        <v>25</v>
      </c>
      <c r="AN10" s="27" t="s">
        <v>1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26</v>
      </c>
      <c r="AK11" s="32" t="s">
        <v>27</v>
      </c>
      <c r="AN11" s="27" t="s">
        <v>1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28</v>
      </c>
      <c r="AK13" s="32" t="s">
        <v>25</v>
      </c>
      <c r="AN13" s="34" t="s">
        <v>29</v>
      </c>
      <c r="AR13" s="22"/>
      <c r="BE13" s="31"/>
      <c r="BS13" s="19" t="s">
        <v>6</v>
      </c>
    </row>
    <row r="14" spans="2:71" ht="12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30</v>
      </c>
      <c r="AK16" s="32" t="s">
        <v>25</v>
      </c>
      <c r="AN16" s="27" t="s">
        <v>1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31</v>
      </c>
      <c r="AK17" s="32" t="s">
        <v>27</v>
      </c>
      <c r="AN17" s="27" t="s">
        <v>1</v>
      </c>
      <c r="AR17" s="22"/>
      <c r="BE17" s="31"/>
      <c r="BS17" s="19" t="s">
        <v>32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33</v>
      </c>
      <c r="AK19" s="32" t="s">
        <v>25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31</v>
      </c>
      <c r="AK20" s="32" t="s">
        <v>27</v>
      </c>
      <c r="AN20" s="27" t="s">
        <v>1</v>
      </c>
      <c r="AR20" s="22"/>
      <c r="BE20" s="31"/>
      <c r="BS20" s="19" t="s">
        <v>32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34</v>
      </c>
      <c r="AR22" s="22"/>
      <c r="BE22" s="31"/>
    </row>
    <row r="23" spans="2:57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39</v>
      </c>
      <c r="E29" s="3"/>
      <c r="F29" s="32" t="s">
        <v>40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41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42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43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44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46</v>
      </c>
      <c r="U35" s="50"/>
      <c r="V35" s="50"/>
      <c r="W35" s="50"/>
      <c r="X35" s="52" t="s">
        <v>47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48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49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50</v>
      </c>
      <c r="AI60" s="41"/>
      <c r="AJ60" s="41"/>
      <c r="AK60" s="41"/>
      <c r="AL60" s="41"/>
      <c r="AM60" s="58" t="s">
        <v>51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52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53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50</v>
      </c>
      <c r="AI75" s="41"/>
      <c r="AJ75" s="41"/>
      <c r="AK75" s="41"/>
      <c r="AL75" s="41"/>
      <c r="AM75" s="58" t="s">
        <v>51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202201311D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Sans Souci Cvikov, Rekonstrukce starého závodu firmy Grafostroj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Tovární 417, 471 54 Cvikov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IF(AN8="","",AN8)</f>
        <v>31. 1. 2022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15.1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SANS SOUCI, s.r.o.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30</v>
      </c>
      <c r="AJ89" s="38"/>
      <c r="AK89" s="38"/>
      <c r="AL89" s="38"/>
      <c r="AM89" s="70" t="str">
        <f>IF(E17="","",E17)</f>
        <v>ECOTEN s.r.o.</v>
      </c>
      <c r="AN89" s="4"/>
      <c r="AO89" s="4"/>
      <c r="AP89" s="4"/>
      <c r="AQ89" s="38"/>
      <c r="AR89" s="39"/>
      <c r="AS89" s="71" t="s">
        <v>55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28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33</v>
      </c>
      <c r="AJ90" s="38"/>
      <c r="AK90" s="38"/>
      <c r="AL90" s="38"/>
      <c r="AM90" s="70" t="str">
        <f>IF(E20="","",E20)</f>
        <v>ECOTEN s.r.o.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56</v>
      </c>
      <c r="D92" s="80"/>
      <c r="E92" s="80"/>
      <c r="F92" s="80"/>
      <c r="G92" s="80"/>
      <c r="H92" s="81"/>
      <c r="I92" s="82" t="s">
        <v>57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58</v>
      </c>
      <c r="AH92" s="80"/>
      <c r="AI92" s="80"/>
      <c r="AJ92" s="80"/>
      <c r="AK92" s="80"/>
      <c r="AL92" s="80"/>
      <c r="AM92" s="80"/>
      <c r="AN92" s="82" t="s">
        <v>59</v>
      </c>
      <c r="AO92" s="80"/>
      <c r="AP92" s="84"/>
      <c r="AQ92" s="85" t="s">
        <v>60</v>
      </c>
      <c r="AR92" s="39"/>
      <c r="AS92" s="86" t="s">
        <v>61</v>
      </c>
      <c r="AT92" s="87" t="s">
        <v>62</v>
      </c>
      <c r="AU92" s="87" t="s">
        <v>63</v>
      </c>
      <c r="AV92" s="87" t="s">
        <v>64</v>
      </c>
      <c r="AW92" s="87" t="s">
        <v>65</v>
      </c>
      <c r="AX92" s="87" t="s">
        <v>66</v>
      </c>
      <c r="AY92" s="87" t="s">
        <v>67</v>
      </c>
      <c r="AZ92" s="87" t="s">
        <v>68</v>
      </c>
      <c r="BA92" s="87" t="s">
        <v>69</v>
      </c>
      <c r="BB92" s="87" t="s">
        <v>70</v>
      </c>
      <c r="BC92" s="87" t="s">
        <v>71</v>
      </c>
      <c r="BD92" s="88" t="s">
        <v>72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73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ROUND(SUM(AG95:AG98),2)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ROUND(SUM(AS95:AS98),2)</f>
        <v>0</v>
      </c>
      <c r="AT94" s="99">
        <f>ROUND(SUM(AV94:AW94),2)</f>
        <v>0</v>
      </c>
      <c r="AU94" s="100">
        <f>ROUND(SUM(AU95:AU98),5)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ROUND(SUM(AZ95:AZ98),2)</f>
        <v>0</v>
      </c>
      <c r="BA94" s="99">
        <f>ROUND(SUM(BA95:BA98),2)</f>
        <v>0</v>
      </c>
      <c r="BB94" s="99">
        <f>ROUND(SUM(BB95:BB98),2)</f>
        <v>0</v>
      </c>
      <c r="BC94" s="99">
        <f>ROUND(SUM(BC95:BC98),2)</f>
        <v>0</v>
      </c>
      <c r="BD94" s="101">
        <f>ROUND(SUM(BD95:BD98),2)</f>
        <v>0</v>
      </c>
      <c r="BE94" s="6"/>
      <c r="BS94" s="102" t="s">
        <v>74</v>
      </c>
      <c r="BT94" s="102" t="s">
        <v>75</v>
      </c>
      <c r="BU94" s="103" t="s">
        <v>76</v>
      </c>
      <c r="BV94" s="102" t="s">
        <v>77</v>
      </c>
      <c r="BW94" s="102" t="s">
        <v>4</v>
      </c>
      <c r="BX94" s="102" t="s">
        <v>78</v>
      </c>
      <c r="CL94" s="102" t="s">
        <v>1</v>
      </c>
    </row>
    <row r="95" spans="1:91" s="7" customFormat="1" ht="16.5" customHeight="1">
      <c r="A95" s="104" t="s">
        <v>79</v>
      </c>
      <c r="B95" s="105"/>
      <c r="C95" s="106"/>
      <c r="D95" s="107" t="s">
        <v>80</v>
      </c>
      <c r="E95" s="107"/>
      <c r="F95" s="107"/>
      <c r="G95" s="107"/>
      <c r="H95" s="107"/>
      <c r="I95" s="108"/>
      <c r="J95" s="107" t="s">
        <v>81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'00.01 - 00.1B - Vedlejší ...'!J30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82</v>
      </c>
      <c r="AR95" s="105"/>
      <c r="AS95" s="111">
        <v>0</v>
      </c>
      <c r="AT95" s="112">
        <f>ROUND(SUM(AV95:AW95),2)</f>
        <v>0</v>
      </c>
      <c r="AU95" s="113">
        <f>'00.01 - 00.1B - Vedlejší ...'!P119</f>
        <v>0</v>
      </c>
      <c r="AV95" s="112">
        <f>'00.01 - 00.1B - Vedlejší ...'!J33</f>
        <v>0</v>
      </c>
      <c r="AW95" s="112">
        <f>'00.01 - 00.1B - Vedlejší ...'!J34</f>
        <v>0</v>
      </c>
      <c r="AX95" s="112">
        <f>'00.01 - 00.1B - Vedlejší ...'!J35</f>
        <v>0</v>
      </c>
      <c r="AY95" s="112">
        <f>'00.01 - 00.1B - Vedlejší ...'!J36</f>
        <v>0</v>
      </c>
      <c r="AZ95" s="112">
        <f>'00.01 - 00.1B - Vedlejší ...'!F33</f>
        <v>0</v>
      </c>
      <c r="BA95" s="112">
        <f>'00.01 - 00.1B - Vedlejší ...'!F34</f>
        <v>0</v>
      </c>
      <c r="BB95" s="112">
        <f>'00.01 - 00.1B - Vedlejší ...'!F35</f>
        <v>0</v>
      </c>
      <c r="BC95" s="112">
        <f>'00.01 - 00.1B - Vedlejší ...'!F36</f>
        <v>0</v>
      </c>
      <c r="BD95" s="114">
        <f>'00.01 - 00.1B - Vedlejší ...'!F37</f>
        <v>0</v>
      </c>
      <c r="BE95" s="7"/>
      <c r="BT95" s="115" t="s">
        <v>83</v>
      </c>
      <c r="BV95" s="115" t="s">
        <v>77</v>
      </c>
      <c r="BW95" s="115" t="s">
        <v>84</v>
      </c>
      <c r="BX95" s="115" t="s">
        <v>4</v>
      </c>
      <c r="CL95" s="115" t="s">
        <v>1</v>
      </c>
      <c r="CM95" s="115" t="s">
        <v>85</v>
      </c>
    </row>
    <row r="96" spans="1:91" s="7" customFormat="1" ht="16.5" customHeight="1">
      <c r="A96" s="104" t="s">
        <v>79</v>
      </c>
      <c r="B96" s="105"/>
      <c r="C96" s="106"/>
      <c r="D96" s="107" t="s">
        <v>86</v>
      </c>
      <c r="E96" s="107"/>
      <c r="F96" s="107"/>
      <c r="G96" s="107"/>
      <c r="H96" s="107"/>
      <c r="I96" s="108"/>
      <c r="J96" s="107" t="s">
        <v>87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'01.01 - 01.1B - Architekt...'!J30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82</v>
      </c>
      <c r="AR96" s="105"/>
      <c r="AS96" s="111">
        <v>0</v>
      </c>
      <c r="AT96" s="112">
        <f>ROUND(SUM(AV96:AW96),2)</f>
        <v>0</v>
      </c>
      <c r="AU96" s="113">
        <f>'01.01 - 01.1B - Architekt...'!P135</f>
        <v>0</v>
      </c>
      <c r="AV96" s="112">
        <f>'01.01 - 01.1B - Architekt...'!J33</f>
        <v>0</v>
      </c>
      <c r="AW96" s="112">
        <f>'01.01 - 01.1B - Architekt...'!J34</f>
        <v>0</v>
      </c>
      <c r="AX96" s="112">
        <f>'01.01 - 01.1B - Architekt...'!J35</f>
        <v>0</v>
      </c>
      <c r="AY96" s="112">
        <f>'01.01 - 01.1B - Architekt...'!J36</f>
        <v>0</v>
      </c>
      <c r="AZ96" s="112">
        <f>'01.01 - 01.1B - Architekt...'!F33</f>
        <v>0</v>
      </c>
      <c r="BA96" s="112">
        <f>'01.01 - 01.1B - Architekt...'!F34</f>
        <v>0</v>
      </c>
      <c r="BB96" s="112">
        <f>'01.01 - 01.1B - Architekt...'!F35</f>
        <v>0</v>
      </c>
      <c r="BC96" s="112">
        <f>'01.01 - 01.1B - Architekt...'!F36</f>
        <v>0</v>
      </c>
      <c r="BD96" s="114">
        <f>'01.01 - 01.1B - Architekt...'!F37</f>
        <v>0</v>
      </c>
      <c r="BE96" s="7"/>
      <c r="BT96" s="115" t="s">
        <v>83</v>
      </c>
      <c r="BV96" s="115" t="s">
        <v>77</v>
      </c>
      <c r="BW96" s="115" t="s">
        <v>88</v>
      </c>
      <c r="BX96" s="115" t="s">
        <v>4</v>
      </c>
      <c r="CL96" s="115" t="s">
        <v>1</v>
      </c>
      <c r="CM96" s="115" t="s">
        <v>85</v>
      </c>
    </row>
    <row r="97" spans="1:91" s="7" customFormat="1" ht="16.5" customHeight="1">
      <c r="A97" s="104" t="s">
        <v>79</v>
      </c>
      <c r="B97" s="105"/>
      <c r="C97" s="106"/>
      <c r="D97" s="107" t="s">
        <v>89</v>
      </c>
      <c r="E97" s="107"/>
      <c r="F97" s="107"/>
      <c r="G97" s="107"/>
      <c r="H97" s="107"/>
      <c r="I97" s="108"/>
      <c r="J97" s="107" t="s">
        <v>90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9">
        <f>'01.02 - 01.2B - Vzduchote...'!J30</f>
        <v>0</v>
      </c>
      <c r="AH97" s="108"/>
      <c r="AI97" s="108"/>
      <c r="AJ97" s="108"/>
      <c r="AK97" s="108"/>
      <c r="AL97" s="108"/>
      <c r="AM97" s="108"/>
      <c r="AN97" s="109">
        <f>SUM(AG97,AT97)</f>
        <v>0</v>
      </c>
      <c r="AO97" s="108"/>
      <c r="AP97" s="108"/>
      <c r="AQ97" s="110" t="s">
        <v>82</v>
      </c>
      <c r="AR97" s="105"/>
      <c r="AS97" s="111">
        <v>0</v>
      </c>
      <c r="AT97" s="112">
        <f>ROUND(SUM(AV97:AW97),2)</f>
        <v>0</v>
      </c>
      <c r="AU97" s="113">
        <f>'01.02 - 01.2B - Vzduchote...'!P119</f>
        <v>0</v>
      </c>
      <c r="AV97" s="112">
        <f>'01.02 - 01.2B - Vzduchote...'!J33</f>
        <v>0</v>
      </c>
      <c r="AW97" s="112">
        <f>'01.02 - 01.2B - Vzduchote...'!J34</f>
        <v>0</v>
      </c>
      <c r="AX97" s="112">
        <f>'01.02 - 01.2B - Vzduchote...'!J35</f>
        <v>0</v>
      </c>
      <c r="AY97" s="112">
        <f>'01.02 - 01.2B - Vzduchote...'!J36</f>
        <v>0</v>
      </c>
      <c r="AZ97" s="112">
        <f>'01.02 - 01.2B - Vzduchote...'!F33</f>
        <v>0</v>
      </c>
      <c r="BA97" s="112">
        <f>'01.02 - 01.2B - Vzduchote...'!F34</f>
        <v>0</v>
      </c>
      <c r="BB97" s="112">
        <f>'01.02 - 01.2B - Vzduchote...'!F35</f>
        <v>0</v>
      </c>
      <c r="BC97" s="112">
        <f>'01.02 - 01.2B - Vzduchote...'!F36</f>
        <v>0</v>
      </c>
      <c r="BD97" s="114">
        <f>'01.02 - 01.2B - Vzduchote...'!F37</f>
        <v>0</v>
      </c>
      <c r="BE97" s="7"/>
      <c r="BT97" s="115" t="s">
        <v>83</v>
      </c>
      <c r="BV97" s="115" t="s">
        <v>77</v>
      </c>
      <c r="BW97" s="115" t="s">
        <v>91</v>
      </c>
      <c r="BX97" s="115" t="s">
        <v>4</v>
      </c>
      <c r="CL97" s="115" t="s">
        <v>1</v>
      </c>
      <c r="CM97" s="115" t="s">
        <v>85</v>
      </c>
    </row>
    <row r="98" spans="1:91" s="7" customFormat="1" ht="16.5" customHeight="1">
      <c r="A98" s="104" t="s">
        <v>79</v>
      </c>
      <c r="B98" s="105"/>
      <c r="C98" s="106"/>
      <c r="D98" s="107" t="s">
        <v>92</v>
      </c>
      <c r="E98" s="107"/>
      <c r="F98" s="107"/>
      <c r="G98" s="107"/>
      <c r="H98" s="107"/>
      <c r="I98" s="108"/>
      <c r="J98" s="107" t="s">
        <v>93</v>
      </c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9">
        <f>'01.03 - 01.3B - Elektroin...'!J30</f>
        <v>0</v>
      </c>
      <c r="AH98" s="108"/>
      <c r="AI98" s="108"/>
      <c r="AJ98" s="108"/>
      <c r="AK98" s="108"/>
      <c r="AL98" s="108"/>
      <c r="AM98" s="108"/>
      <c r="AN98" s="109">
        <f>SUM(AG98,AT98)</f>
        <v>0</v>
      </c>
      <c r="AO98" s="108"/>
      <c r="AP98" s="108"/>
      <c r="AQ98" s="110" t="s">
        <v>82</v>
      </c>
      <c r="AR98" s="105"/>
      <c r="AS98" s="116">
        <v>0</v>
      </c>
      <c r="AT98" s="117">
        <f>ROUND(SUM(AV98:AW98),2)</f>
        <v>0</v>
      </c>
      <c r="AU98" s="118">
        <f>'01.03 - 01.3B - Elektroin...'!P120</f>
        <v>0</v>
      </c>
      <c r="AV98" s="117">
        <f>'01.03 - 01.3B - Elektroin...'!J33</f>
        <v>0</v>
      </c>
      <c r="AW98" s="117">
        <f>'01.03 - 01.3B - Elektroin...'!J34</f>
        <v>0</v>
      </c>
      <c r="AX98" s="117">
        <f>'01.03 - 01.3B - Elektroin...'!J35</f>
        <v>0</v>
      </c>
      <c r="AY98" s="117">
        <f>'01.03 - 01.3B - Elektroin...'!J36</f>
        <v>0</v>
      </c>
      <c r="AZ98" s="117">
        <f>'01.03 - 01.3B - Elektroin...'!F33</f>
        <v>0</v>
      </c>
      <c r="BA98" s="117">
        <f>'01.03 - 01.3B - Elektroin...'!F34</f>
        <v>0</v>
      </c>
      <c r="BB98" s="117">
        <f>'01.03 - 01.3B - Elektroin...'!F35</f>
        <v>0</v>
      </c>
      <c r="BC98" s="117">
        <f>'01.03 - 01.3B - Elektroin...'!F36</f>
        <v>0</v>
      </c>
      <c r="BD98" s="119">
        <f>'01.03 - 01.3B - Elektroin...'!F37</f>
        <v>0</v>
      </c>
      <c r="BE98" s="7"/>
      <c r="BT98" s="115" t="s">
        <v>83</v>
      </c>
      <c r="BV98" s="115" t="s">
        <v>77</v>
      </c>
      <c r="BW98" s="115" t="s">
        <v>94</v>
      </c>
      <c r="BX98" s="115" t="s">
        <v>4</v>
      </c>
      <c r="CL98" s="115" t="s">
        <v>1</v>
      </c>
      <c r="CM98" s="115" t="s">
        <v>85</v>
      </c>
    </row>
    <row r="99" spans="1:57" s="2" customFormat="1" ht="30" customHeight="1">
      <c r="A99" s="38"/>
      <c r="B99" s="39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9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39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.01 - 00.1B - Vedlejší ...'!C2" display="/"/>
    <hyperlink ref="A96" location="'01.01 - 01.1B - Architekt...'!C2" display="/"/>
    <hyperlink ref="A97" location="'01.02 - 01.2B - Vzduchote...'!C2" display="/"/>
    <hyperlink ref="A98" location="'01.03 - 01.3B - Elektroi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85</v>
      </c>
    </row>
    <row r="4" spans="2:46" s="1" customFormat="1" ht="24.95" customHeight="1">
      <c r="B4" s="22"/>
      <c r="D4" s="23" t="s">
        <v>95</v>
      </c>
      <c r="L4" s="22"/>
      <c r="M4" s="120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1" t="str">
        <f>'Rekapitulace stavby'!K6</f>
        <v>Sans Souci Cvikov, Rekonstrukce starého závodu firmy Grafostroj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96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97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31. 1. 2022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31</v>
      </c>
      <c r="F24" s="38"/>
      <c r="G24" s="38"/>
      <c r="H24" s="38"/>
      <c r="I24" s="32" t="s">
        <v>27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5" t="s">
        <v>35</v>
      </c>
      <c r="E30" s="38"/>
      <c r="F30" s="38"/>
      <c r="G30" s="38"/>
      <c r="H30" s="38"/>
      <c r="I30" s="38"/>
      <c r="J30" s="96">
        <f>ROUND(J119,2)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6" t="s">
        <v>39</v>
      </c>
      <c r="E33" s="32" t="s">
        <v>40</v>
      </c>
      <c r="F33" s="127">
        <f>ROUND((SUM(BE119:BE125)),2)</f>
        <v>0</v>
      </c>
      <c r="G33" s="38"/>
      <c r="H33" s="38"/>
      <c r="I33" s="128">
        <v>0.21</v>
      </c>
      <c r="J33" s="127">
        <f>ROUND(((SUM(BE119:BE125))*I33),2)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7">
        <f>ROUND((SUM(BF119:BF125)),2)</f>
        <v>0</v>
      </c>
      <c r="G34" s="38"/>
      <c r="H34" s="38"/>
      <c r="I34" s="128">
        <v>0.15</v>
      </c>
      <c r="J34" s="127">
        <f>ROUND(((SUM(BF119:BF125))*I34),2)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7">
        <f>ROUND((SUM(BG119:BG125)),2)</f>
        <v>0</v>
      </c>
      <c r="G35" s="38"/>
      <c r="H35" s="38"/>
      <c r="I35" s="128">
        <v>0.21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7">
        <f>ROUND((SUM(BH119:BH125)),2)</f>
        <v>0</v>
      </c>
      <c r="G36" s="38"/>
      <c r="H36" s="38"/>
      <c r="I36" s="128">
        <v>0.15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7">
        <f>ROUND((SUM(BI119:BI125)),2)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9"/>
      <c r="D39" s="130" t="s">
        <v>45</v>
      </c>
      <c r="E39" s="81"/>
      <c r="F39" s="81"/>
      <c r="G39" s="131" t="s">
        <v>46</v>
      </c>
      <c r="H39" s="132" t="s">
        <v>47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48</v>
      </c>
      <c r="E50" s="57"/>
      <c r="F50" s="57"/>
      <c r="G50" s="56" t="s">
        <v>49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50</v>
      </c>
      <c r="E61" s="41"/>
      <c r="F61" s="135" t="s">
        <v>51</v>
      </c>
      <c r="G61" s="58" t="s">
        <v>50</v>
      </c>
      <c r="H61" s="41"/>
      <c r="I61" s="41"/>
      <c r="J61" s="136" t="s">
        <v>51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52</v>
      </c>
      <c r="E65" s="59"/>
      <c r="F65" s="59"/>
      <c r="G65" s="56" t="s">
        <v>53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50</v>
      </c>
      <c r="E76" s="41"/>
      <c r="F76" s="135" t="s">
        <v>51</v>
      </c>
      <c r="G76" s="58" t="s">
        <v>50</v>
      </c>
      <c r="H76" s="41"/>
      <c r="I76" s="41"/>
      <c r="J76" s="136" t="s">
        <v>51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1" t="str">
        <f>E7</f>
        <v>Sans Souci Cvikov, Rekonstrukce starého závodu firmy Grafostroj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00.01 - 00.1B - Vedlejší náklady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Tovární 417, 471 54 Cvikov</v>
      </c>
      <c r="G89" s="38"/>
      <c r="H89" s="38"/>
      <c r="I89" s="32" t="s">
        <v>22</v>
      </c>
      <c r="J89" s="69" t="str">
        <f>IF(J12="","",J12)</f>
        <v>31. 1. 2022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>SANS SOUCI, s.r.o.</v>
      </c>
      <c r="G91" s="38"/>
      <c r="H91" s="38"/>
      <c r="I91" s="32" t="s">
        <v>30</v>
      </c>
      <c r="J91" s="36" t="str">
        <f>E21</f>
        <v>ECOTEN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>ECOTEN s.r.o.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7" t="s">
        <v>99</v>
      </c>
      <c r="D94" s="129"/>
      <c r="E94" s="129"/>
      <c r="F94" s="129"/>
      <c r="G94" s="129"/>
      <c r="H94" s="129"/>
      <c r="I94" s="129"/>
      <c r="J94" s="138" t="s">
        <v>100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39" t="s">
        <v>101</v>
      </c>
      <c r="D96" s="38"/>
      <c r="E96" s="38"/>
      <c r="F96" s="38"/>
      <c r="G96" s="38"/>
      <c r="H96" s="38"/>
      <c r="I96" s="38"/>
      <c r="J96" s="96">
        <f>J119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102</v>
      </c>
    </row>
    <row r="97" spans="1:31" s="9" customFormat="1" ht="24.95" customHeight="1">
      <c r="A97" s="9"/>
      <c r="B97" s="140"/>
      <c r="C97" s="9"/>
      <c r="D97" s="141" t="s">
        <v>103</v>
      </c>
      <c r="E97" s="142"/>
      <c r="F97" s="142"/>
      <c r="G97" s="142"/>
      <c r="H97" s="142"/>
      <c r="I97" s="142"/>
      <c r="J97" s="143">
        <f>J120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104</v>
      </c>
      <c r="E98" s="146"/>
      <c r="F98" s="146"/>
      <c r="G98" s="146"/>
      <c r="H98" s="146"/>
      <c r="I98" s="146"/>
      <c r="J98" s="147">
        <f>J121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4"/>
      <c r="C99" s="10"/>
      <c r="D99" s="145" t="s">
        <v>105</v>
      </c>
      <c r="E99" s="146"/>
      <c r="F99" s="146"/>
      <c r="G99" s="146"/>
      <c r="H99" s="146"/>
      <c r="I99" s="146"/>
      <c r="J99" s="147">
        <f>J124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106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1" t="str">
        <f>E7</f>
        <v>Sans Souci Cvikov, Rekonstrukce starého závodu firmy Grafostroj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96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67" t="str">
        <f>E9</f>
        <v>00.01 - 00.1B - Vedlejší náklady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38"/>
      <c r="E113" s="38"/>
      <c r="F113" s="27" t="str">
        <f>F12</f>
        <v>Tovární 417, 471 54 Cvikov</v>
      </c>
      <c r="G113" s="38"/>
      <c r="H113" s="38"/>
      <c r="I113" s="32" t="s">
        <v>22</v>
      </c>
      <c r="J113" s="69" t="str">
        <f>IF(J12="","",J12)</f>
        <v>31. 1. 2022</v>
      </c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38"/>
      <c r="E115" s="38"/>
      <c r="F115" s="27" t="str">
        <f>E15</f>
        <v>SANS SOUCI, s.r.o.</v>
      </c>
      <c r="G115" s="38"/>
      <c r="H115" s="38"/>
      <c r="I115" s="32" t="s">
        <v>30</v>
      </c>
      <c r="J115" s="36" t="str">
        <f>E21</f>
        <v>ECOTEN s.r.o.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38"/>
      <c r="E116" s="38"/>
      <c r="F116" s="27" t="str">
        <f>IF(E18="","",E18)</f>
        <v>Vyplň údaj</v>
      </c>
      <c r="G116" s="38"/>
      <c r="H116" s="38"/>
      <c r="I116" s="32" t="s">
        <v>33</v>
      </c>
      <c r="J116" s="36" t="str">
        <f>E24</f>
        <v>ECOTEN s.r.o.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48"/>
      <c r="B118" s="149"/>
      <c r="C118" s="150" t="s">
        <v>107</v>
      </c>
      <c r="D118" s="151" t="s">
        <v>60</v>
      </c>
      <c r="E118" s="151" t="s">
        <v>56</v>
      </c>
      <c r="F118" s="151" t="s">
        <v>57</v>
      </c>
      <c r="G118" s="151" t="s">
        <v>108</v>
      </c>
      <c r="H118" s="151" t="s">
        <v>109</v>
      </c>
      <c r="I118" s="151" t="s">
        <v>110</v>
      </c>
      <c r="J118" s="152" t="s">
        <v>100</v>
      </c>
      <c r="K118" s="153" t="s">
        <v>111</v>
      </c>
      <c r="L118" s="154"/>
      <c r="M118" s="86" t="s">
        <v>1</v>
      </c>
      <c r="N118" s="87" t="s">
        <v>39</v>
      </c>
      <c r="O118" s="87" t="s">
        <v>112</v>
      </c>
      <c r="P118" s="87" t="s">
        <v>113</v>
      </c>
      <c r="Q118" s="87" t="s">
        <v>114</v>
      </c>
      <c r="R118" s="87" t="s">
        <v>115</v>
      </c>
      <c r="S118" s="87" t="s">
        <v>116</v>
      </c>
      <c r="T118" s="88" t="s">
        <v>117</v>
      </c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</row>
    <row r="119" spans="1:63" s="2" customFormat="1" ht="22.8" customHeight="1">
      <c r="A119" s="38"/>
      <c r="B119" s="39"/>
      <c r="C119" s="93" t="s">
        <v>118</v>
      </c>
      <c r="D119" s="38"/>
      <c r="E119" s="38"/>
      <c r="F119" s="38"/>
      <c r="G119" s="38"/>
      <c r="H119" s="38"/>
      <c r="I119" s="38"/>
      <c r="J119" s="155">
        <f>BK119</f>
        <v>0</v>
      </c>
      <c r="K119" s="38"/>
      <c r="L119" s="39"/>
      <c r="M119" s="89"/>
      <c r="N119" s="73"/>
      <c r="O119" s="90"/>
      <c r="P119" s="156">
        <f>P120</f>
        <v>0</v>
      </c>
      <c r="Q119" s="90"/>
      <c r="R119" s="156">
        <f>R120</f>
        <v>0</v>
      </c>
      <c r="S119" s="90"/>
      <c r="T119" s="157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74</v>
      </c>
      <c r="AU119" s="19" t="s">
        <v>102</v>
      </c>
      <c r="BK119" s="158">
        <f>BK120</f>
        <v>0</v>
      </c>
    </row>
    <row r="120" spans="1:63" s="12" customFormat="1" ht="25.9" customHeight="1">
      <c r="A120" s="12"/>
      <c r="B120" s="159"/>
      <c r="C120" s="12"/>
      <c r="D120" s="160" t="s">
        <v>74</v>
      </c>
      <c r="E120" s="161" t="s">
        <v>119</v>
      </c>
      <c r="F120" s="161" t="s">
        <v>120</v>
      </c>
      <c r="G120" s="12"/>
      <c r="H120" s="12"/>
      <c r="I120" s="162"/>
      <c r="J120" s="163">
        <f>BK120</f>
        <v>0</v>
      </c>
      <c r="K120" s="12"/>
      <c r="L120" s="159"/>
      <c r="M120" s="164"/>
      <c r="N120" s="165"/>
      <c r="O120" s="165"/>
      <c r="P120" s="166">
        <f>P121+P124</f>
        <v>0</v>
      </c>
      <c r="Q120" s="165"/>
      <c r="R120" s="166">
        <f>R121+R124</f>
        <v>0</v>
      </c>
      <c r="S120" s="165"/>
      <c r="T120" s="167">
        <f>T121+T124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0" t="s">
        <v>121</v>
      </c>
      <c r="AT120" s="168" t="s">
        <v>74</v>
      </c>
      <c r="AU120" s="168" t="s">
        <v>75</v>
      </c>
      <c r="AY120" s="160" t="s">
        <v>122</v>
      </c>
      <c r="BK120" s="169">
        <f>BK121+BK124</f>
        <v>0</v>
      </c>
    </row>
    <row r="121" spans="1:63" s="12" customFormat="1" ht="22.8" customHeight="1">
      <c r="A121" s="12"/>
      <c r="B121" s="159"/>
      <c r="C121" s="12"/>
      <c r="D121" s="160" t="s">
        <v>74</v>
      </c>
      <c r="E121" s="170" t="s">
        <v>123</v>
      </c>
      <c r="F121" s="170" t="s">
        <v>124</v>
      </c>
      <c r="G121" s="12"/>
      <c r="H121" s="12"/>
      <c r="I121" s="162"/>
      <c r="J121" s="171">
        <f>BK121</f>
        <v>0</v>
      </c>
      <c r="K121" s="12"/>
      <c r="L121" s="159"/>
      <c r="M121" s="164"/>
      <c r="N121" s="165"/>
      <c r="O121" s="165"/>
      <c r="P121" s="166">
        <f>SUM(P122:P123)</f>
        <v>0</v>
      </c>
      <c r="Q121" s="165"/>
      <c r="R121" s="166">
        <f>SUM(R122:R123)</f>
        <v>0</v>
      </c>
      <c r="S121" s="165"/>
      <c r="T121" s="167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0" t="s">
        <v>121</v>
      </c>
      <c r="AT121" s="168" t="s">
        <v>74</v>
      </c>
      <c r="AU121" s="168" t="s">
        <v>83</v>
      </c>
      <c r="AY121" s="160" t="s">
        <v>122</v>
      </c>
      <c r="BK121" s="169">
        <f>SUM(BK122:BK123)</f>
        <v>0</v>
      </c>
    </row>
    <row r="122" spans="1:65" s="2" customFormat="1" ht="16.5" customHeight="1">
      <c r="A122" s="38"/>
      <c r="B122" s="172"/>
      <c r="C122" s="173" t="s">
        <v>83</v>
      </c>
      <c r="D122" s="173" t="s">
        <v>125</v>
      </c>
      <c r="E122" s="174" t="s">
        <v>126</v>
      </c>
      <c r="F122" s="175" t="s">
        <v>127</v>
      </c>
      <c r="G122" s="176" t="s">
        <v>128</v>
      </c>
      <c r="H122" s="177">
        <v>1</v>
      </c>
      <c r="I122" s="178"/>
      <c r="J122" s="179">
        <f>ROUND(I122*H122,2)</f>
        <v>0</v>
      </c>
      <c r="K122" s="180"/>
      <c r="L122" s="39"/>
      <c r="M122" s="181" t="s">
        <v>1</v>
      </c>
      <c r="N122" s="182" t="s">
        <v>40</v>
      </c>
      <c r="O122" s="77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85" t="s">
        <v>129</v>
      </c>
      <c r="AT122" s="185" t="s">
        <v>125</v>
      </c>
      <c r="AU122" s="185" t="s">
        <v>85</v>
      </c>
      <c r="AY122" s="19" t="s">
        <v>122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9" t="s">
        <v>83</v>
      </c>
      <c r="BK122" s="186">
        <f>ROUND(I122*H122,2)</f>
        <v>0</v>
      </c>
      <c r="BL122" s="19" t="s">
        <v>129</v>
      </c>
      <c r="BM122" s="185" t="s">
        <v>130</v>
      </c>
    </row>
    <row r="123" spans="1:65" s="2" customFormat="1" ht="16.5" customHeight="1">
      <c r="A123" s="38"/>
      <c r="B123" s="172"/>
      <c r="C123" s="173" t="s">
        <v>85</v>
      </c>
      <c r="D123" s="173" t="s">
        <v>125</v>
      </c>
      <c r="E123" s="174" t="s">
        <v>131</v>
      </c>
      <c r="F123" s="175" t="s">
        <v>132</v>
      </c>
      <c r="G123" s="176" t="s">
        <v>128</v>
      </c>
      <c r="H123" s="177">
        <v>1</v>
      </c>
      <c r="I123" s="178"/>
      <c r="J123" s="179">
        <f>ROUND(I123*H123,2)</f>
        <v>0</v>
      </c>
      <c r="K123" s="180"/>
      <c r="L123" s="39"/>
      <c r="M123" s="181" t="s">
        <v>1</v>
      </c>
      <c r="N123" s="182" t="s">
        <v>40</v>
      </c>
      <c r="O123" s="77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85" t="s">
        <v>129</v>
      </c>
      <c r="AT123" s="185" t="s">
        <v>125</v>
      </c>
      <c r="AU123" s="185" t="s">
        <v>85</v>
      </c>
      <c r="AY123" s="19" t="s">
        <v>122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9" t="s">
        <v>83</v>
      </c>
      <c r="BK123" s="186">
        <f>ROUND(I123*H123,2)</f>
        <v>0</v>
      </c>
      <c r="BL123" s="19" t="s">
        <v>129</v>
      </c>
      <c r="BM123" s="185" t="s">
        <v>133</v>
      </c>
    </row>
    <row r="124" spans="1:63" s="12" customFormat="1" ht="22.8" customHeight="1">
      <c r="A124" s="12"/>
      <c r="B124" s="159"/>
      <c r="C124" s="12"/>
      <c r="D124" s="160" t="s">
        <v>74</v>
      </c>
      <c r="E124" s="170" t="s">
        <v>134</v>
      </c>
      <c r="F124" s="170" t="s">
        <v>135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P125</f>
        <v>0</v>
      </c>
      <c r="Q124" s="165"/>
      <c r="R124" s="166">
        <f>R125</f>
        <v>0</v>
      </c>
      <c r="S124" s="165"/>
      <c r="T124" s="167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121</v>
      </c>
      <c r="AT124" s="168" t="s">
        <v>74</v>
      </c>
      <c r="AU124" s="168" t="s">
        <v>83</v>
      </c>
      <c r="AY124" s="160" t="s">
        <v>122</v>
      </c>
      <c r="BK124" s="169">
        <f>BK125</f>
        <v>0</v>
      </c>
    </row>
    <row r="125" spans="1:65" s="2" customFormat="1" ht="16.5" customHeight="1">
      <c r="A125" s="38"/>
      <c r="B125" s="172"/>
      <c r="C125" s="173" t="s">
        <v>136</v>
      </c>
      <c r="D125" s="173" t="s">
        <v>125</v>
      </c>
      <c r="E125" s="174" t="s">
        <v>137</v>
      </c>
      <c r="F125" s="175" t="s">
        <v>135</v>
      </c>
      <c r="G125" s="176" t="s">
        <v>138</v>
      </c>
      <c r="H125" s="187"/>
      <c r="I125" s="178"/>
      <c r="J125" s="179">
        <f>ROUND(I125*H125,2)</f>
        <v>0</v>
      </c>
      <c r="K125" s="180"/>
      <c r="L125" s="39"/>
      <c r="M125" s="188" t="s">
        <v>1</v>
      </c>
      <c r="N125" s="189" t="s">
        <v>40</v>
      </c>
      <c r="O125" s="190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5" t="s">
        <v>129</v>
      </c>
      <c r="AT125" s="185" t="s">
        <v>125</v>
      </c>
      <c r="AU125" s="185" t="s">
        <v>85</v>
      </c>
      <c r="AY125" s="19" t="s">
        <v>122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9" t="s">
        <v>83</v>
      </c>
      <c r="BK125" s="186">
        <f>ROUND(I125*H125,2)</f>
        <v>0</v>
      </c>
      <c r="BL125" s="19" t="s">
        <v>129</v>
      </c>
      <c r="BM125" s="185" t="s">
        <v>139</v>
      </c>
    </row>
    <row r="126" spans="1:31" s="2" customFormat="1" ht="6.95" customHeight="1">
      <c r="A126" s="38"/>
      <c r="B126" s="60"/>
      <c r="C126" s="61"/>
      <c r="D126" s="61"/>
      <c r="E126" s="61"/>
      <c r="F126" s="61"/>
      <c r="G126" s="61"/>
      <c r="H126" s="61"/>
      <c r="I126" s="61"/>
      <c r="J126" s="61"/>
      <c r="K126" s="61"/>
      <c r="L126" s="39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autoFilter ref="C118:K12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85</v>
      </c>
    </row>
    <row r="4" spans="2:46" s="1" customFormat="1" ht="24.95" customHeight="1">
      <c r="B4" s="22"/>
      <c r="D4" s="23" t="s">
        <v>95</v>
      </c>
      <c r="L4" s="22"/>
      <c r="M4" s="120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1" t="str">
        <f>'Rekapitulace stavby'!K6</f>
        <v>Sans Souci Cvikov, Rekonstrukce starého závodu firmy Grafostroj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96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31. 1. 2022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31</v>
      </c>
      <c r="F24" s="38"/>
      <c r="G24" s="38"/>
      <c r="H24" s="38"/>
      <c r="I24" s="32" t="s">
        <v>27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5" t="s">
        <v>35</v>
      </c>
      <c r="E30" s="38"/>
      <c r="F30" s="38"/>
      <c r="G30" s="38"/>
      <c r="H30" s="38"/>
      <c r="I30" s="38"/>
      <c r="J30" s="96">
        <f>ROUND(J135,2)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6" t="s">
        <v>39</v>
      </c>
      <c r="E33" s="32" t="s">
        <v>40</v>
      </c>
      <c r="F33" s="127">
        <f>ROUND((SUM(BE135:BE870)),2)</f>
        <v>0</v>
      </c>
      <c r="G33" s="38"/>
      <c r="H33" s="38"/>
      <c r="I33" s="128">
        <v>0.21</v>
      </c>
      <c r="J33" s="127">
        <f>ROUND(((SUM(BE135:BE870))*I33),2)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7">
        <f>ROUND((SUM(BF135:BF870)),2)</f>
        <v>0</v>
      </c>
      <c r="G34" s="38"/>
      <c r="H34" s="38"/>
      <c r="I34" s="128">
        <v>0.15</v>
      </c>
      <c r="J34" s="127">
        <f>ROUND(((SUM(BF135:BF870))*I34),2)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7">
        <f>ROUND((SUM(BG135:BG870)),2)</f>
        <v>0</v>
      </c>
      <c r="G35" s="38"/>
      <c r="H35" s="38"/>
      <c r="I35" s="128">
        <v>0.21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7">
        <f>ROUND((SUM(BH135:BH870)),2)</f>
        <v>0</v>
      </c>
      <c r="G36" s="38"/>
      <c r="H36" s="38"/>
      <c r="I36" s="128">
        <v>0.15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7">
        <f>ROUND((SUM(BI135:BI870)),2)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9"/>
      <c r="D39" s="130" t="s">
        <v>45</v>
      </c>
      <c r="E39" s="81"/>
      <c r="F39" s="81"/>
      <c r="G39" s="131" t="s">
        <v>46</v>
      </c>
      <c r="H39" s="132" t="s">
        <v>47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48</v>
      </c>
      <c r="E50" s="57"/>
      <c r="F50" s="57"/>
      <c r="G50" s="56" t="s">
        <v>49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50</v>
      </c>
      <c r="E61" s="41"/>
      <c r="F61" s="135" t="s">
        <v>51</v>
      </c>
      <c r="G61" s="58" t="s">
        <v>50</v>
      </c>
      <c r="H61" s="41"/>
      <c r="I61" s="41"/>
      <c r="J61" s="136" t="s">
        <v>51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52</v>
      </c>
      <c r="E65" s="59"/>
      <c r="F65" s="59"/>
      <c r="G65" s="56" t="s">
        <v>53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50</v>
      </c>
      <c r="E76" s="41"/>
      <c r="F76" s="135" t="s">
        <v>51</v>
      </c>
      <c r="G76" s="58" t="s">
        <v>50</v>
      </c>
      <c r="H76" s="41"/>
      <c r="I76" s="41"/>
      <c r="J76" s="136" t="s">
        <v>51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1" t="str">
        <f>E7</f>
        <v>Sans Souci Cvikov, Rekonstrukce starého závodu firmy Grafostroj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01.01 - 01.1B - Architektonicko-stavební řešení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Tovární 417, 471 54 Cvikov</v>
      </c>
      <c r="G89" s="38"/>
      <c r="H89" s="38"/>
      <c r="I89" s="32" t="s">
        <v>22</v>
      </c>
      <c r="J89" s="69" t="str">
        <f>IF(J12="","",J12)</f>
        <v>31. 1. 2022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>SANS SOUCI, s.r.o.</v>
      </c>
      <c r="G91" s="38"/>
      <c r="H91" s="38"/>
      <c r="I91" s="32" t="s">
        <v>30</v>
      </c>
      <c r="J91" s="36" t="str">
        <f>E21</f>
        <v>ECOTEN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>ECOTEN s.r.o.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7" t="s">
        <v>99</v>
      </c>
      <c r="D94" s="129"/>
      <c r="E94" s="129"/>
      <c r="F94" s="129"/>
      <c r="G94" s="129"/>
      <c r="H94" s="129"/>
      <c r="I94" s="129"/>
      <c r="J94" s="138" t="s">
        <v>100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39" t="s">
        <v>101</v>
      </c>
      <c r="D96" s="38"/>
      <c r="E96" s="38"/>
      <c r="F96" s="38"/>
      <c r="G96" s="38"/>
      <c r="H96" s="38"/>
      <c r="I96" s="38"/>
      <c r="J96" s="96">
        <f>J135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102</v>
      </c>
    </row>
    <row r="97" spans="1:31" s="9" customFormat="1" ht="24.95" customHeight="1">
      <c r="A97" s="9"/>
      <c r="B97" s="140"/>
      <c r="C97" s="9"/>
      <c r="D97" s="141" t="s">
        <v>141</v>
      </c>
      <c r="E97" s="142"/>
      <c r="F97" s="142"/>
      <c r="G97" s="142"/>
      <c r="H97" s="142"/>
      <c r="I97" s="142"/>
      <c r="J97" s="143">
        <f>J136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142</v>
      </c>
      <c r="E98" s="146"/>
      <c r="F98" s="146"/>
      <c r="G98" s="146"/>
      <c r="H98" s="146"/>
      <c r="I98" s="146"/>
      <c r="J98" s="147">
        <f>J137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4"/>
      <c r="C99" s="10"/>
      <c r="D99" s="145" t="s">
        <v>143</v>
      </c>
      <c r="E99" s="146"/>
      <c r="F99" s="146"/>
      <c r="G99" s="146"/>
      <c r="H99" s="146"/>
      <c r="I99" s="146"/>
      <c r="J99" s="147">
        <f>J144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4"/>
      <c r="C100" s="10"/>
      <c r="D100" s="145" t="s">
        <v>144</v>
      </c>
      <c r="E100" s="146"/>
      <c r="F100" s="146"/>
      <c r="G100" s="146"/>
      <c r="H100" s="146"/>
      <c r="I100" s="146"/>
      <c r="J100" s="147">
        <f>J185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4"/>
      <c r="C101" s="10"/>
      <c r="D101" s="145" t="s">
        <v>145</v>
      </c>
      <c r="E101" s="146"/>
      <c r="F101" s="146"/>
      <c r="G101" s="146"/>
      <c r="H101" s="146"/>
      <c r="I101" s="146"/>
      <c r="J101" s="147">
        <f>J368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4"/>
      <c r="C102" s="10"/>
      <c r="D102" s="145" t="s">
        <v>146</v>
      </c>
      <c r="E102" s="146"/>
      <c r="F102" s="146"/>
      <c r="G102" s="146"/>
      <c r="H102" s="146"/>
      <c r="I102" s="146"/>
      <c r="J102" s="147">
        <f>J434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4"/>
      <c r="C103" s="10"/>
      <c r="D103" s="145" t="s">
        <v>147</v>
      </c>
      <c r="E103" s="146"/>
      <c r="F103" s="146"/>
      <c r="G103" s="146"/>
      <c r="H103" s="146"/>
      <c r="I103" s="146"/>
      <c r="J103" s="147">
        <f>J451</f>
        <v>0</v>
      </c>
      <c r="K103" s="10"/>
      <c r="L103" s="14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0"/>
      <c r="C104" s="9"/>
      <c r="D104" s="141" t="s">
        <v>148</v>
      </c>
      <c r="E104" s="142"/>
      <c r="F104" s="142"/>
      <c r="G104" s="142"/>
      <c r="H104" s="142"/>
      <c r="I104" s="142"/>
      <c r="J104" s="143">
        <f>J453</f>
        <v>0</v>
      </c>
      <c r="K104" s="9"/>
      <c r="L104" s="14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4"/>
      <c r="C105" s="10"/>
      <c r="D105" s="145" t="s">
        <v>149</v>
      </c>
      <c r="E105" s="146"/>
      <c r="F105" s="146"/>
      <c r="G105" s="146"/>
      <c r="H105" s="146"/>
      <c r="I105" s="146"/>
      <c r="J105" s="147">
        <f>J454</f>
        <v>0</v>
      </c>
      <c r="K105" s="10"/>
      <c r="L105" s="14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4"/>
      <c r="C106" s="10"/>
      <c r="D106" s="145" t="s">
        <v>150</v>
      </c>
      <c r="E106" s="146"/>
      <c r="F106" s="146"/>
      <c r="G106" s="146"/>
      <c r="H106" s="146"/>
      <c r="I106" s="146"/>
      <c r="J106" s="147">
        <f>J461</f>
        <v>0</v>
      </c>
      <c r="K106" s="10"/>
      <c r="L106" s="14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4"/>
      <c r="C107" s="10"/>
      <c r="D107" s="145" t="s">
        <v>151</v>
      </c>
      <c r="E107" s="146"/>
      <c r="F107" s="146"/>
      <c r="G107" s="146"/>
      <c r="H107" s="146"/>
      <c r="I107" s="146"/>
      <c r="J107" s="147">
        <f>J514</f>
        <v>0</v>
      </c>
      <c r="K107" s="10"/>
      <c r="L107" s="14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4"/>
      <c r="C108" s="10"/>
      <c r="D108" s="145" t="s">
        <v>152</v>
      </c>
      <c r="E108" s="146"/>
      <c r="F108" s="146"/>
      <c r="G108" s="146"/>
      <c r="H108" s="146"/>
      <c r="I108" s="146"/>
      <c r="J108" s="147">
        <f>J571</f>
        <v>0</v>
      </c>
      <c r="K108" s="10"/>
      <c r="L108" s="14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4"/>
      <c r="C109" s="10"/>
      <c r="D109" s="145" t="s">
        <v>153</v>
      </c>
      <c r="E109" s="146"/>
      <c r="F109" s="146"/>
      <c r="G109" s="146"/>
      <c r="H109" s="146"/>
      <c r="I109" s="146"/>
      <c r="J109" s="147">
        <f>J612</f>
        <v>0</v>
      </c>
      <c r="K109" s="10"/>
      <c r="L109" s="14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44"/>
      <c r="C110" s="10"/>
      <c r="D110" s="145" t="s">
        <v>154</v>
      </c>
      <c r="E110" s="146"/>
      <c r="F110" s="146"/>
      <c r="G110" s="146"/>
      <c r="H110" s="146"/>
      <c r="I110" s="146"/>
      <c r="J110" s="147">
        <f>J657</f>
        <v>0</v>
      </c>
      <c r="K110" s="10"/>
      <c r="L110" s="14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44"/>
      <c r="C111" s="10"/>
      <c r="D111" s="145" t="s">
        <v>155</v>
      </c>
      <c r="E111" s="146"/>
      <c r="F111" s="146"/>
      <c r="G111" s="146"/>
      <c r="H111" s="146"/>
      <c r="I111" s="146"/>
      <c r="J111" s="147">
        <f>J714</f>
        <v>0</v>
      </c>
      <c r="K111" s="10"/>
      <c r="L111" s="14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44"/>
      <c r="C112" s="10"/>
      <c r="D112" s="145" t="s">
        <v>156</v>
      </c>
      <c r="E112" s="146"/>
      <c r="F112" s="146"/>
      <c r="G112" s="146"/>
      <c r="H112" s="146"/>
      <c r="I112" s="146"/>
      <c r="J112" s="147">
        <f>J721</f>
        <v>0</v>
      </c>
      <c r="K112" s="10"/>
      <c r="L112" s="14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44"/>
      <c r="C113" s="10"/>
      <c r="D113" s="145" t="s">
        <v>157</v>
      </c>
      <c r="E113" s="146"/>
      <c r="F113" s="146"/>
      <c r="G113" s="146"/>
      <c r="H113" s="146"/>
      <c r="I113" s="146"/>
      <c r="J113" s="147">
        <f>J777</f>
        <v>0</v>
      </c>
      <c r="K113" s="10"/>
      <c r="L113" s="14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44"/>
      <c r="C114" s="10"/>
      <c r="D114" s="145" t="s">
        <v>158</v>
      </c>
      <c r="E114" s="146"/>
      <c r="F114" s="146"/>
      <c r="G114" s="146"/>
      <c r="H114" s="146"/>
      <c r="I114" s="146"/>
      <c r="J114" s="147">
        <f>J836</f>
        <v>0</v>
      </c>
      <c r="K114" s="10"/>
      <c r="L114" s="14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44"/>
      <c r="C115" s="10"/>
      <c r="D115" s="145" t="s">
        <v>159</v>
      </c>
      <c r="E115" s="146"/>
      <c r="F115" s="146"/>
      <c r="G115" s="146"/>
      <c r="H115" s="146"/>
      <c r="I115" s="146"/>
      <c r="J115" s="147">
        <f>J859</f>
        <v>0</v>
      </c>
      <c r="K115" s="10"/>
      <c r="L115" s="14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2"/>
      <c r="C121" s="63"/>
      <c r="D121" s="63"/>
      <c r="E121" s="63"/>
      <c r="F121" s="63"/>
      <c r="G121" s="63"/>
      <c r="H121" s="63"/>
      <c r="I121" s="63"/>
      <c r="J121" s="63"/>
      <c r="K121" s="63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106</v>
      </c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38"/>
      <c r="D125" s="38"/>
      <c r="E125" s="121" t="str">
        <f>E7</f>
        <v>Sans Souci Cvikov, Rekonstrukce starého závodu firmy Grafostroj</v>
      </c>
      <c r="F125" s="32"/>
      <c r="G125" s="32"/>
      <c r="H125" s="32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96</v>
      </c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38"/>
      <c r="D127" s="38"/>
      <c r="E127" s="67" t="str">
        <f>E9</f>
        <v>01.01 - 01.1B - Architektonicko-stavební řešení</v>
      </c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38"/>
      <c r="D128" s="38"/>
      <c r="E128" s="38"/>
      <c r="F128" s="38"/>
      <c r="G128" s="38"/>
      <c r="H128" s="38"/>
      <c r="I128" s="38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38"/>
      <c r="E129" s="38"/>
      <c r="F129" s="27" t="str">
        <f>F12</f>
        <v>Tovární 417, 471 54 Cvikov</v>
      </c>
      <c r="G129" s="38"/>
      <c r="H129" s="38"/>
      <c r="I129" s="32" t="s">
        <v>22</v>
      </c>
      <c r="J129" s="69" t="str">
        <f>IF(J12="","",J12)</f>
        <v>31. 1. 2022</v>
      </c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38"/>
      <c r="D130" s="38"/>
      <c r="E130" s="38"/>
      <c r="F130" s="38"/>
      <c r="G130" s="38"/>
      <c r="H130" s="38"/>
      <c r="I130" s="38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38"/>
      <c r="E131" s="38"/>
      <c r="F131" s="27" t="str">
        <f>E15</f>
        <v>SANS SOUCI, s.r.o.</v>
      </c>
      <c r="G131" s="38"/>
      <c r="H131" s="38"/>
      <c r="I131" s="32" t="s">
        <v>30</v>
      </c>
      <c r="J131" s="36" t="str">
        <f>E21</f>
        <v>ECOTEN s.r.o.</v>
      </c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38"/>
      <c r="E132" s="38"/>
      <c r="F132" s="27" t="str">
        <f>IF(E18="","",E18)</f>
        <v>Vyplň údaj</v>
      </c>
      <c r="G132" s="38"/>
      <c r="H132" s="38"/>
      <c r="I132" s="32" t="s">
        <v>33</v>
      </c>
      <c r="J132" s="36" t="str">
        <f>E24</f>
        <v>ECOTEN s.r.o.</v>
      </c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38"/>
      <c r="D133" s="38"/>
      <c r="E133" s="38"/>
      <c r="F133" s="38"/>
      <c r="G133" s="38"/>
      <c r="H133" s="38"/>
      <c r="I133" s="38"/>
      <c r="J133" s="38"/>
      <c r="K133" s="38"/>
      <c r="L133" s="55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148"/>
      <c r="B134" s="149"/>
      <c r="C134" s="150" t="s">
        <v>107</v>
      </c>
      <c r="D134" s="151" t="s">
        <v>60</v>
      </c>
      <c r="E134" s="151" t="s">
        <v>56</v>
      </c>
      <c r="F134" s="151" t="s">
        <v>57</v>
      </c>
      <c r="G134" s="151" t="s">
        <v>108</v>
      </c>
      <c r="H134" s="151" t="s">
        <v>109</v>
      </c>
      <c r="I134" s="151" t="s">
        <v>110</v>
      </c>
      <c r="J134" s="152" t="s">
        <v>100</v>
      </c>
      <c r="K134" s="153" t="s">
        <v>111</v>
      </c>
      <c r="L134" s="154"/>
      <c r="M134" s="86" t="s">
        <v>1</v>
      </c>
      <c r="N134" s="87" t="s">
        <v>39</v>
      </c>
      <c r="O134" s="87" t="s">
        <v>112</v>
      </c>
      <c r="P134" s="87" t="s">
        <v>113</v>
      </c>
      <c r="Q134" s="87" t="s">
        <v>114</v>
      </c>
      <c r="R134" s="87" t="s">
        <v>115</v>
      </c>
      <c r="S134" s="87" t="s">
        <v>116</v>
      </c>
      <c r="T134" s="88" t="s">
        <v>117</v>
      </c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</row>
    <row r="135" spans="1:63" s="2" customFormat="1" ht="22.8" customHeight="1">
      <c r="A135" s="38"/>
      <c r="B135" s="39"/>
      <c r="C135" s="93" t="s">
        <v>118</v>
      </c>
      <c r="D135" s="38"/>
      <c r="E135" s="38"/>
      <c r="F135" s="38"/>
      <c r="G135" s="38"/>
      <c r="H135" s="38"/>
      <c r="I135" s="38"/>
      <c r="J135" s="155">
        <f>BK135</f>
        <v>0</v>
      </c>
      <c r="K135" s="38"/>
      <c r="L135" s="39"/>
      <c r="M135" s="89"/>
      <c r="N135" s="73"/>
      <c r="O135" s="90"/>
      <c r="P135" s="156">
        <f>P136+P453</f>
        <v>0</v>
      </c>
      <c r="Q135" s="90"/>
      <c r="R135" s="156">
        <f>R136+R453</f>
        <v>209.13866701999999</v>
      </c>
      <c r="S135" s="90"/>
      <c r="T135" s="157">
        <f>T136+T453</f>
        <v>108.22791760000001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74</v>
      </c>
      <c r="AU135" s="19" t="s">
        <v>102</v>
      </c>
      <c r="BK135" s="158">
        <f>BK136+BK453</f>
        <v>0</v>
      </c>
    </row>
    <row r="136" spans="1:63" s="12" customFormat="1" ht="25.9" customHeight="1">
      <c r="A136" s="12"/>
      <c r="B136" s="159"/>
      <c r="C136" s="12"/>
      <c r="D136" s="160" t="s">
        <v>74</v>
      </c>
      <c r="E136" s="161" t="s">
        <v>160</v>
      </c>
      <c r="F136" s="161" t="s">
        <v>161</v>
      </c>
      <c r="G136" s="12"/>
      <c r="H136" s="12"/>
      <c r="I136" s="162"/>
      <c r="J136" s="163">
        <f>BK136</f>
        <v>0</v>
      </c>
      <c r="K136" s="12"/>
      <c r="L136" s="159"/>
      <c r="M136" s="164"/>
      <c r="N136" s="165"/>
      <c r="O136" s="165"/>
      <c r="P136" s="166">
        <f>P137+P144+P185+P368+P434+P451</f>
        <v>0</v>
      </c>
      <c r="Q136" s="165"/>
      <c r="R136" s="166">
        <f>R137+R144+R185+R368+R434+R451</f>
        <v>151.21602538</v>
      </c>
      <c r="S136" s="165"/>
      <c r="T136" s="167">
        <f>T137+T144+T185+T368+T434+T451</f>
        <v>101.01116300000001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0" t="s">
        <v>83</v>
      </c>
      <c r="AT136" s="168" t="s">
        <v>74</v>
      </c>
      <c r="AU136" s="168" t="s">
        <v>75</v>
      </c>
      <c r="AY136" s="160" t="s">
        <v>122</v>
      </c>
      <c r="BK136" s="169">
        <f>BK137+BK144+BK185+BK368+BK434+BK451</f>
        <v>0</v>
      </c>
    </row>
    <row r="137" spans="1:63" s="12" customFormat="1" ht="22.8" customHeight="1">
      <c r="A137" s="12"/>
      <c r="B137" s="159"/>
      <c r="C137" s="12"/>
      <c r="D137" s="160" t="s">
        <v>74</v>
      </c>
      <c r="E137" s="170" t="s">
        <v>83</v>
      </c>
      <c r="F137" s="170" t="s">
        <v>162</v>
      </c>
      <c r="G137" s="12"/>
      <c r="H137" s="12"/>
      <c r="I137" s="162"/>
      <c r="J137" s="171">
        <f>BK137</f>
        <v>0</v>
      </c>
      <c r="K137" s="12"/>
      <c r="L137" s="159"/>
      <c r="M137" s="164"/>
      <c r="N137" s="165"/>
      <c r="O137" s="165"/>
      <c r="P137" s="166">
        <f>SUM(P138:P143)</f>
        <v>0</v>
      </c>
      <c r="Q137" s="165"/>
      <c r="R137" s="166">
        <f>SUM(R138:R143)</f>
        <v>0</v>
      </c>
      <c r="S137" s="165"/>
      <c r="T137" s="167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0" t="s">
        <v>83</v>
      </c>
      <c r="AT137" s="168" t="s">
        <v>74</v>
      </c>
      <c r="AU137" s="168" t="s">
        <v>83</v>
      </c>
      <c r="AY137" s="160" t="s">
        <v>122</v>
      </c>
      <c r="BK137" s="169">
        <f>SUM(BK138:BK143)</f>
        <v>0</v>
      </c>
    </row>
    <row r="138" spans="1:65" s="2" customFormat="1" ht="33" customHeight="1">
      <c r="A138" s="38"/>
      <c r="B138" s="172"/>
      <c r="C138" s="173" t="s">
        <v>83</v>
      </c>
      <c r="D138" s="173" t="s">
        <v>125</v>
      </c>
      <c r="E138" s="174" t="s">
        <v>163</v>
      </c>
      <c r="F138" s="175" t="s">
        <v>164</v>
      </c>
      <c r="G138" s="176" t="s">
        <v>165</v>
      </c>
      <c r="H138" s="177">
        <v>44.138</v>
      </c>
      <c r="I138" s="178"/>
      <c r="J138" s="179">
        <f>ROUND(I138*H138,2)</f>
        <v>0</v>
      </c>
      <c r="K138" s="180"/>
      <c r="L138" s="39"/>
      <c r="M138" s="181" t="s">
        <v>1</v>
      </c>
      <c r="N138" s="182" t="s">
        <v>40</v>
      </c>
      <c r="O138" s="77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5" t="s">
        <v>166</v>
      </c>
      <c r="AT138" s="185" t="s">
        <v>125</v>
      </c>
      <c r="AU138" s="185" t="s">
        <v>85</v>
      </c>
      <c r="AY138" s="19" t="s">
        <v>122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9" t="s">
        <v>83</v>
      </c>
      <c r="BK138" s="186">
        <f>ROUND(I138*H138,2)</f>
        <v>0</v>
      </c>
      <c r="BL138" s="19" t="s">
        <v>166</v>
      </c>
      <c r="BM138" s="185" t="s">
        <v>167</v>
      </c>
    </row>
    <row r="139" spans="1:51" s="13" customFormat="1" ht="12">
      <c r="A139" s="13"/>
      <c r="B139" s="193"/>
      <c r="C139" s="13"/>
      <c r="D139" s="194" t="s">
        <v>168</v>
      </c>
      <c r="E139" s="195" t="s">
        <v>1</v>
      </c>
      <c r="F139" s="196" t="s">
        <v>169</v>
      </c>
      <c r="G139" s="13"/>
      <c r="H139" s="197">
        <v>34.65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168</v>
      </c>
      <c r="AU139" s="195" t="s">
        <v>85</v>
      </c>
      <c r="AV139" s="13" t="s">
        <v>85</v>
      </c>
      <c r="AW139" s="13" t="s">
        <v>32</v>
      </c>
      <c r="AX139" s="13" t="s">
        <v>75</v>
      </c>
      <c r="AY139" s="195" t="s">
        <v>122</v>
      </c>
    </row>
    <row r="140" spans="1:51" s="13" customFormat="1" ht="12">
      <c r="A140" s="13"/>
      <c r="B140" s="193"/>
      <c r="C140" s="13"/>
      <c r="D140" s="194" t="s">
        <v>168</v>
      </c>
      <c r="E140" s="195" t="s">
        <v>1</v>
      </c>
      <c r="F140" s="196" t="s">
        <v>170</v>
      </c>
      <c r="G140" s="13"/>
      <c r="H140" s="197">
        <v>7.838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168</v>
      </c>
      <c r="AU140" s="195" t="s">
        <v>85</v>
      </c>
      <c r="AV140" s="13" t="s">
        <v>85</v>
      </c>
      <c r="AW140" s="13" t="s">
        <v>32</v>
      </c>
      <c r="AX140" s="13" t="s">
        <v>75</v>
      </c>
      <c r="AY140" s="195" t="s">
        <v>122</v>
      </c>
    </row>
    <row r="141" spans="1:51" s="13" customFormat="1" ht="12">
      <c r="A141" s="13"/>
      <c r="B141" s="193"/>
      <c r="C141" s="13"/>
      <c r="D141" s="194" t="s">
        <v>168</v>
      </c>
      <c r="E141" s="195" t="s">
        <v>1</v>
      </c>
      <c r="F141" s="196" t="s">
        <v>171</v>
      </c>
      <c r="G141" s="13"/>
      <c r="H141" s="197">
        <v>1.65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168</v>
      </c>
      <c r="AU141" s="195" t="s">
        <v>85</v>
      </c>
      <c r="AV141" s="13" t="s">
        <v>85</v>
      </c>
      <c r="AW141" s="13" t="s">
        <v>32</v>
      </c>
      <c r="AX141" s="13" t="s">
        <v>75</v>
      </c>
      <c r="AY141" s="195" t="s">
        <v>122</v>
      </c>
    </row>
    <row r="142" spans="1:51" s="14" customFormat="1" ht="12">
      <c r="A142" s="14"/>
      <c r="B142" s="202"/>
      <c r="C142" s="14"/>
      <c r="D142" s="194" t="s">
        <v>168</v>
      </c>
      <c r="E142" s="203" t="s">
        <v>1</v>
      </c>
      <c r="F142" s="204" t="s">
        <v>172</v>
      </c>
      <c r="G142" s="14"/>
      <c r="H142" s="205">
        <v>44.138</v>
      </c>
      <c r="I142" s="206"/>
      <c r="J142" s="14"/>
      <c r="K142" s="14"/>
      <c r="L142" s="202"/>
      <c r="M142" s="207"/>
      <c r="N142" s="208"/>
      <c r="O142" s="208"/>
      <c r="P142" s="208"/>
      <c r="Q142" s="208"/>
      <c r="R142" s="208"/>
      <c r="S142" s="208"/>
      <c r="T142" s="20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03" t="s">
        <v>168</v>
      </c>
      <c r="AU142" s="203" t="s">
        <v>85</v>
      </c>
      <c r="AV142" s="14" t="s">
        <v>166</v>
      </c>
      <c r="AW142" s="14" t="s">
        <v>32</v>
      </c>
      <c r="AX142" s="14" t="s">
        <v>83</v>
      </c>
      <c r="AY142" s="203" t="s">
        <v>122</v>
      </c>
    </row>
    <row r="143" spans="1:65" s="2" customFormat="1" ht="24.15" customHeight="1">
      <c r="A143" s="38"/>
      <c r="B143" s="172"/>
      <c r="C143" s="173" t="s">
        <v>85</v>
      </c>
      <c r="D143" s="173" t="s">
        <v>125</v>
      </c>
      <c r="E143" s="174" t="s">
        <v>173</v>
      </c>
      <c r="F143" s="175" t="s">
        <v>174</v>
      </c>
      <c r="G143" s="176" t="s">
        <v>165</v>
      </c>
      <c r="H143" s="177">
        <v>44.138</v>
      </c>
      <c r="I143" s="178"/>
      <c r="J143" s="179">
        <f>ROUND(I143*H143,2)</f>
        <v>0</v>
      </c>
      <c r="K143" s="180"/>
      <c r="L143" s="39"/>
      <c r="M143" s="181" t="s">
        <v>1</v>
      </c>
      <c r="N143" s="182" t="s">
        <v>40</v>
      </c>
      <c r="O143" s="77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5" t="s">
        <v>166</v>
      </c>
      <c r="AT143" s="185" t="s">
        <v>125</v>
      </c>
      <c r="AU143" s="185" t="s">
        <v>85</v>
      </c>
      <c r="AY143" s="19" t="s">
        <v>122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9" t="s">
        <v>83</v>
      </c>
      <c r="BK143" s="186">
        <f>ROUND(I143*H143,2)</f>
        <v>0</v>
      </c>
      <c r="BL143" s="19" t="s">
        <v>166</v>
      </c>
      <c r="BM143" s="185" t="s">
        <v>175</v>
      </c>
    </row>
    <row r="144" spans="1:63" s="12" customFormat="1" ht="22.8" customHeight="1">
      <c r="A144" s="12"/>
      <c r="B144" s="159"/>
      <c r="C144" s="12"/>
      <c r="D144" s="160" t="s">
        <v>74</v>
      </c>
      <c r="E144" s="170" t="s">
        <v>136</v>
      </c>
      <c r="F144" s="170" t="s">
        <v>176</v>
      </c>
      <c r="G144" s="12"/>
      <c r="H144" s="12"/>
      <c r="I144" s="162"/>
      <c r="J144" s="171">
        <f>BK144</f>
        <v>0</v>
      </c>
      <c r="K144" s="12"/>
      <c r="L144" s="159"/>
      <c r="M144" s="164"/>
      <c r="N144" s="165"/>
      <c r="O144" s="165"/>
      <c r="P144" s="166">
        <f>SUM(P145:P184)</f>
        <v>0</v>
      </c>
      <c r="Q144" s="165"/>
      <c r="R144" s="166">
        <f>SUM(R145:R184)</f>
        <v>48.671899100000005</v>
      </c>
      <c r="S144" s="165"/>
      <c r="T144" s="167">
        <f>SUM(T145:T184)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0" t="s">
        <v>83</v>
      </c>
      <c r="AT144" s="168" t="s">
        <v>74</v>
      </c>
      <c r="AU144" s="168" t="s">
        <v>83</v>
      </c>
      <c r="AY144" s="160" t="s">
        <v>122</v>
      </c>
      <c r="BK144" s="169">
        <f>SUM(BK145:BK184)</f>
        <v>0</v>
      </c>
    </row>
    <row r="145" spans="1:65" s="2" customFormat="1" ht="24.15" customHeight="1">
      <c r="A145" s="38"/>
      <c r="B145" s="172"/>
      <c r="C145" s="173" t="s">
        <v>136</v>
      </c>
      <c r="D145" s="173" t="s">
        <v>125</v>
      </c>
      <c r="E145" s="174" t="s">
        <v>177</v>
      </c>
      <c r="F145" s="175" t="s">
        <v>178</v>
      </c>
      <c r="G145" s="176" t="s">
        <v>165</v>
      </c>
      <c r="H145" s="177">
        <v>0.529</v>
      </c>
      <c r="I145" s="178"/>
      <c r="J145" s="179">
        <f>ROUND(I145*H145,2)</f>
        <v>0</v>
      </c>
      <c r="K145" s="180"/>
      <c r="L145" s="39"/>
      <c r="M145" s="181" t="s">
        <v>1</v>
      </c>
      <c r="N145" s="182" t="s">
        <v>40</v>
      </c>
      <c r="O145" s="77"/>
      <c r="P145" s="183">
        <f>O145*H145</f>
        <v>0</v>
      </c>
      <c r="Q145" s="183">
        <v>1.32715</v>
      </c>
      <c r="R145" s="183">
        <f>Q145*H145</f>
        <v>0.7020623500000001</v>
      </c>
      <c r="S145" s="183">
        <v>0</v>
      </c>
      <c r="T145" s="18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5" t="s">
        <v>166</v>
      </c>
      <c r="AT145" s="185" t="s">
        <v>125</v>
      </c>
      <c r="AU145" s="185" t="s">
        <v>85</v>
      </c>
      <c r="AY145" s="19" t="s">
        <v>122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9" t="s">
        <v>83</v>
      </c>
      <c r="BK145" s="186">
        <f>ROUND(I145*H145,2)</f>
        <v>0</v>
      </c>
      <c r="BL145" s="19" t="s">
        <v>166</v>
      </c>
      <c r="BM145" s="185" t="s">
        <v>179</v>
      </c>
    </row>
    <row r="146" spans="1:51" s="15" customFormat="1" ht="12">
      <c r="A146" s="15"/>
      <c r="B146" s="210"/>
      <c r="C146" s="15"/>
      <c r="D146" s="194" t="s">
        <v>168</v>
      </c>
      <c r="E146" s="211" t="s">
        <v>1</v>
      </c>
      <c r="F146" s="212" t="s">
        <v>180</v>
      </c>
      <c r="G146" s="15"/>
      <c r="H146" s="211" t="s">
        <v>1</v>
      </c>
      <c r="I146" s="213"/>
      <c r="J146" s="15"/>
      <c r="K146" s="15"/>
      <c r="L146" s="210"/>
      <c r="M146" s="214"/>
      <c r="N146" s="215"/>
      <c r="O146" s="215"/>
      <c r="P146" s="215"/>
      <c r="Q146" s="215"/>
      <c r="R146" s="215"/>
      <c r="S146" s="215"/>
      <c r="T146" s="21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11" t="s">
        <v>168</v>
      </c>
      <c r="AU146" s="211" t="s">
        <v>85</v>
      </c>
      <c r="AV146" s="15" t="s">
        <v>83</v>
      </c>
      <c r="AW146" s="15" t="s">
        <v>32</v>
      </c>
      <c r="AX146" s="15" t="s">
        <v>75</v>
      </c>
      <c r="AY146" s="211" t="s">
        <v>122</v>
      </c>
    </row>
    <row r="147" spans="1:51" s="15" customFormat="1" ht="12">
      <c r="A147" s="15"/>
      <c r="B147" s="210"/>
      <c r="C147" s="15"/>
      <c r="D147" s="194" t="s">
        <v>168</v>
      </c>
      <c r="E147" s="211" t="s">
        <v>1</v>
      </c>
      <c r="F147" s="212" t="s">
        <v>181</v>
      </c>
      <c r="G147" s="15"/>
      <c r="H147" s="211" t="s">
        <v>1</v>
      </c>
      <c r="I147" s="213"/>
      <c r="J147" s="15"/>
      <c r="K147" s="15"/>
      <c r="L147" s="210"/>
      <c r="M147" s="214"/>
      <c r="N147" s="215"/>
      <c r="O147" s="215"/>
      <c r="P147" s="215"/>
      <c r="Q147" s="215"/>
      <c r="R147" s="215"/>
      <c r="S147" s="215"/>
      <c r="T147" s="21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11" t="s">
        <v>168</v>
      </c>
      <c r="AU147" s="211" t="s">
        <v>85</v>
      </c>
      <c r="AV147" s="15" t="s">
        <v>83</v>
      </c>
      <c r="AW147" s="15" t="s">
        <v>32</v>
      </c>
      <c r="AX147" s="15" t="s">
        <v>75</v>
      </c>
      <c r="AY147" s="211" t="s">
        <v>122</v>
      </c>
    </row>
    <row r="148" spans="1:51" s="13" customFormat="1" ht="12">
      <c r="A148" s="13"/>
      <c r="B148" s="193"/>
      <c r="C148" s="13"/>
      <c r="D148" s="194" t="s">
        <v>168</v>
      </c>
      <c r="E148" s="195" t="s">
        <v>1</v>
      </c>
      <c r="F148" s="196" t="s">
        <v>182</v>
      </c>
      <c r="G148" s="13"/>
      <c r="H148" s="197">
        <v>0.529</v>
      </c>
      <c r="I148" s="198"/>
      <c r="J148" s="13"/>
      <c r="K148" s="13"/>
      <c r="L148" s="193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168</v>
      </c>
      <c r="AU148" s="195" t="s">
        <v>85</v>
      </c>
      <c r="AV148" s="13" t="s">
        <v>85</v>
      </c>
      <c r="AW148" s="13" t="s">
        <v>32</v>
      </c>
      <c r="AX148" s="13" t="s">
        <v>75</v>
      </c>
      <c r="AY148" s="195" t="s">
        <v>122</v>
      </c>
    </row>
    <row r="149" spans="1:51" s="16" customFormat="1" ht="12">
      <c r="A149" s="16"/>
      <c r="B149" s="217"/>
      <c r="C149" s="16"/>
      <c r="D149" s="194" t="s">
        <v>168</v>
      </c>
      <c r="E149" s="218" t="s">
        <v>1</v>
      </c>
      <c r="F149" s="219" t="s">
        <v>183</v>
      </c>
      <c r="G149" s="16"/>
      <c r="H149" s="220">
        <v>0.529</v>
      </c>
      <c r="I149" s="221"/>
      <c r="J149" s="16"/>
      <c r="K149" s="16"/>
      <c r="L149" s="217"/>
      <c r="M149" s="222"/>
      <c r="N149" s="223"/>
      <c r="O149" s="223"/>
      <c r="P149" s="223"/>
      <c r="Q149" s="223"/>
      <c r="R149" s="223"/>
      <c r="S149" s="223"/>
      <c r="T149" s="224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18" t="s">
        <v>168</v>
      </c>
      <c r="AU149" s="218" t="s">
        <v>85</v>
      </c>
      <c r="AV149" s="16" t="s">
        <v>136</v>
      </c>
      <c r="AW149" s="16" t="s">
        <v>32</v>
      </c>
      <c r="AX149" s="16" t="s">
        <v>75</v>
      </c>
      <c r="AY149" s="218" t="s">
        <v>122</v>
      </c>
    </row>
    <row r="150" spans="1:51" s="14" customFormat="1" ht="12">
      <c r="A150" s="14"/>
      <c r="B150" s="202"/>
      <c r="C150" s="14"/>
      <c r="D150" s="194" t="s">
        <v>168</v>
      </c>
      <c r="E150" s="203" t="s">
        <v>1</v>
      </c>
      <c r="F150" s="204" t="s">
        <v>172</v>
      </c>
      <c r="G150" s="14"/>
      <c r="H150" s="205">
        <v>0.529</v>
      </c>
      <c r="I150" s="206"/>
      <c r="J150" s="14"/>
      <c r="K150" s="14"/>
      <c r="L150" s="202"/>
      <c r="M150" s="207"/>
      <c r="N150" s="208"/>
      <c r="O150" s="208"/>
      <c r="P150" s="208"/>
      <c r="Q150" s="208"/>
      <c r="R150" s="208"/>
      <c r="S150" s="208"/>
      <c r="T150" s="20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3" t="s">
        <v>168</v>
      </c>
      <c r="AU150" s="203" t="s">
        <v>85</v>
      </c>
      <c r="AV150" s="14" t="s">
        <v>166</v>
      </c>
      <c r="AW150" s="14" t="s">
        <v>32</v>
      </c>
      <c r="AX150" s="14" t="s">
        <v>83</v>
      </c>
      <c r="AY150" s="203" t="s">
        <v>122</v>
      </c>
    </row>
    <row r="151" spans="1:65" s="2" customFormat="1" ht="24.15" customHeight="1">
      <c r="A151" s="38"/>
      <c r="B151" s="172"/>
      <c r="C151" s="173" t="s">
        <v>166</v>
      </c>
      <c r="D151" s="173" t="s">
        <v>125</v>
      </c>
      <c r="E151" s="174" t="s">
        <v>184</v>
      </c>
      <c r="F151" s="175" t="s">
        <v>185</v>
      </c>
      <c r="G151" s="176" t="s">
        <v>165</v>
      </c>
      <c r="H151" s="177">
        <v>10.408</v>
      </c>
      <c r="I151" s="178"/>
      <c r="J151" s="179">
        <f>ROUND(I151*H151,2)</f>
        <v>0</v>
      </c>
      <c r="K151" s="180"/>
      <c r="L151" s="39"/>
      <c r="M151" s="181" t="s">
        <v>1</v>
      </c>
      <c r="N151" s="182" t="s">
        <v>40</v>
      </c>
      <c r="O151" s="77"/>
      <c r="P151" s="183">
        <f>O151*H151</f>
        <v>0</v>
      </c>
      <c r="Q151" s="183">
        <v>1.32715</v>
      </c>
      <c r="R151" s="183">
        <f>Q151*H151</f>
        <v>13.8129772</v>
      </c>
      <c r="S151" s="183">
        <v>0</v>
      </c>
      <c r="T151" s="18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5" t="s">
        <v>166</v>
      </c>
      <c r="AT151" s="185" t="s">
        <v>125</v>
      </c>
      <c r="AU151" s="185" t="s">
        <v>85</v>
      </c>
      <c r="AY151" s="19" t="s">
        <v>122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9" t="s">
        <v>83</v>
      </c>
      <c r="BK151" s="186">
        <f>ROUND(I151*H151,2)</f>
        <v>0</v>
      </c>
      <c r="BL151" s="19" t="s">
        <v>166</v>
      </c>
      <c r="BM151" s="185" t="s">
        <v>186</v>
      </c>
    </row>
    <row r="152" spans="1:51" s="15" customFormat="1" ht="12">
      <c r="A152" s="15"/>
      <c r="B152" s="210"/>
      <c r="C152" s="15"/>
      <c r="D152" s="194" t="s">
        <v>168</v>
      </c>
      <c r="E152" s="211" t="s">
        <v>1</v>
      </c>
      <c r="F152" s="212" t="s">
        <v>180</v>
      </c>
      <c r="G152" s="15"/>
      <c r="H152" s="211" t="s">
        <v>1</v>
      </c>
      <c r="I152" s="213"/>
      <c r="J152" s="15"/>
      <c r="K152" s="15"/>
      <c r="L152" s="210"/>
      <c r="M152" s="214"/>
      <c r="N152" s="215"/>
      <c r="O152" s="215"/>
      <c r="P152" s="215"/>
      <c r="Q152" s="215"/>
      <c r="R152" s="215"/>
      <c r="S152" s="215"/>
      <c r="T152" s="21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11" t="s">
        <v>168</v>
      </c>
      <c r="AU152" s="211" t="s">
        <v>85</v>
      </c>
      <c r="AV152" s="15" t="s">
        <v>83</v>
      </c>
      <c r="AW152" s="15" t="s">
        <v>32</v>
      </c>
      <c r="AX152" s="15" t="s">
        <v>75</v>
      </c>
      <c r="AY152" s="211" t="s">
        <v>122</v>
      </c>
    </row>
    <row r="153" spans="1:51" s="15" customFormat="1" ht="12">
      <c r="A153" s="15"/>
      <c r="B153" s="210"/>
      <c r="C153" s="15"/>
      <c r="D153" s="194" t="s">
        <v>168</v>
      </c>
      <c r="E153" s="211" t="s">
        <v>1</v>
      </c>
      <c r="F153" s="212" t="s">
        <v>181</v>
      </c>
      <c r="G153" s="15"/>
      <c r="H153" s="211" t="s">
        <v>1</v>
      </c>
      <c r="I153" s="213"/>
      <c r="J153" s="15"/>
      <c r="K153" s="15"/>
      <c r="L153" s="210"/>
      <c r="M153" s="214"/>
      <c r="N153" s="215"/>
      <c r="O153" s="215"/>
      <c r="P153" s="215"/>
      <c r="Q153" s="215"/>
      <c r="R153" s="215"/>
      <c r="S153" s="215"/>
      <c r="T153" s="21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11" t="s">
        <v>168</v>
      </c>
      <c r="AU153" s="211" t="s">
        <v>85</v>
      </c>
      <c r="AV153" s="15" t="s">
        <v>83</v>
      </c>
      <c r="AW153" s="15" t="s">
        <v>32</v>
      </c>
      <c r="AX153" s="15" t="s">
        <v>75</v>
      </c>
      <c r="AY153" s="211" t="s">
        <v>122</v>
      </c>
    </row>
    <row r="154" spans="1:51" s="13" customFormat="1" ht="12">
      <c r="A154" s="13"/>
      <c r="B154" s="193"/>
      <c r="C154" s="13"/>
      <c r="D154" s="194" t="s">
        <v>168</v>
      </c>
      <c r="E154" s="195" t="s">
        <v>1</v>
      </c>
      <c r="F154" s="196" t="s">
        <v>187</v>
      </c>
      <c r="G154" s="13"/>
      <c r="H154" s="197">
        <v>1.714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168</v>
      </c>
      <c r="AU154" s="195" t="s">
        <v>85</v>
      </c>
      <c r="AV154" s="13" t="s">
        <v>85</v>
      </c>
      <c r="AW154" s="13" t="s">
        <v>32</v>
      </c>
      <c r="AX154" s="13" t="s">
        <v>75</v>
      </c>
      <c r="AY154" s="195" t="s">
        <v>122</v>
      </c>
    </row>
    <row r="155" spans="1:51" s="16" customFormat="1" ht="12">
      <c r="A155" s="16"/>
      <c r="B155" s="217"/>
      <c r="C155" s="16"/>
      <c r="D155" s="194" t="s">
        <v>168</v>
      </c>
      <c r="E155" s="218" t="s">
        <v>1</v>
      </c>
      <c r="F155" s="219" t="s">
        <v>183</v>
      </c>
      <c r="G155" s="16"/>
      <c r="H155" s="220">
        <v>1.714</v>
      </c>
      <c r="I155" s="221"/>
      <c r="J155" s="16"/>
      <c r="K155" s="16"/>
      <c r="L155" s="217"/>
      <c r="M155" s="222"/>
      <c r="N155" s="223"/>
      <c r="O155" s="223"/>
      <c r="P155" s="223"/>
      <c r="Q155" s="223"/>
      <c r="R155" s="223"/>
      <c r="S155" s="223"/>
      <c r="T155" s="224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18" t="s">
        <v>168</v>
      </c>
      <c r="AU155" s="218" t="s">
        <v>85</v>
      </c>
      <c r="AV155" s="16" t="s">
        <v>136</v>
      </c>
      <c r="AW155" s="16" t="s">
        <v>32</v>
      </c>
      <c r="AX155" s="16" t="s">
        <v>75</v>
      </c>
      <c r="AY155" s="218" t="s">
        <v>122</v>
      </c>
    </row>
    <row r="156" spans="1:51" s="15" customFormat="1" ht="12">
      <c r="A156" s="15"/>
      <c r="B156" s="210"/>
      <c r="C156" s="15"/>
      <c r="D156" s="194" t="s">
        <v>168</v>
      </c>
      <c r="E156" s="211" t="s">
        <v>1</v>
      </c>
      <c r="F156" s="212" t="s">
        <v>188</v>
      </c>
      <c r="G156" s="15"/>
      <c r="H156" s="211" t="s">
        <v>1</v>
      </c>
      <c r="I156" s="213"/>
      <c r="J156" s="15"/>
      <c r="K156" s="15"/>
      <c r="L156" s="210"/>
      <c r="M156" s="214"/>
      <c r="N156" s="215"/>
      <c r="O156" s="215"/>
      <c r="P156" s="215"/>
      <c r="Q156" s="215"/>
      <c r="R156" s="215"/>
      <c r="S156" s="215"/>
      <c r="T156" s="21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11" t="s">
        <v>168</v>
      </c>
      <c r="AU156" s="211" t="s">
        <v>85</v>
      </c>
      <c r="AV156" s="15" t="s">
        <v>83</v>
      </c>
      <c r="AW156" s="15" t="s">
        <v>32</v>
      </c>
      <c r="AX156" s="15" t="s">
        <v>75</v>
      </c>
      <c r="AY156" s="211" t="s">
        <v>122</v>
      </c>
    </row>
    <row r="157" spans="1:51" s="13" customFormat="1" ht="12">
      <c r="A157" s="13"/>
      <c r="B157" s="193"/>
      <c r="C157" s="13"/>
      <c r="D157" s="194" t="s">
        <v>168</v>
      </c>
      <c r="E157" s="195" t="s">
        <v>1</v>
      </c>
      <c r="F157" s="196" t="s">
        <v>189</v>
      </c>
      <c r="G157" s="13"/>
      <c r="H157" s="197">
        <v>3.402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168</v>
      </c>
      <c r="AU157" s="195" t="s">
        <v>85</v>
      </c>
      <c r="AV157" s="13" t="s">
        <v>85</v>
      </c>
      <c r="AW157" s="13" t="s">
        <v>32</v>
      </c>
      <c r="AX157" s="13" t="s">
        <v>75</v>
      </c>
      <c r="AY157" s="195" t="s">
        <v>122</v>
      </c>
    </row>
    <row r="158" spans="1:51" s="16" customFormat="1" ht="12">
      <c r="A158" s="16"/>
      <c r="B158" s="217"/>
      <c r="C158" s="16"/>
      <c r="D158" s="194" t="s">
        <v>168</v>
      </c>
      <c r="E158" s="218" t="s">
        <v>1</v>
      </c>
      <c r="F158" s="219" t="s">
        <v>183</v>
      </c>
      <c r="G158" s="16"/>
      <c r="H158" s="220">
        <v>3.402</v>
      </c>
      <c r="I158" s="221"/>
      <c r="J158" s="16"/>
      <c r="K158" s="16"/>
      <c r="L158" s="217"/>
      <c r="M158" s="222"/>
      <c r="N158" s="223"/>
      <c r="O158" s="223"/>
      <c r="P158" s="223"/>
      <c r="Q158" s="223"/>
      <c r="R158" s="223"/>
      <c r="S158" s="223"/>
      <c r="T158" s="224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18" t="s">
        <v>168</v>
      </c>
      <c r="AU158" s="218" t="s">
        <v>85</v>
      </c>
      <c r="AV158" s="16" t="s">
        <v>136</v>
      </c>
      <c r="AW158" s="16" t="s">
        <v>32</v>
      </c>
      <c r="AX158" s="16" t="s">
        <v>75</v>
      </c>
      <c r="AY158" s="218" t="s">
        <v>122</v>
      </c>
    </row>
    <row r="159" spans="1:51" s="15" customFormat="1" ht="12">
      <c r="A159" s="15"/>
      <c r="B159" s="210"/>
      <c r="C159" s="15"/>
      <c r="D159" s="194" t="s">
        <v>168</v>
      </c>
      <c r="E159" s="211" t="s">
        <v>1</v>
      </c>
      <c r="F159" s="212" t="s">
        <v>190</v>
      </c>
      <c r="G159" s="15"/>
      <c r="H159" s="211" t="s">
        <v>1</v>
      </c>
      <c r="I159" s="213"/>
      <c r="J159" s="15"/>
      <c r="K159" s="15"/>
      <c r="L159" s="210"/>
      <c r="M159" s="214"/>
      <c r="N159" s="215"/>
      <c r="O159" s="215"/>
      <c r="P159" s="215"/>
      <c r="Q159" s="215"/>
      <c r="R159" s="215"/>
      <c r="S159" s="215"/>
      <c r="T159" s="21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11" t="s">
        <v>168</v>
      </c>
      <c r="AU159" s="211" t="s">
        <v>85</v>
      </c>
      <c r="AV159" s="15" t="s">
        <v>83</v>
      </c>
      <c r="AW159" s="15" t="s">
        <v>32</v>
      </c>
      <c r="AX159" s="15" t="s">
        <v>75</v>
      </c>
      <c r="AY159" s="211" t="s">
        <v>122</v>
      </c>
    </row>
    <row r="160" spans="1:51" s="13" customFormat="1" ht="12">
      <c r="A160" s="13"/>
      <c r="B160" s="193"/>
      <c r="C160" s="13"/>
      <c r="D160" s="194" t="s">
        <v>168</v>
      </c>
      <c r="E160" s="195" t="s">
        <v>1</v>
      </c>
      <c r="F160" s="196" t="s">
        <v>189</v>
      </c>
      <c r="G160" s="13"/>
      <c r="H160" s="197">
        <v>3.402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168</v>
      </c>
      <c r="AU160" s="195" t="s">
        <v>85</v>
      </c>
      <c r="AV160" s="13" t="s">
        <v>85</v>
      </c>
      <c r="AW160" s="13" t="s">
        <v>32</v>
      </c>
      <c r="AX160" s="13" t="s">
        <v>75</v>
      </c>
      <c r="AY160" s="195" t="s">
        <v>122</v>
      </c>
    </row>
    <row r="161" spans="1:51" s="16" customFormat="1" ht="12">
      <c r="A161" s="16"/>
      <c r="B161" s="217"/>
      <c r="C161" s="16"/>
      <c r="D161" s="194" t="s">
        <v>168</v>
      </c>
      <c r="E161" s="218" t="s">
        <v>1</v>
      </c>
      <c r="F161" s="219" t="s">
        <v>183</v>
      </c>
      <c r="G161" s="16"/>
      <c r="H161" s="220">
        <v>3.402</v>
      </c>
      <c r="I161" s="221"/>
      <c r="J161" s="16"/>
      <c r="K161" s="16"/>
      <c r="L161" s="217"/>
      <c r="M161" s="222"/>
      <c r="N161" s="223"/>
      <c r="O161" s="223"/>
      <c r="P161" s="223"/>
      <c r="Q161" s="223"/>
      <c r="R161" s="223"/>
      <c r="S161" s="223"/>
      <c r="T161" s="224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18" t="s">
        <v>168</v>
      </c>
      <c r="AU161" s="218" t="s">
        <v>85</v>
      </c>
      <c r="AV161" s="16" t="s">
        <v>136</v>
      </c>
      <c r="AW161" s="16" t="s">
        <v>32</v>
      </c>
      <c r="AX161" s="16" t="s">
        <v>75</v>
      </c>
      <c r="AY161" s="218" t="s">
        <v>122</v>
      </c>
    </row>
    <row r="162" spans="1:51" s="15" customFormat="1" ht="12">
      <c r="A162" s="15"/>
      <c r="B162" s="210"/>
      <c r="C162" s="15"/>
      <c r="D162" s="194" t="s">
        <v>168</v>
      </c>
      <c r="E162" s="211" t="s">
        <v>1</v>
      </c>
      <c r="F162" s="212" t="s">
        <v>191</v>
      </c>
      <c r="G162" s="15"/>
      <c r="H162" s="211" t="s">
        <v>1</v>
      </c>
      <c r="I162" s="213"/>
      <c r="J162" s="15"/>
      <c r="K162" s="15"/>
      <c r="L162" s="210"/>
      <c r="M162" s="214"/>
      <c r="N162" s="215"/>
      <c r="O162" s="215"/>
      <c r="P162" s="215"/>
      <c r="Q162" s="215"/>
      <c r="R162" s="215"/>
      <c r="S162" s="215"/>
      <c r="T162" s="21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11" t="s">
        <v>168</v>
      </c>
      <c r="AU162" s="211" t="s">
        <v>85</v>
      </c>
      <c r="AV162" s="15" t="s">
        <v>83</v>
      </c>
      <c r="AW162" s="15" t="s">
        <v>32</v>
      </c>
      <c r="AX162" s="15" t="s">
        <v>75</v>
      </c>
      <c r="AY162" s="211" t="s">
        <v>122</v>
      </c>
    </row>
    <row r="163" spans="1:51" s="13" customFormat="1" ht="12">
      <c r="A163" s="13"/>
      <c r="B163" s="193"/>
      <c r="C163" s="13"/>
      <c r="D163" s="194" t="s">
        <v>168</v>
      </c>
      <c r="E163" s="195" t="s">
        <v>1</v>
      </c>
      <c r="F163" s="196" t="s">
        <v>192</v>
      </c>
      <c r="G163" s="13"/>
      <c r="H163" s="197">
        <v>1.89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168</v>
      </c>
      <c r="AU163" s="195" t="s">
        <v>85</v>
      </c>
      <c r="AV163" s="13" t="s">
        <v>85</v>
      </c>
      <c r="AW163" s="13" t="s">
        <v>32</v>
      </c>
      <c r="AX163" s="13" t="s">
        <v>75</v>
      </c>
      <c r="AY163" s="195" t="s">
        <v>122</v>
      </c>
    </row>
    <row r="164" spans="1:51" s="16" customFormat="1" ht="12">
      <c r="A164" s="16"/>
      <c r="B164" s="217"/>
      <c r="C164" s="16"/>
      <c r="D164" s="194" t="s">
        <v>168</v>
      </c>
      <c r="E164" s="218" t="s">
        <v>1</v>
      </c>
      <c r="F164" s="219" t="s">
        <v>183</v>
      </c>
      <c r="G164" s="16"/>
      <c r="H164" s="220">
        <v>1.89</v>
      </c>
      <c r="I164" s="221"/>
      <c r="J164" s="16"/>
      <c r="K164" s="16"/>
      <c r="L164" s="217"/>
      <c r="M164" s="222"/>
      <c r="N164" s="223"/>
      <c r="O164" s="223"/>
      <c r="P164" s="223"/>
      <c r="Q164" s="223"/>
      <c r="R164" s="223"/>
      <c r="S164" s="223"/>
      <c r="T164" s="224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18" t="s">
        <v>168</v>
      </c>
      <c r="AU164" s="218" t="s">
        <v>85</v>
      </c>
      <c r="AV164" s="16" t="s">
        <v>136</v>
      </c>
      <c r="AW164" s="16" t="s">
        <v>32</v>
      </c>
      <c r="AX164" s="16" t="s">
        <v>75</v>
      </c>
      <c r="AY164" s="218" t="s">
        <v>122</v>
      </c>
    </row>
    <row r="165" spans="1:51" s="14" customFormat="1" ht="12">
      <c r="A165" s="14"/>
      <c r="B165" s="202"/>
      <c r="C165" s="14"/>
      <c r="D165" s="194" t="s">
        <v>168</v>
      </c>
      <c r="E165" s="203" t="s">
        <v>1</v>
      </c>
      <c r="F165" s="204" t="s">
        <v>172</v>
      </c>
      <c r="G165" s="14"/>
      <c r="H165" s="205">
        <v>10.408000000000001</v>
      </c>
      <c r="I165" s="206"/>
      <c r="J165" s="14"/>
      <c r="K165" s="14"/>
      <c r="L165" s="202"/>
      <c r="M165" s="207"/>
      <c r="N165" s="208"/>
      <c r="O165" s="208"/>
      <c r="P165" s="208"/>
      <c r="Q165" s="208"/>
      <c r="R165" s="208"/>
      <c r="S165" s="208"/>
      <c r="T165" s="20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3" t="s">
        <v>168</v>
      </c>
      <c r="AU165" s="203" t="s">
        <v>85</v>
      </c>
      <c r="AV165" s="14" t="s">
        <v>166</v>
      </c>
      <c r="AW165" s="14" t="s">
        <v>32</v>
      </c>
      <c r="AX165" s="14" t="s">
        <v>83</v>
      </c>
      <c r="AY165" s="203" t="s">
        <v>122</v>
      </c>
    </row>
    <row r="166" spans="1:65" s="2" customFormat="1" ht="24.15" customHeight="1">
      <c r="A166" s="38"/>
      <c r="B166" s="172"/>
      <c r="C166" s="173" t="s">
        <v>121</v>
      </c>
      <c r="D166" s="173" t="s">
        <v>125</v>
      </c>
      <c r="E166" s="174" t="s">
        <v>193</v>
      </c>
      <c r="F166" s="175" t="s">
        <v>194</v>
      </c>
      <c r="G166" s="176" t="s">
        <v>165</v>
      </c>
      <c r="H166" s="177">
        <v>25.737</v>
      </c>
      <c r="I166" s="178"/>
      <c r="J166" s="179">
        <f>ROUND(I166*H166,2)</f>
        <v>0</v>
      </c>
      <c r="K166" s="180"/>
      <c r="L166" s="39"/>
      <c r="M166" s="181" t="s">
        <v>1</v>
      </c>
      <c r="N166" s="182" t="s">
        <v>40</v>
      </c>
      <c r="O166" s="77"/>
      <c r="P166" s="183">
        <f>O166*H166</f>
        <v>0</v>
      </c>
      <c r="Q166" s="183">
        <v>1.32715</v>
      </c>
      <c r="R166" s="183">
        <f>Q166*H166</f>
        <v>34.15685955</v>
      </c>
      <c r="S166" s="183">
        <v>0</v>
      </c>
      <c r="T166" s="18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85" t="s">
        <v>166</v>
      </c>
      <c r="AT166" s="185" t="s">
        <v>125</v>
      </c>
      <c r="AU166" s="185" t="s">
        <v>85</v>
      </c>
      <c r="AY166" s="19" t="s">
        <v>122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9" t="s">
        <v>83</v>
      </c>
      <c r="BK166" s="186">
        <f>ROUND(I166*H166,2)</f>
        <v>0</v>
      </c>
      <c r="BL166" s="19" t="s">
        <v>166</v>
      </c>
      <c r="BM166" s="185" t="s">
        <v>195</v>
      </c>
    </row>
    <row r="167" spans="1:51" s="15" customFormat="1" ht="12">
      <c r="A167" s="15"/>
      <c r="B167" s="210"/>
      <c r="C167" s="15"/>
      <c r="D167" s="194" t="s">
        <v>168</v>
      </c>
      <c r="E167" s="211" t="s">
        <v>1</v>
      </c>
      <c r="F167" s="212" t="s">
        <v>196</v>
      </c>
      <c r="G167" s="15"/>
      <c r="H167" s="211" t="s">
        <v>1</v>
      </c>
      <c r="I167" s="213"/>
      <c r="J167" s="15"/>
      <c r="K167" s="15"/>
      <c r="L167" s="210"/>
      <c r="M167" s="214"/>
      <c r="N167" s="215"/>
      <c r="O167" s="215"/>
      <c r="P167" s="215"/>
      <c r="Q167" s="215"/>
      <c r="R167" s="215"/>
      <c r="S167" s="215"/>
      <c r="T167" s="21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11" t="s">
        <v>168</v>
      </c>
      <c r="AU167" s="211" t="s">
        <v>85</v>
      </c>
      <c r="AV167" s="15" t="s">
        <v>83</v>
      </c>
      <c r="AW167" s="15" t="s">
        <v>32</v>
      </c>
      <c r="AX167" s="15" t="s">
        <v>75</v>
      </c>
      <c r="AY167" s="211" t="s">
        <v>122</v>
      </c>
    </row>
    <row r="168" spans="1:51" s="13" customFormat="1" ht="12">
      <c r="A168" s="13"/>
      <c r="B168" s="193"/>
      <c r="C168" s="13"/>
      <c r="D168" s="194" t="s">
        <v>168</v>
      </c>
      <c r="E168" s="195" t="s">
        <v>1</v>
      </c>
      <c r="F168" s="196" t="s">
        <v>197</v>
      </c>
      <c r="G168" s="13"/>
      <c r="H168" s="197">
        <v>4.498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168</v>
      </c>
      <c r="AU168" s="195" t="s">
        <v>85</v>
      </c>
      <c r="AV168" s="13" t="s">
        <v>85</v>
      </c>
      <c r="AW168" s="13" t="s">
        <v>32</v>
      </c>
      <c r="AX168" s="13" t="s">
        <v>75</v>
      </c>
      <c r="AY168" s="195" t="s">
        <v>122</v>
      </c>
    </row>
    <row r="169" spans="1:51" s="15" customFormat="1" ht="12">
      <c r="A169" s="15"/>
      <c r="B169" s="210"/>
      <c r="C169" s="15"/>
      <c r="D169" s="194" t="s">
        <v>168</v>
      </c>
      <c r="E169" s="211" t="s">
        <v>1</v>
      </c>
      <c r="F169" s="212" t="s">
        <v>180</v>
      </c>
      <c r="G169" s="15"/>
      <c r="H169" s="211" t="s">
        <v>1</v>
      </c>
      <c r="I169" s="213"/>
      <c r="J169" s="15"/>
      <c r="K169" s="15"/>
      <c r="L169" s="210"/>
      <c r="M169" s="214"/>
      <c r="N169" s="215"/>
      <c r="O169" s="215"/>
      <c r="P169" s="215"/>
      <c r="Q169" s="215"/>
      <c r="R169" s="215"/>
      <c r="S169" s="215"/>
      <c r="T169" s="21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11" t="s">
        <v>168</v>
      </c>
      <c r="AU169" s="211" t="s">
        <v>85</v>
      </c>
      <c r="AV169" s="15" t="s">
        <v>83</v>
      </c>
      <c r="AW169" s="15" t="s">
        <v>32</v>
      </c>
      <c r="AX169" s="15" t="s">
        <v>75</v>
      </c>
      <c r="AY169" s="211" t="s">
        <v>122</v>
      </c>
    </row>
    <row r="170" spans="1:51" s="13" customFormat="1" ht="12">
      <c r="A170" s="13"/>
      <c r="B170" s="193"/>
      <c r="C170" s="13"/>
      <c r="D170" s="194" t="s">
        <v>168</v>
      </c>
      <c r="E170" s="195" t="s">
        <v>1</v>
      </c>
      <c r="F170" s="196" t="s">
        <v>198</v>
      </c>
      <c r="G170" s="13"/>
      <c r="H170" s="197">
        <v>7.655</v>
      </c>
      <c r="I170" s="198"/>
      <c r="J170" s="13"/>
      <c r="K170" s="13"/>
      <c r="L170" s="193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168</v>
      </c>
      <c r="AU170" s="195" t="s">
        <v>85</v>
      </c>
      <c r="AV170" s="13" t="s">
        <v>85</v>
      </c>
      <c r="AW170" s="13" t="s">
        <v>32</v>
      </c>
      <c r="AX170" s="13" t="s">
        <v>75</v>
      </c>
      <c r="AY170" s="195" t="s">
        <v>122</v>
      </c>
    </row>
    <row r="171" spans="1:51" s="16" customFormat="1" ht="12">
      <c r="A171" s="16"/>
      <c r="B171" s="217"/>
      <c r="C171" s="16"/>
      <c r="D171" s="194" t="s">
        <v>168</v>
      </c>
      <c r="E171" s="218" t="s">
        <v>1</v>
      </c>
      <c r="F171" s="219" t="s">
        <v>183</v>
      </c>
      <c r="G171" s="16"/>
      <c r="H171" s="220">
        <v>12.153</v>
      </c>
      <c r="I171" s="221"/>
      <c r="J171" s="16"/>
      <c r="K171" s="16"/>
      <c r="L171" s="217"/>
      <c r="M171" s="222"/>
      <c r="N171" s="223"/>
      <c r="O171" s="223"/>
      <c r="P171" s="223"/>
      <c r="Q171" s="223"/>
      <c r="R171" s="223"/>
      <c r="S171" s="223"/>
      <c r="T171" s="224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18" t="s">
        <v>168</v>
      </c>
      <c r="AU171" s="218" t="s">
        <v>85</v>
      </c>
      <c r="AV171" s="16" t="s">
        <v>136</v>
      </c>
      <c r="AW171" s="16" t="s">
        <v>32</v>
      </c>
      <c r="AX171" s="16" t="s">
        <v>75</v>
      </c>
      <c r="AY171" s="218" t="s">
        <v>122</v>
      </c>
    </row>
    <row r="172" spans="1:51" s="15" customFormat="1" ht="12">
      <c r="A172" s="15"/>
      <c r="B172" s="210"/>
      <c r="C172" s="15"/>
      <c r="D172" s="194" t="s">
        <v>168</v>
      </c>
      <c r="E172" s="211" t="s">
        <v>1</v>
      </c>
      <c r="F172" s="212" t="s">
        <v>181</v>
      </c>
      <c r="G172" s="15"/>
      <c r="H172" s="211" t="s">
        <v>1</v>
      </c>
      <c r="I172" s="213"/>
      <c r="J172" s="15"/>
      <c r="K172" s="15"/>
      <c r="L172" s="210"/>
      <c r="M172" s="214"/>
      <c r="N172" s="215"/>
      <c r="O172" s="215"/>
      <c r="P172" s="215"/>
      <c r="Q172" s="215"/>
      <c r="R172" s="215"/>
      <c r="S172" s="215"/>
      <c r="T172" s="21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11" t="s">
        <v>168</v>
      </c>
      <c r="AU172" s="211" t="s">
        <v>85</v>
      </c>
      <c r="AV172" s="15" t="s">
        <v>83</v>
      </c>
      <c r="AW172" s="15" t="s">
        <v>32</v>
      </c>
      <c r="AX172" s="15" t="s">
        <v>75</v>
      </c>
      <c r="AY172" s="211" t="s">
        <v>122</v>
      </c>
    </row>
    <row r="173" spans="1:51" s="13" customFormat="1" ht="12">
      <c r="A173" s="13"/>
      <c r="B173" s="193"/>
      <c r="C173" s="13"/>
      <c r="D173" s="194" t="s">
        <v>168</v>
      </c>
      <c r="E173" s="195" t="s">
        <v>1</v>
      </c>
      <c r="F173" s="196" t="s">
        <v>199</v>
      </c>
      <c r="G173" s="13"/>
      <c r="H173" s="197">
        <v>3.396</v>
      </c>
      <c r="I173" s="198"/>
      <c r="J173" s="13"/>
      <c r="K173" s="13"/>
      <c r="L173" s="193"/>
      <c r="M173" s="199"/>
      <c r="N173" s="200"/>
      <c r="O173" s="200"/>
      <c r="P173" s="200"/>
      <c r="Q173" s="200"/>
      <c r="R173" s="200"/>
      <c r="S173" s="200"/>
      <c r="T173" s="20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5" t="s">
        <v>168</v>
      </c>
      <c r="AU173" s="195" t="s">
        <v>85</v>
      </c>
      <c r="AV173" s="13" t="s">
        <v>85</v>
      </c>
      <c r="AW173" s="13" t="s">
        <v>32</v>
      </c>
      <c r="AX173" s="13" t="s">
        <v>75</v>
      </c>
      <c r="AY173" s="195" t="s">
        <v>122</v>
      </c>
    </row>
    <row r="174" spans="1:51" s="16" customFormat="1" ht="12">
      <c r="A174" s="16"/>
      <c r="B174" s="217"/>
      <c r="C174" s="16"/>
      <c r="D174" s="194" t="s">
        <v>168</v>
      </c>
      <c r="E174" s="218" t="s">
        <v>1</v>
      </c>
      <c r="F174" s="219" t="s">
        <v>183</v>
      </c>
      <c r="G174" s="16"/>
      <c r="H174" s="220">
        <v>3.396</v>
      </c>
      <c r="I174" s="221"/>
      <c r="J174" s="16"/>
      <c r="K174" s="16"/>
      <c r="L174" s="217"/>
      <c r="M174" s="222"/>
      <c r="N174" s="223"/>
      <c r="O174" s="223"/>
      <c r="P174" s="223"/>
      <c r="Q174" s="223"/>
      <c r="R174" s="223"/>
      <c r="S174" s="223"/>
      <c r="T174" s="224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18" t="s">
        <v>168</v>
      </c>
      <c r="AU174" s="218" t="s">
        <v>85</v>
      </c>
      <c r="AV174" s="16" t="s">
        <v>136</v>
      </c>
      <c r="AW174" s="16" t="s">
        <v>32</v>
      </c>
      <c r="AX174" s="16" t="s">
        <v>75</v>
      </c>
      <c r="AY174" s="218" t="s">
        <v>122</v>
      </c>
    </row>
    <row r="175" spans="1:51" s="15" customFormat="1" ht="12">
      <c r="A175" s="15"/>
      <c r="B175" s="210"/>
      <c r="C175" s="15"/>
      <c r="D175" s="194" t="s">
        <v>168</v>
      </c>
      <c r="E175" s="211" t="s">
        <v>1</v>
      </c>
      <c r="F175" s="212" t="s">
        <v>188</v>
      </c>
      <c r="G175" s="15"/>
      <c r="H175" s="211" t="s">
        <v>1</v>
      </c>
      <c r="I175" s="213"/>
      <c r="J175" s="15"/>
      <c r="K175" s="15"/>
      <c r="L175" s="210"/>
      <c r="M175" s="214"/>
      <c r="N175" s="215"/>
      <c r="O175" s="215"/>
      <c r="P175" s="215"/>
      <c r="Q175" s="215"/>
      <c r="R175" s="215"/>
      <c r="S175" s="215"/>
      <c r="T175" s="21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11" t="s">
        <v>168</v>
      </c>
      <c r="AU175" s="211" t="s">
        <v>85</v>
      </c>
      <c r="AV175" s="15" t="s">
        <v>83</v>
      </c>
      <c r="AW175" s="15" t="s">
        <v>32</v>
      </c>
      <c r="AX175" s="15" t="s">
        <v>75</v>
      </c>
      <c r="AY175" s="211" t="s">
        <v>122</v>
      </c>
    </row>
    <row r="176" spans="1:51" s="13" customFormat="1" ht="12">
      <c r="A176" s="13"/>
      <c r="B176" s="193"/>
      <c r="C176" s="13"/>
      <c r="D176" s="194" t="s">
        <v>168</v>
      </c>
      <c r="E176" s="195" t="s">
        <v>1</v>
      </c>
      <c r="F176" s="196" t="s">
        <v>199</v>
      </c>
      <c r="G176" s="13"/>
      <c r="H176" s="197">
        <v>3.396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168</v>
      </c>
      <c r="AU176" s="195" t="s">
        <v>85</v>
      </c>
      <c r="AV176" s="13" t="s">
        <v>85</v>
      </c>
      <c r="AW176" s="13" t="s">
        <v>32</v>
      </c>
      <c r="AX176" s="13" t="s">
        <v>75</v>
      </c>
      <c r="AY176" s="195" t="s">
        <v>122</v>
      </c>
    </row>
    <row r="177" spans="1:51" s="16" customFormat="1" ht="12">
      <c r="A177" s="16"/>
      <c r="B177" s="217"/>
      <c r="C177" s="16"/>
      <c r="D177" s="194" t="s">
        <v>168</v>
      </c>
      <c r="E177" s="218" t="s">
        <v>1</v>
      </c>
      <c r="F177" s="219" t="s">
        <v>183</v>
      </c>
      <c r="G177" s="16"/>
      <c r="H177" s="220">
        <v>3.396</v>
      </c>
      <c r="I177" s="221"/>
      <c r="J177" s="16"/>
      <c r="K177" s="16"/>
      <c r="L177" s="217"/>
      <c r="M177" s="222"/>
      <c r="N177" s="223"/>
      <c r="O177" s="223"/>
      <c r="P177" s="223"/>
      <c r="Q177" s="223"/>
      <c r="R177" s="223"/>
      <c r="S177" s="223"/>
      <c r="T177" s="224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18" t="s">
        <v>168</v>
      </c>
      <c r="AU177" s="218" t="s">
        <v>85</v>
      </c>
      <c r="AV177" s="16" t="s">
        <v>136</v>
      </c>
      <c r="AW177" s="16" t="s">
        <v>32</v>
      </c>
      <c r="AX177" s="16" t="s">
        <v>75</v>
      </c>
      <c r="AY177" s="218" t="s">
        <v>122</v>
      </c>
    </row>
    <row r="178" spans="1:51" s="15" customFormat="1" ht="12">
      <c r="A178" s="15"/>
      <c r="B178" s="210"/>
      <c r="C178" s="15"/>
      <c r="D178" s="194" t="s">
        <v>168</v>
      </c>
      <c r="E178" s="211" t="s">
        <v>1</v>
      </c>
      <c r="F178" s="212" t="s">
        <v>190</v>
      </c>
      <c r="G178" s="15"/>
      <c r="H178" s="211" t="s">
        <v>1</v>
      </c>
      <c r="I178" s="213"/>
      <c r="J178" s="15"/>
      <c r="K178" s="15"/>
      <c r="L178" s="210"/>
      <c r="M178" s="214"/>
      <c r="N178" s="215"/>
      <c r="O178" s="215"/>
      <c r="P178" s="215"/>
      <c r="Q178" s="215"/>
      <c r="R178" s="215"/>
      <c r="S178" s="215"/>
      <c r="T178" s="21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11" t="s">
        <v>168</v>
      </c>
      <c r="AU178" s="211" t="s">
        <v>85</v>
      </c>
      <c r="AV178" s="15" t="s">
        <v>83</v>
      </c>
      <c r="AW178" s="15" t="s">
        <v>32</v>
      </c>
      <c r="AX178" s="15" t="s">
        <v>75</v>
      </c>
      <c r="AY178" s="211" t="s">
        <v>122</v>
      </c>
    </row>
    <row r="179" spans="1:51" s="13" customFormat="1" ht="12">
      <c r="A179" s="13"/>
      <c r="B179" s="193"/>
      <c r="C179" s="13"/>
      <c r="D179" s="194" t="s">
        <v>168</v>
      </c>
      <c r="E179" s="195" t="s">
        <v>1</v>
      </c>
      <c r="F179" s="196" t="s">
        <v>199</v>
      </c>
      <c r="G179" s="13"/>
      <c r="H179" s="197">
        <v>3.396</v>
      </c>
      <c r="I179" s="198"/>
      <c r="J179" s="13"/>
      <c r="K179" s="13"/>
      <c r="L179" s="193"/>
      <c r="M179" s="199"/>
      <c r="N179" s="200"/>
      <c r="O179" s="200"/>
      <c r="P179" s="200"/>
      <c r="Q179" s="200"/>
      <c r="R179" s="200"/>
      <c r="S179" s="200"/>
      <c r="T179" s="20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5" t="s">
        <v>168</v>
      </c>
      <c r="AU179" s="195" t="s">
        <v>85</v>
      </c>
      <c r="AV179" s="13" t="s">
        <v>85</v>
      </c>
      <c r="AW179" s="13" t="s">
        <v>32</v>
      </c>
      <c r="AX179" s="13" t="s">
        <v>75</v>
      </c>
      <c r="AY179" s="195" t="s">
        <v>122</v>
      </c>
    </row>
    <row r="180" spans="1:51" s="16" customFormat="1" ht="12">
      <c r="A180" s="16"/>
      <c r="B180" s="217"/>
      <c r="C180" s="16"/>
      <c r="D180" s="194" t="s">
        <v>168</v>
      </c>
      <c r="E180" s="218" t="s">
        <v>1</v>
      </c>
      <c r="F180" s="219" t="s">
        <v>183</v>
      </c>
      <c r="G180" s="16"/>
      <c r="H180" s="220">
        <v>3.396</v>
      </c>
      <c r="I180" s="221"/>
      <c r="J180" s="16"/>
      <c r="K180" s="16"/>
      <c r="L180" s="217"/>
      <c r="M180" s="222"/>
      <c r="N180" s="223"/>
      <c r="O180" s="223"/>
      <c r="P180" s="223"/>
      <c r="Q180" s="223"/>
      <c r="R180" s="223"/>
      <c r="S180" s="223"/>
      <c r="T180" s="224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18" t="s">
        <v>168</v>
      </c>
      <c r="AU180" s="218" t="s">
        <v>85</v>
      </c>
      <c r="AV180" s="16" t="s">
        <v>136</v>
      </c>
      <c r="AW180" s="16" t="s">
        <v>32</v>
      </c>
      <c r="AX180" s="16" t="s">
        <v>75</v>
      </c>
      <c r="AY180" s="218" t="s">
        <v>122</v>
      </c>
    </row>
    <row r="181" spans="1:51" s="15" customFormat="1" ht="12">
      <c r="A181" s="15"/>
      <c r="B181" s="210"/>
      <c r="C181" s="15"/>
      <c r="D181" s="194" t="s">
        <v>168</v>
      </c>
      <c r="E181" s="211" t="s">
        <v>1</v>
      </c>
      <c r="F181" s="212" t="s">
        <v>191</v>
      </c>
      <c r="G181" s="15"/>
      <c r="H181" s="211" t="s">
        <v>1</v>
      </c>
      <c r="I181" s="213"/>
      <c r="J181" s="15"/>
      <c r="K181" s="15"/>
      <c r="L181" s="210"/>
      <c r="M181" s="214"/>
      <c r="N181" s="215"/>
      <c r="O181" s="215"/>
      <c r="P181" s="215"/>
      <c r="Q181" s="215"/>
      <c r="R181" s="215"/>
      <c r="S181" s="215"/>
      <c r="T181" s="21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11" t="s">
        <v>168</v>
      </c>
      <c r="AU181" s="211" t="s">
        <v>85</v>
      </c>
      <c r="AV181" s="15" t="s">
        <v>83</v>
      </c>
      <c r="AW181" s="15" t="s">
        <v>32</v>
      </c>
      <c r="AX181" s="15" t="s">
        <v>75</v>
      </c>
      <c r="AY181" s="211" t="s">
        <v>122</v>
      </c>
    </row>
    <row r="182" spans="1:51" s="13" customFormat="1" ht="12">
      <c r="A182" s="13"/>
      <c r="B182" s="193"/>
      <c r="C182" s="13"/>
      <c r="D182" s="194" t="s">
        <v>168</v>
      </c>
      <c r="E182" s="195" t="s">
        <v>1</v>
      </c>
      <c r="F182" s="196" t="s">
        <v>199</v>
      </c>
      <c r="G182" s="13"/>
      <c r="H182" s="197">
        <v>3.396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168</v>
      </c>
      <c r="AU182" s="195" t="s">
        <v>85</v>
      </c>
      <c r="AV182" s="13" t="s">
        <v>85</v>
      </c>
      <c r="AW182" s="13" t="s">
        <v>32</v>
      </c>
      <c r="AX182" s="13" t="s">
        <v>75</v>
      </c>
      <c r="AY182" s="195" t="s">
        <v>122</v>
      </c>
    </row>
    <row r="183" spans="1:51" s="16" customFormat="1" ht="12">
      <c r="A183" s="16"/>
      <c r="B183" s="217"/>
      <c r="C183" s="16"/>
      <c r="D183" s="194" t="s">
        <v>168</v>
      </c>
      <c r="E183" s="218" t="s">
        <v>1</v>
      </c>
      <c r="F183" s="219" t="s">
        <v>183</v>
      </c>
      <c r="G183" s="16"/>
      <c r="H183" s="220">
        <v>3.396</v>
      </c>
      <c r="I183" s="221"/>
      <c r="J183" s="16"/>
      <c r="K183" s="16"/>
      <c r="L183" s="217"/>
      <c r="M183" s="222"/>
      <c r="N183" s="223"/>
      <c r="O183" s="223"/>
      <c r="P183" s="223"/>
      <c r="Q183" s="223"/>
      <c r="R183" s="223"/>
      <c r="S183" s="223"/>
      <c r="T183" s="224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18" t="s">
        <v>168</v>
      </c>
      <c r="AU183" s="218" t="s">
        <v>85</v>
      </c>
      <c r="AV183" s="16" t="s">
        <v>136</v>
      </c>
      <c r="AW183" s="16" t="s">
        <v>32</v>
      </c>
      <c r="AX183" s="16" t="s">
        <v>75</v>
      </c>
      <c r="AY183" s="218" t="s">
        <v>122</v>
      </c>
    </row>
    <row r="184" spans="1:51" s="14" customFormat="1" ht="12">
      <c r="A184" s="14"/>
      <c r="B184" s="202"/>
      <c r="C184" s="14"/>
      <c r="D184" s="194" t="s">
        <v>168</v>
      </c>
      <c r="E184" s="203" t="s">
        <v>1</v>
      </c>
      <c r="F184" s="204" t="s">
        <v>172</v>
      </c>
      <c r="G184" s="14"/>
      <c r="H184" s="205">
        <v>25.737000000000002</v>
      </c>
      <c r="I184" s="206"/>
      <c r="J184" s="14"/>
      <c r="K184" s="14"/>
      <c r="L184" s="202"/>
      <c r="M184" s="207"/>
      <c r="N184" s="208"/>
      <c r="O184" s="208"/>
      <c r="P184" s="208"/>
      <c r="Q184" s="208"/>
      <c r="R184" s="208"/>
      <c r="S184" s="208"/>
      <c r="T184" s="20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3" t="s">
        <v>168</v>
      </c>
      <c r="AU184" s="203" t="s">
        <v>85</v>
      </c>
      <c r="AV184" s="14" t="s">
        <v>166</v>
      </c>
      <c r="AW184" s="14" t="s">
        <v>32</v>
      </c>
      <c r="AX184" s="14" t="s">
        <v>83</v>
      </c>
      <c r="AY184" s="203" t="s">
        <v>122</v>
      </c>
    </row>
    <row r="185" spans="1:63" s="12" customFormat="1" ht="22.8" customHeight="1">
      <c r="A185" s="12"/>
      <c r="B185" s="159"/>
      <c r="C185" s="12"/>
      <c r="D185" s="160" t="s">
        <v>74</v>
      </c>
      <c r="E185" s="170" t="s">
        <v>200</v>
      </c>
      <c r="F185" s="170" t="s">
        <v>201</v>
      </c>
      <c r="G185" s="12"/>
      <c r="H185" s="12"/>
      <c r="I185" s="162"/>
      <c r="J185" s="171">
        <f>BK185</f>
        <v>0</v>
      </c>
      <c r="K185" s="12"/>
      <c r="L185" s="159"/>
      <c r="M185" s="164"/>
      <c r="N185" s="165"/>
      <c r="O185" s="165"/>
      <c r="P185" s="166">
        <f>SUM(P186:P367)</f>
        <v>0</v>
      </c>
      <c r="Q185" s="165"/>
      <c r="R185" s="166">
        <f>SUM(R186:R367)</f>
        <v>102.20743408</v>
      </c>
      <c r="S185" s="165"/>
      <c r="T185" s="167">
        <f>SUM(T186:T367)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0" t="s">
        <v>83</v>
      </c>
      <c r="AT185" s="168" t="s">
        <v>74</v>
      </c>
      <c r="AU185" s="168" t="s">
        <v>83</v>
      </c>
      <c r="AY185" s="160" t="s">
        <v>122</v>
      </c>
      <c r="BK185" s="169">
        <f>SUM(BK186:BK367)</f>
        <v>0</v>
      </c>
    </row>
    <row r="186" spans="1:65" s="2" customFormat="1" ht="21.75" customHeight="1">
      <c r="A186" s="38"/>
      <c r="B186" s="172"/>
      <c r="C186" s="173" t="s">
        <v>200</v>
      </c>
      <c r="D186" s="173" t="s">
        <v>125</v>
      </c>
      <c r="E186" s="174" t="s">
        <v>202</v>
      </c>
      <c r="F186" s="175" t="s">
        <v>203</v>
      </c>
      <c r="G186" s="176" t="s">
        <v>204</v>
      </c>
      <c r="H186" s="177">
        <v>48.593</v>
      </c>
      <c r="I186" s="178"/>
      <c r="J186" s="179">
        <f>ROUND(I186*H186,2)</f>
        <v>0</v>
      </c>
      <c r="K186" s="180"/>
      <c r="L186" s="39"/>
      <c r="M186" s="181" t="s">
        <v>1</v>
      </c>
      <c r="N186" s="182" t="s">
        <v>40</v>
      </c>
      <c r="O186" s="77"/>
      <c r="P186" s="183">
        <f>O186*H186</f>
        <v>0</v>
      </c>
      <c r="Q186" s="183">
        <v>0.0014</v>
      </c>
      <c r="R186" s="183">
        <f>Q186*H186</f>
        <v>0.0680302</v>
      </c>
      <c r="S186" s="183">
        <v>0</v>
      </c>
      <c r="T186" s="18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85" t="s">
        <v>166</v>
      </c>
      <c r="AT186" s="185" t="s">
        <v>125</v>
      </c>
      <c r="AU186" s="185" t="s">
        <v>85</v>
      </c>
      <c r="AY186" s="19" t="s">
        <v>122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9" t="s">
        <v>83</v>
      </c>
      <c r="BK186" s="186">
        <f>ROUND(I186*H186,2)</f>
        <v>0</v>
      </c>
      <c r="BL186" s="19" t="s">
        <v>166</v>
      </c>
      <c r="BM186" s="185" t="s">
        <v>205</v>
      </c>
    </row>
    <row r="187" spans="1:65" s="2" customFormat="1" ht="21.75" customHeight="1">
      <c r="A187" s="38"/>
      <c r="B187" s="172"/>
      <c r="C187" s="173" t="s">
        <v>206</v>
      </c>
      <c r="D187" s="173" t="s">
        <v>125</v>
      </c>
      <c r="E187" s="174" t="s">
        <v>207</v>
      </c>
      <c r="F187" s="175" t="s">
        <v>208</v>
      </c>
      <c r="G187" s="176" t="s">
        <v>204</v>
      </c>
      <c r="H187" s="177">
        <v>48.593</v>
      </c>
      <c r="I187" s="178"/>
      <c r="J187" s="179">
        <f>ROUND(I187*H187,2)</f>
        <v>0</v>
      </c>
      <c r="K187" s="180"/>
      <c r="L187" s="39"/>
      <c r="M187" s="181" t="s">
        <v>1</v>
      </c>
      <c r="N187" s="182" t="s">
        <v>40</v>
      </c>
      <c r="O187" s="77"/>
      <c r="P187" s="183">
        <f>O187*H187</f>
        <v>0</v>
      </c>
      <c r="Q187" s="183">
        <v>0.00026</v>
      </c>
      <c r="R187" s="183">
        <f>Q187*H187</f>
        <v>0.01263418</v>
      </c>
      <c r="S187" s="183">
        <v>0</v>
      </c>
      <c r="T187" s="18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85" t="s">
        <v>166</v>
      </c>
      <c r="AT187" s="185" t="s">
        <v>125</v>
      </c>
      <c r="AU187" s="185" t="s">
        <v>85</v>
      </c>
      <c r="AY187" s="19" t="s">
        <v>122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9" t="s">
        <v>83</v>
      </c>
      <c r="BK187" s="186">
        <f>ROUND(I187*H187,2)</f>
        <v>0</v>
      </c>
      <c r="BL187" s="19" t="s">
        <v>166</v>
      </c>
      <c r="BM187" s="185" t="s">
        <v>209</v>
      </c>
    </row>
    <row r="188" spans="1:65" s="2" customFormat="1" ht="24.15" customHeight="1">
      <c r="A188" s="38"/>
      <c r="B188" s="172"/>
      <c r="C188" s="173" t="s">
        <v>210</v>
      </c>
      <c r="D188" s="173" t="s">
        <v>125</v>
      </c>
      <c r="E188" s="174" t="s">
        <v>211</v>
      </c>
      <c r="F188" s="175" t="s">
        <v>212</v>
      </c>
      <c r="G188" s="176" t="s">
        <v>204</v>
      </c>
      <c r="H188" s="177">
        <v>48.593</v>
      </c>
      <c r="I188" s="178"/>
      <c r="J188" s="179">
        <f>ROUND(I188*H188,2)</f>
        <v>0</v>
      </c>
      <c r="K188" s="180"/>
      <c r="L188" s="39"/>
      <c r="M188" s="181" t="s">
        <v>1</v>
      </c>
      <c r="N188" s="182" t="s">
        <v>40</v>
      </c>
      <c r="O188" s="77"/>
      <c r="P188" s="183">
        <f>O188*H188</f>
        <v>0</v>
      </c>
      <c r="Q188" s="183">
        <v>0.00438</v>
      </c>
      <c r="R188" s="183">
        <f>Q188*H188</f>
        <v>0.21283734</v>
      </c>
      <c r="S188" s="183">
        <v>0</v>
      </c>
      <c r="T188" s="18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85" t="s">
        <v>166</v>
      </c>
      <c r="AT188" s="185" t="s">
        <v>125</v>
      </c>
      <c r="AU188" s="185" t="s">
        <v>85</v>
      </c>
      <c r="AY188" s="19" t="s">
        <v>122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9" t="s">
        <v>83</v>
      </c>
      <c r="BK188" s="186">
        <f>ROUND(I188*H188,2)</f>
        <v>0</v>
      </c>
      <c r="BL188" s="19" t="s">
        <v>166</v>
      </c>
      <c r="BM188" s="185" t="s">
        <v>213</v>
      </c>
    </row>
    <row r="189" spans="1:51" s="13" customFormat="1" ht="12">
      <c r="A189" s="13"/>
      <c r="B189" s="193"/>
      <c r="C189" s="13"/>
      <c r="D189" s="194" t="s">
        <v>168</v>
      </c>
      <c r="E189" s="195" t="s">
        <v>1</v>
      </c>
      <c r="F189" s="196" t="s">
        <v>214</v>
      </c>
      <c r="G189" s="13"/>
      <c r="H189" s="197">
        <v>48.593</v>
      </c>
      <c r="I189" s="198"/>
      <c r="J189" s="13"/>
      <c r="K189" s="13"/>
      <c r="L189" s="193"/>
      <c r="M189" s="199"/>
      <c r="N189" s="200"/>
      <c r="O189" s="200"/>
      <c r="P189" s="200"/>
      <c r="Q189" s="200"/>
      <c r="R189" s="200"/>
      <c r="S189" s="200"/>
      <c r="T189" s="20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5" t="s">
        <v>168</v>
      </c>
      <c r="AU189" s="195" t="s">
        <v>85</v>
      </c>
      <c r="AV189" s="13" t="s">
        <v>85</v>
      </c>
      <c r="AW189" s="13" t="s">
        <v>32</v>
      </c>
      <c r="AX189" s="13" t="s">
        <v>75</v>
      </c>
      <c r="AY189" s="195" t="s">
        <v>122</v>
      </c>
    </row>
    <row r="190" spans="1:51" s="14" customFormat="1" ht="12">
      <c r="A190" s="14"/>
      <c r="B190" s="202"/>
      <c r="C190" s="14"/>
      <c r="D190" s="194" t="s">
        <v>168</v>
      </c>
      <c r="E190" s="203" t="s">
        <v>1</v>
      </c>
      <c r="F190" s="204" t="s">
        <v>172</v>
      </c>
      <c r="G190" s="14"/>
      <c r="H190" s="205">
        <v>48.593</v>
      </c>
      <c r="I190" s="206"/>
      <c r="J190" s="14"/>
      <c r="K190" s="14"/>
      <c r="L190" s="202"/>
      <c r="M190" s="207"/>
      <c r="N190" s="208"/>
      <c r="O190" s="208"/>
      <c r="P190" s="208"/>
      <c r="Q190" s="208"/>
      <c r="R190" s="208"/>
      <c r="S190" s="208"/>
      <c r="T190" s="20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03" t="s">
        <v>168</v>
      </c>
      <c r="AU190" s="203" t="s">
        <v>85</v>
      </c>
      <c r="AV190" s="14" t="s">
        <v>166</v>
      </c>
      <c r="AW190" s="14" t="s">
        <v>32</v>
      </c>
      <c r="AX190" s="14" t="s">
        <v>83</v>
      </c>
      <c r="AY190" s="203" t="s">
        <v>122</v>
      </c>
    </row>
    <row r="191" spans="1:65" s="2" customFormat="1" ht="49.05" customHeight="1">
      <c r="A191" s="38"/>
      <c r="B191" s="172"/>
      <c r="C191" s="173" t="s">
        <v>215</v>
      </c>
      <c r="D191" s="173" t="s">
        <v>125</v>
      </c>
      <c r="E191" s="174" t="s">
        <v>216</v>
      </c>
      <c r="F191" s="175" t="s">
        <v>217</v>
      </c>
      <c r="G191" s="176" t="s">
        <v>204</v>
      </c>
      <c r="H191" s="177">
        <v>48.593</v>
      </c>
      <c r="I191" s="178"/>
      <c r="J191" s="179">
        <f>ROUND(I191*H191,2)</f>
        <v>0</v>
      </c>
      <c r="K191" s="180"/>
      <c r="L191" s="39"/>
      <c r="M191" s="181" t="s">
        <v>1</v>
      </c>
      <c r="N191" s="182" t="s">
        <v>40</v>
      </c>
      <c r="O191" s="77"/>
      <c r="P191" s="183">
        <f>O191*H191</f>
        <v>0</v>
      </c>
      <c r="Q191" s="183">
        <v>0.0128</v>
      </c>
      <c r="R191" s="183">
        <f>Q191*H191</f>
        <v>0.6219904</v>
      </c>
      <c r="S191" s="183">
        <v>0</v>
      </c>
      <c r="T191" s="18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85" t="s">
        <v>166</v>
      </c>
      <c r="AT191" s="185" t="s">
        <v>125</v>
      </c>
      <c r="AU191" s="185" t="s">
        <v>85</v>
      </c>
      <c r="AY191" s="19" t="s">
        <v>122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9" t="s">
        <v>83</v>
      </c>
      <c r="BK191" s="186">
        <f>ROUND(I191*H191,2)</f>
        <v>0</v>
      </c>
      <c r="BL191" s="19" t="s">
        <v>166</v>
      </c>
      <c r="BM191" s="185" t="s">
        <v>218</v>
      </c>
    </row>
    <row r="192" spans="1:51" s="13" customFormat="1" ht="12">
      <c r="A192" s="13"/>
      <c r="B192" s="193"/>
      <c r="C192" s="13"/>
      <c r="D192" s="194" t="s">
        <v>168</v>
      </c>
      <c r="E192" s="195" t="s">
        <v>1</v>
      </c>
      <c r="F192" s="196" t="s">
        <v>214</v>
      </c>
      <c r="G192" s="13"/>
      <c r="H192" s="197">
        <v>48.593</v>
      </c>
      <c r="I192" s="198"/>
      <c r="J192" s="13"/>
      <c r="K192" s="13"/>
      <c r="L192" s="193"/>
      <c r="M192" s="199"/>
      <c r="N192" s="200"/>
      <c r="O192" s="200"/>
      <c r="P192" s="200"/>
      <c r="Q192" s="200"/>
      <c r="R192" s="200"/>
      <c r="S192" s="200"/>
      <c r="T192" s="20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5" t="s">
        <v>168</v>
      </c>
      <c r="AU192" s="195" t="s">
        <v>85</v>
      </c>
      <c r="AV192" s="13" t="s">
        <v>85</v>
      </c>
      <c r="AW192" s="13" t="s">
        <v>32</v>
      </c>
      <c r="AX192" s="13" t="s">
        <v>75</v>
      </c>
      <c r="AY192" s="195" t="s">
        <v>122</v>
      </c>
    </row>
    <row r="193" spans="1:51" s="14" customFormat="1" ht="12">
      <c r="A193" s="14"/>
      <c r="B193" s="202"/>
      <c r="C193" s="14"/>
      <c r="D193" s="194" t="s">
        <v>168</v>
      </c>
      <c r="E193" s="203" t="s">
        <v>1</v>
      </c>
      <c r="F193" s="204" t="s">
        <v>172</v>
      </c>
      <c r="G193" s="14"/>
      <c r="H193" s="205">
        <v>48.593</v>
      </c>
      <c r="I193" s="206"/>
      <c r="J193" s="14"/>
      <c r="K193" s="14"/>
      <c r="L193" s="202"/>
      <c r="M193" s="207"/>
      <c r="N193" s="208"/>
      <c r="O193" s="208"/>
      <c r="P193" s="208"/>
      <c r="Q193" s="208"/>
      <c r="R193" s="208"/>
      <c r="S193" s="208"/>
      <c r="T193" s="20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03" t="s">
        <v>168</v>
      </c>
      <c r="AU193" s="203" t="s">
        <v>85</v>
      </c>
      <c r="AV193" s="14" t="s">
        <v>166</v>
      </c>
      <c r="AW193" s="14" t="s">
        <v>32</v>
      </c>
      <c r="AX193" s="14" t="s">
        <v>83</v>
      </c>
      <c r="AY193" s="203" t="s">
        <v>122</v>
      </c>
    </row>
    <row r="194" spans="1:65" s="2" customFormat="1" ht="24.15" customHeight="1">
      <c r="A194" s="38"/>
      <c r="B194" s="172"/>
      <c r="C194" s="225" t="s">
        <v>219</v>
      </c>
      <c r="D194" s="225" t="s">
        <v>220</v>
      </c>
      <c r="E194" s="226" t="s">
        <v>221</v>
      </c>
      <c r="F194" s="227" t="s">
        <v>222</v>
      </c>
      <c r="G194" s="228" t="s">
        <v>204</v>
      </c>
      <c r="H194" s="229">
        <v>51.023</v>
      </c>
      <c r="I194" s="230"/>
      <c r="J194" s="231">
        <f>ROUND(I194*H194,2)</f>
        <v>0</v>
      </c>
      <c r="K194" s="232"/>
      <c r="L194" s="233"/>
      <c r="M194" s="234" t="s">
        <v>1</v>
      </c>
      <c r="N194" s="235" t="s">
        <v>40</v>
      </c>
      <c r="O194" s="77"/>
      <c r="P194" s="183">
        <f>O194*H194</f>
        <v>0</v>
      </c>
      <c r="Q194" s="183">
        <v>0.014</v>
      </c>
      <c r="R194" s="183">
        <f>Q194*H194</f>
        <v>0.714322</v>
      </c>
      <c r="S194" s="183">
        <v>0</v>
      </c>
      <c r="T194" s="18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85" t="s">
        <v>210</v>
      </c>
      <c r="AT194" s="185" t="s">
        <v>220</v>
      </c>
      <c r="AU194" s="185" t="s">
        <v>85</v>
      </c>
      <c r="AY194" s="19" t="s">
        <v>122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9" t="s">
        <v>83</v>
      </c>
      <c r="BK194" s="186">
        <f>ROUND(I194*H194,2)</f>
        <v>0</v>
      </c>
      <c r="BL194" s="19" t="s">
        <v>166</v>
      </c>
      <c r="BM194" s="185" t="s">
        <v>223</v>
      </c>
    </row>
    <row r="195" spans="1:51" s="13" customFormat="1" ht="12">
      <c r="A195" s="13"/>
      <c r="B195" s="193"/>
      <c r="C195" s="13"/>
      <c r="D195" s="194" t="s">
        <v>168</v>
      </c>
      <c r="E195" s="13"/>
      <c r="F195" s="196" t="s">
        <v>224</v>
      </c>
      <c r="G195" s="13"/>
      <c r="H195" s="197">
        <v>51.023</v>
      </c>
      <c r="I195" s="198"/>
      <c r="J195" s="13"/>
      <c r="K195" s="13"/>
      <c r="L195" s="193"/>
      <c r="M195" s="199"/>
      <c r="N195" s="200"/>
      <c r="O195" s="200"/>
      <c r="P195" s="200"/>
      <c r="Q195" s="200"/>
      <c r="R195" s="200"/>
      <c r="S195" s="200"/>
      <c r="T195" s="20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5" t="s">
        <v>168</v>
      </c>
      <c r="AU195" s="195" t="s">
        <v>85</v>
      </c>
      <c r="AV195" s="13" t="s">
        <v>85</v>
      </c>
      <c r="AW195" s="13" t="s">
        <v>3</v>
      </c>
      <c r="AX195" s="13" t="s">
        <v>83</v>
      </c>
      <c r="AY195" s="195" t="s">
        <v>122</v>
      </c>
    </row>
    <row r="196" spans="1:65" s="2" customFormat="1" ht="37.8" customHeight="1">
      <c r="A196" s="38"/>
      <c r="B196" s="172"/>
      <c r="C196" s="173" t="s">
        <v>225</v>
      </c>
      <c r="D196" s="173" t="s">
        <v>125</v>
      </c>
      <c r="E196" s="174" t="s">
        <v>226</v>
      </c>
      <c r="F196" s="175" t="s">
        <v>227</v>
      </c>
      <c r="G196" s="176" t="s">
        <v>204</v>
      </c>
      <c r="H196" s="177">
        <v>48.593</v>
      </c>
      <c r="I196" s="178"/>
      <c r="J196" s="179">
        <f>ROUND(I196*H196,2)</f>
        <v>0</v>
      </c>
      <c r="K196" s="180"/>
      <c r="L196" s="39"/>
      <c r="M196" s="181" t="s">
        <v>1</v>
      </c>
      <c r="N196" s="182" t="s">
        <v>40</v>
      </c>
      <c r="O196" s="77"/>
      <c r="P196" s="183">
        <f>O196*H196</f>
        <v>0</v>
      </c>
      <c r="Q196" s="183">
        <v>0.0001</v>
      </c>
      <c r="R196" s="183">
        <f>Q196*H196</f>
        <v>0.0048593</v>
      </c>
      <c r="S196" s="183">
        <v>0</v>
      </c>
      <c r="T196" s="18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85" t="s">
        <v>166</v>
      </c>
      <c r="AT196" s="185" t="s">
        <v>125</v>
      </c>
      <c r="AU196" s="185" t="s">
        <v>85</v>
      </c>
      <c r="AY196" s="19" t="s">
        <v>122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9" t="s">
        <v>83</v>
      </c>
      <c r="BK196" s="186">
        <f>ROUND(I196*H196,2)</f>
        <v>0</v>
      </c>
      <c r="BL196" s="19" t="s">
        <v>166</v>
      </c>
      <c r="BM196" s="185" t="s">
        <v>228</v>
      </c>
    </row>
    <row r="197" spans="1:51" s="15" customFormat="1" ht="12">
      <c r="A197" s="15"/>
      <c r="B197" s="210"/>
      <c r="C197" s="15"/>
      <c r="D197" s="194" t="s">
        <v>168</v>
      </c>
      <c r="E197" s="211" t="s">
        <v>1</v>
      </c>
      <c r="F197" s="212" t="s">
        <v>229</v>
      </c>
      <c r="G197" s="15"/>
      <c r="H197" s="211" t="s">
        <v>1</v>
      </c>
      <c r="I197" s="213"/>
      <c r="J197" s="15"/>
      <c r="K197" s="15"/>
      <c r="L197" s="210"/>
      <c r="M197" s="214"/>
      <c r="N197" s="215"/>
      <c r="O197" s="215"/>
      <c r="P197" s="215"/>
      <c r="Q197" s="215"/>
      <c r="R197" s="215"/>
      <c r="S197" s="215"/>
      <c r="T197" s="21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11" t="s">
        <v>168</v>
      </c>
      <c r="AU197" s="211" t="s">
        <v>85</v>
      </c>
      <c r="AV197" s="15" t="s">
        <v>83</v>
      </c>
      <c r="AW197" s="15" t="s">
        <v>32</v>
      </c>
      <c r="AX197" s="15" t="s">
        <v>75</v>
      </c>
      <c r="AY197" s="211" t="s">
        <v>122</v>
      </c>
    </row>
    <row r="198" spans="1:51" s="13" customFormat="1" ht="12">
      <c r="A198" s="13"/>
      <c r="B198" s="193"/>
      <c r="C198" s="13"/>
      <c r="D198" s="194" t="s">
        <v>168</v>
      </c>
      <c r="E198" s="195" t="s">
        <v>1</v>
      </c>
      <c r="F198" s="196" t="s">
        <v>214</v>
      </c>
      <c r="G198" s="13"/>
      <c r="H198" s="197">
        <v>48.593</v>
      </c>
      <c r="I198" s="198"/>
      <c r="J198" s="13"/>
      <c r="K198" s="13"/>
      <c r="L198" s="193"/>
      <c r="M198" s="199"/>
      <c r="N198" s="200"/>
      <c r="O198" s="200"/>
      <c r="P198" s="200"/>
      <c r="Q198" s="200"/>
      <c r="R198" s="200"/>
      <c r="S198" s="200"/>
      <c r="T198" s="20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5" t="s">
        <v>168</v>
      </c>
      <c r="AU198" s="195" t="s">
        <v>85</v>
      </c>
      <c r="AV198" s="13" t="s">
        <v>85</v>
      </c>
      <c r="AW198" s="13" t="s">
        <v>32</v>
      </c>
      <c r="AX198" s="13" t="s">
        <v>75</v>
      </c>
      <c r="AY198" s="195" t="s">
        <v>122</v>
      </c>
    </row>
    <row r="199" spans="1:51" s="14" customFormat="1" ht="12">
      <c r="A199" s="14"/>
      <c r="B199" s="202"/>
      <c r="C199" s="14"/>
      <c r="D199" s="194" t="s">
        <v>168</v>
      </c>
      <c r="E199" s="203" t="s">
        <v>1</v>
      </c>
      <c r="F199" s="204" t="s">
        <v>172</v>
      </c>
      <c r="G199" s="14"/>
      <c r="H199" s="205">
        <v>48.593</v>
      </c>
      <c r="I199" s="206"/>
      <c r="J199" s="14"/>
      <c r="K199" s="14"/>
      <c r="L199" s="202"/>
      <c r="M199" s="207"/>
      <c r="N199" s="208"/>
      <c r="O199" s="208"/>
      <c r="P199" s="208"/>
      <c r="Q199" s="208"/>
      <c r="R199" s="208"/>
      <c r="S199" s="208"/>
      <c r="T199" s="20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03" t="s">
        <v>168</v>
      </c>
      <c r="AU199" s="203" t="s">
        <v>85</v>
      </c>
      <c r="AV199" s="14" t="s">
        <v>166</v>
      </c>
      <c r="AW199" s="14" t="s">
        <v>32</v>
      </c>
      <c r="AX199" s="14" t="s">
        <v>83</v>
      </c>
      <c r="AY199" s="203" t="s">
        <v>122</v>
      </c>
    </row>
    <row r="200" spans="1:65" s="2" customFormat="1" ht="33" customHeight="1">
      <c r="A200" s="38"/>
      <c r="B200" s="172"/>
      <c r="C200" s="173" t="s">
        <v>230</v>
      </c>
      <c r="D200" s="173" t="s">
        <v>125</v>
      </c>
      <c r="E200" s="174" t="s">
        <v>231</v>
      </c>
      <c r="F200" s="175" t="s">
        <v>232</v>
      </c>
      <c r="G200" s="176" t="s">
        <v>204</v>
      </c>
      <c r="H200" s="177">
        <v>48.593</v>
      </c>
      <c r="I200" s="178"/>
      <c r="J200" s="179">
        <f>ROUND(I200*H200,2)</f>
        <v>0</v>
      </c>
      <c r="K200" s="180"/>
      <c r="L200" s="39"/>
      <c r="M200" s="181" t="s">
        <v>1</v>
      </c>
      <c r="N200" s="182" t="s">
        <v>40</v>
      </c>
      <c r="O200" s="77"/>
      <c r="P200" s="183">
        <f>O200*H200</f>
        <v>0</v>
      </c>
      <c r="Q200" s="183">
        <v>0.01899</v>
      </c>
      <c r="R200" s="183">
        <f>Q200*H200</f>
        <v>0.9227810700000001</v>
      </c>
      <c r="S200" s="183">
        <v>0</v>
      </c>
      <c r="T200" s="18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85" t="s">
        <v>166</v>
      </c>
      <c r="AT200" s="185" t="s">
        <v>125</v>
      </c>
      <c r="AU200" s="185" t="s">
        <v>85</v>
      </c>
      <c r="AY200" s="19" t="s">
        <v>122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9" t="s">
        <v>83</v>
      </c>
      <c r="BK200" s="186">
        <f>ROUND(I200*H200,2)</f>
        <v>0</v>
      </c>
      <c r="BL200" s="19" t="s">
        <v>166</v>
      </c>
      <c r="BM200" s="185" t="s">
        <v>233</v>
      </c>
    </row>
    <row r="201" spans="1:51" s="15" customFormat="1" ht="12">
      <c r="A201" s="15"/>
      <c r="B201" s="210"/>
      <c r="C201" s="15"/>
      <c r="D201" s="194" t="s">
        <v>168</v>
      </c>
      <c r="E201" s="211" t="s">
        <v>1</v>
      </c>
      <c r="F201" s="212" t="s">
        <v>229</v>
      </c>
      <c r="G201" s="15"/>
      <c r="H201" s="211" t="s">
        <v>1</v>
      </c>
      <c r="I201" s="213"/>
      <c r="J201" s="15"/>
      <c r="K201" s="15"/>
      <c r="L201" s="210"/>
      <c r="M201" s="214"/>
      <c r="N201" s="215"/>
      <c r="O201" s="215"/>
      <c r="P201" s="215"/>
      <c r="Q201" s="215"/>
      <c r="R201" s="215"/>
      <c r="S201" s="215"/>
      <c r="T201" s="21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11" t="s">
        <v>168</v>
      </c>
      <c r="AU201" s="211" t="s">
        <v>85</v>
      </c>
      <c r="AV201" s="15" t="s">
        <v>83</v>
      </c>
      <c r="AW201" s="15" t="s">
        <v>32</v>
      </c>
      <c r="AX201" s="15" t="s">
        <v>75</v>
      </c>
      <c r="AY201" s="211" t="s">
        <v>122</v>
      </c>
    </row>
    <row r="202" spans="1:51" s="13" customFormat="1" ht="12">
      <c r="A202" s="13"/>
      <c r="B202" s="193"/>
      <c r="C202" s="13"/>
      <c r="D202" s="194" t="s">
        <v>168</v>
      </c>
      <c r="E202" s="195" t="s">
        <v>1</v>
      </c>
      <c r="F202" s="196" t="s">
        <v>214</v>
      </c>
      <c r="G202" s="13"/>
      <c r="H202" s="197">
        <v>48.593</v>
      </c>
      <c r="I202" s="198"/>
      <c r="J202" s="13"/>
      <c r="K202" s="13"/>
      <c r="L202" s="193"/>
      <c r="M202" s="199"/>
      <c r="N202" s="200"/>
      <c r="O202" s="200"/>
      <c r="P202" s="200"/>
      <c r="Q202" s="200"/>
      <c r="R202" s="200"/>
      <c r="S202" s="200"/>
      <c r="T202" s="20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5" t="s">
        <v>168</v>
      </c>
      <c r="AU202" s="195" t="s">
        <v>85</v>
      </c>
      <c r="AV202" s="13" t="s">
        <v>85</v>
      </c>
      <c r="AW202" s="13" t="s">
        <v>32</v>
      </c>
      <c r="AX202" s="13" t="s">
        <v>75</v>
      </c>
      <c r="AY202" s="195" t="s">
        <v>122</v>
      </c>
    </row>
    <row r="203" spans="1:51" s="14" customFormat="1" ht="12">
      <c r="A203" s="14"/>
      <c r="B203" s="202"/>
      <c r="C203" s="14"/>
      <c r="D203" s="194" t="s">
        <v>168</v>
      </c>
      <c r="E203" s="203" t="s">
        <v>1</v>
      </c>
      <c r="F203" s="204" t="s">
        <v>172</v>
      </c>
      <c r="G203" s="14"/>
      <c r="H203" s="205">
        <v>48.593</v>
      </c>
      <c r="I203" s="206"/>
      <c r="J203" s="14"/>
      <c r="K203" s="14"/>
      <c r="L203" s="202"/>
      <c r="M203" s="207"/>
      <c r="N203" s="208"/>
      <c r="O203" s="208"/>
      <c r="P203" s="208"/>
      <c r="Q203" s="208"/>
      <c r="R203" s="208"/>
      <c r="S203" s="208"/>
      <c r="T203" s="20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03" t="s">
        <v>168</v>
      </c>
      <c r="AU203" s="203" t="s">
        <v>85</v>
      </c>
      <c r="AV203" s="14" t="s">
        <v>166</v>
      </c>
      <c r="AW203" s="14" t="s">
        <v>32</v>
      </c>
      <c r="AX203" s="14" t="s">
        <v>83</v>
      </c>
      <c r="AY203" s="203" t="s">
        <v>122</v>
      </c>
    </row>
    <row r="204" spans="1:65" s="2" customFormat="1" ht="24.15" customHeight="1">
      <c r="A204" s="38"/>
      <c r="B204" s="172"/>
      <c r="C204" s="173" t="s">
        <v>234</v>
      </c>
      <c r="D204" s="173" t="s">
        <v>125</v>
      </c>
      <c r="E204" s="174" t="s">
        <v>235</v>
      </c>
      <c r="F204" s="175" t="s">
        <v>236</v>
      </c>
      <c r="G204" s="176" t="s">
        <v>204</v>
      </c>
      <c r="H204" s="177">
        <v>48.593</v>
      </c>
      <c r="I204" s="178"/>
      <c r="J204" s="179">
        <f>ROUND(I204*H204,2)</f>
        <v>0</v>
      </c>
      <c r="K204" s="180"/>
      <c r="L204" s="39"/>
      <c r="M204" s="181" t="s">
        <v>1</v>
      </c>
      <c r="N204" s="182" t="s">
        <v>40</v>
      </c>
      <c r="O204" s="77"/>
      <c r="P204" s="183">
        <f>O204*H204</f>
        <v>0</v>
      </c>
      <c r="Q204" s="183">
        <v>0.00336</v>
      </c>
      <c r="R204" s="183">
        <f>Q204*H204</f>
        <v>0.16327248000000003</v>
      </c>
      <c r="S204" s="183">
        <v>0</v>
      </c>
      <c r="T204" s="18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85" t="s">
        <v>166</v>
      </c>
      <c r="AT204" s="185" t="s">
        <v>125</v>
      </c>
      <c r="AU204" s="185" t="s">
        <v>85</v>
      </c>
      <c r="AY204" s="19" t="s">
        <v>122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9" t="s">
        <v>83</v>
      </c>
      <c r="BK204" s="186">
        <f>ROUND(I204*H204,2)</f>
        <v>0</v>
      </c>
      <c r="BL204" s="19" t="s">
        <v>166</v>
      </c>
      <c r="BM204" s="185" t="s">
        <v>237</v>
      </c>
    </row>
    <row r="205" spans="1:65" s="2" customFormat="1" ht="16.5" customHeight="1">
      <c r="A205" s="38"/>
      <c r="B205" s="172"/>
      <c r="C205" s="173" t="s">
        <v>238</v>
      </c>
      <c r="D205" s="173" t="s">
        <v>125</v>
      </c>
      <c r="E205" s="174" t="s">
        <v>239</v>
      </c>
      <c r="F205" s="175" t="s">
        <v>240</v>
      </c>
      <c r="G205" s="176" t="s">
        <v>204</v>
      </c>
      <c r="H205" s="177">
        <v>1792.264</v>
      </c>
      <c r="I205" s="178"/>
      <c r="J205" s="179">
        <f>ROUND(I205*H205,2)</f>
        <v>0</v>
      </c>
      <c r="K205" s="180"/>
      <c r="L205" s="39"/>
      <c r="M205" s="181" t="s">
        <v>1</v>
      </c>
      <c r="N205" s="182" t="s">
        <v>40</v>
      </c>
      <c r="O205" s="77"/>
      <c r="P205" s="183">
        <f>O205*H205</f>
        <v>0</v>
      </c>
      <c r="Q205" s="183">
        <v>0.0014</v>
      </c>
      <c r="R205" s="183">
        <f>Q205*H205</f>
        <v>2.5091696</v>
      </c>
      <c r="S205" s="183">
        <v>0</v>
      </c>
      <c r="T205" s="18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85" t="s">
        <v>166</v>
      </c>
      <c r="AT205" s="185" t="s">
        <v>125</v>
      </c>
      <c r="AU205" s="185" t="s">
        <v>85</v>
      </c>
      <c r="AY205" s="19" t="s">
        <v>122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9" t="s">
        <v>83</v>
      </c>
      <c r="BK205" s="186">
        <f>ROUND(I205*H205,2)</f>
        <v>0</v>
      </c>
      <c r="BL205" s="19" t="s">
        <v>166</v>
      </c>
      <c r="BM205" s="185" t="s">
        <v>241</v>
      </c>
    </row>
    <row r="206" spans="1:51" s="15" customFormat="1" ht="12">
      <c r="A206" s="15"/>
      <c r="B206" s="210"/>
      <c r="C206" s="15"/>
      <c r="D206" s="194" t="s">
        <v>168</v>
      </c>
      <c r="E206" s="211" t="s">
        <v>1</v>
      </c>
      <c r="F206" s="212" t="s">
        <v>242</v>
      </c>
      <c r="G206" s="15"/>
      <c r="H206" s="211" t="s">
        <v>1</v>
      </c>
      <c r="I206" s="213"/>
      <c r="J206" s="15"/>
      <c r="K206" s="15"/>
      <c r="L206" s="210"/>
      <c r="M206" s="214"/>
      <c r="N206" s="215"/>
      <c r="O206" s="215"/>
      <c r="P206" s="215"/>
      <c r="Q206" s="215"/>
      <c r="R206" s="215"/>
      <c r="S206" s="215"/>
      <c r="T206" s="21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11" t="s">
        <v>168</v>
      </c>
      <c r="AU206" s="211" t="s">
        <v>85</v>
      </c>
      <c r="AV206" s="15" t="s">
        <v>83</v>
      </c>
      <c r="AW206" s="15" t="s">
        <v>32</v>
      </c>
      <c r="AX206" s="15" t="s">
        <v>75</v>
      </c>
      <c r="AY206" s="211" t="s">
        <v>122</v>
      </c>
    </row>
    <row r="207" spans="1:51" s="13" customFormat="1" ht="12">
      <c r="A207" s="13"/>
      <c r="B207" s="193"/>
      <c r="C207" s="13"/>
      <c r="D207" s="194" t="s">
        <v>168</v>
      </c>
      <c r="E207" s="195" t="s">
        <v>1</v>
      </c>
      <c r="F207" s="196" t="s">
        <v>243</v>
      </c>
      <c r="G207" s="13"/>
      <c r="H207" s="197">
        <v>1666.324</v>
      </c>
      <c r="I207" s="198"/>
      <c r="J207" s="13"/>
      <c r="K207" s="13"/>
      <c r="L207" s="193"/>
      <c r="M207" s="199"/>
      <c r="N207" s="200"/>
      <c r="O207" s="200"/>
      <c r="P207" s="200"/>
      <c r="Q207" s="200"/>
      <c r="R207" s="200"/>
      <c r="S207" s="200"/>
      <c r="T207" s="20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5" t="s">
        <v>168</v>
      </c>
      <c r="AU207" s="195" t="s">
        <v>85</v>
      </c>
      <c r="AV207" s="13" t="s">
        <v>85</v>
      </c>
      <c r="AW207" s="13" t="s">
        <v>32</v>
      </c>
      <c r="AX207" s="13" t="s">
        <v>75</v>
      </c>
      <c r="AY207" s="195" t="s">
        <v>122</v>
      </c>
    </row>
    <row r="208" spans="1:51" s="15" customFormat="1" ht="12">
      <c r="A208" s="15"/>
      <c r="B208" s="210"/>
      <c r="C208" s="15"/>
      <c r="D208" s="194" t="s">
        <v>168</v>
      </c>
      <c r="E208" s="211" t="s">
        <v>1</v>
      </c>
      <c r="F208" s="212" t="s">
        <v>244</v>
      </c>
      <c r="G208" s="15"/>
      <c r="H208" s="211" t="s">
        <v>1</v>
      </c>
      <c r="I208" s="213"/>
      <c r="J208" s="15"/>
      <c r="K208" s="15"/>
      <c r="L208" s="210"/>
      <c r="M208" s="214"/>
      <c r="N208" s="215"/>
      <c r="O208" s="215"/>
      <c r="P208" s="215"/>
      <c r="Q208" s="215"/>
      <c r="R208" s="215"/>
      <c r="S208" s="215"/>
      <c r="T208" s="21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11" t="s">
        <v>168</v>
      </c>
      <c r="AU208" s="211" t="s">
        <v>85</v>
      </c>
      <c r="AV208" s="15" t="s">
        <v>83</v>
      </c>
      <c r="AW208" s="15" t="s">
        <v>32</v>
      </c>
      <c r="AX208" s="15" t="s">
        <v>75</v>
      </c>
      <c r="AY208" s="211" t="s">
        <v>122</v>
      </c>
    </row>
    <row r="209" spans="1:51" s="13" customFormat="1" ht="12">
      <c r="A209" s="13"/>
      <c r="B209" s="193"/>
      <c r="C209" s="13"/>
      <c r="D209" s="194" t="s">
        <v>168</v>
      </c>
      <c r="E209" s="195" t="s">
        <v>1</v>
      </c>
      <c r="F209" s="196" t="s">
        <v>245</v>
      </c>
      <c r="G209" s="13"/>
      <c r="H209" s="197">
        <v>125.94</v>
      </c>
      <c r="I209" s="198"/>
      <c r="J209" s="13"/>
      <c r="K209" s="13"/>
      <c r="L209" s="193"/>
      <c r="M209" s="199"/>
      <c r="N209" s="200"/>
      <c r="O209" s="200"/>
      <c r="P209" s="200"/>
      <c r="Q209" s="200"/>
      <c r="R209" s="200"/>
      <c r="S209" s="200"/>
      <c r="T209" s="20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5" t="s">
        <v>168</v>
      </c>
      <c r="AU209" s="195" t="s">
        <v>85</v>
      </c>
      <c r="AV209" s="13" t="s">
        <v>85</v>
      </c>
      <c r="AW209" s="13" t="s">
        <v>32</v>
      </c>
      <c r="AX209" s="13" t="s">
        <v>75</v>
      </c>
      <c r="AY209" s="195" t="s">
        <v>122</v>
      </c>
    </row>
    <row r="210" spans="1:51" s="14" customFormat="1" ht="12">
      <c r="A210" s="14"/>
      <c r="B210" s="202"/>
      <c r="C210" s="14"/>
      <c r="D210" s="194" t="s">
        <v>168</v>
      </c>
      <c r="E210" s="203" t="s">
        <v>1</v>
      </c>
      <c r="F210" s="204" t="s">
        <v>172</v>
      </c>
      <c r="G210" s="14"/>
      <c r="H210" s="205">
        <v>1792.2640000000001</v>
      </c>
      <c r="I210" s="206"/>
      <c r="J210" s="14"/>
      <c r="K210" s="14"/>
      <c r="L210" s="202"/>
      <c r="M210" s="207"/>
      <c r="N210" s="208"/>
      <c r="O210" s="208"/>
      <c r="P210" s="208"/>
      <c r="Q210" s="208"/>
      <c r="R210" s="208"/>
      <c r="S210" s="208"/>
      <c r="T210" s="20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3" t="s">
        <v>168</v>
      </c>
      <c r="AU210" s="203" t="s">
        <v>85</v>
      </c>
      <c r="AV210" s="14" t="s">
        <v>166</v>
      </c>
      <c r="AW210" s="14" t="s">
        <v>32</v>
      </c>
      <c r="AX210" s="14" t="s">
        <v>83</v>
      </c>
      <c r="AY210" s="203" t="s">
        <v>122</v>
      </c>
    </row>
    <row r="211" spans="1:65" s="2" customFormat="1" ht="16.5" customHeight="1">
      <c r="A211" s="38"/>
      <c r="B211" s="172"/>
      <c r="C211" s="173" t="s">
        <v>8</v>
      </c>
      <c r="D211" s="173" t="s">
        <v>125</v>
      </c>
      <c r="E211" s="174" t="s">
        <v>246</v>
      </c>
      <c r="F211" s="175" t="s">
        <v>247</v>
      </c>
      <c r="G211" s="176" t="s">
        <v>204</v>
      </c>
      <c r="H211" s="177">
        <v>1774.365</v>
      </c>
      <c r="I211" s="178"/>
      <c r="J211" s="179">
        <f>ROUND(I211*H211,2)</f>
        <v>0</v>
      </c>
      <c r="K211" s="180"/>
      <c r="L211" s="39"/>
      <c r="M211" s="181" t="s">
        <v>1</v>
      </c>
      <c r="N211" s="182" t="s">
        <v>40</v>
      </c>
      <c r="O211" s="77"/>
      <c r="P211" s="183">
        <f>O211*H211</f>
        <v>0</v>
      </c>
      <c r="Q211" s="183">
        <v>0.00026</v>
      </c>
      <c r="R211" s="183">
        <f>Q211*H211</f>
        <v>0.46133489999999994</v>
      </c>
      <c r="S211" s="183">
        <v>0</v>
      </c>
      <c r="T211" s="18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85" t="s">
        <v>166</v>
      </c>
      <c r="AT211" s="185" t="s">
        <v>125</v>
      </c>
      <c r="AU211" s="185" t="s">
        <v>85</v>
      </c>
      <c r="AY211" s="19" t="s">
        <v>122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9" t="s">
        <v>83</v>
      </c>
      <c r="BK211" s="186">
        <f>ROUND(I211*H211,2)</f>
        <v>0</v>
      </c>
      <c r="BL211" s="19" t="s">
        <v>166</v>
      </c>
      <c r="BM211" s="185" t="s">
        <v>248</v>
      </c>
    </row>
    <row r="212" spans="1:51" s="15" customFormat="1" ht="12">
      <c r="A212" s="15"/>
      <c r="B212" s="210"/>
      <c r="C212" s="15"/>
      <c r="D212" s="194" t="s">
        <v>168</v>
      </c>
      <c r="E212" s="211" t="s">
        <v>1</v>
      </c>
      <c r="F212" s="212" t="s">
        <v>242</v>
      </c>
      <c r="G212" s="15"/>
      <c r="H212" s="211" t="s">
        <v>1</v>
      </c>
      <c r="I212" s="213"/>
      <c r="J212" s="15"/>
      <c r="K212" s="15"/>
      <c r="L212" s="210"/>
      <c r="M212" s="214"/>
      <c r="N212" s="215"/>
      <c r="O212" s="215"/>
      <c r="P212" s="215"/>
      <c r="Q212" s="215"/>
      <c r="R212" s="215"/>
      <c r="S212" s="215"/>
      <c r="T212" s="21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11" t="s">
        <v>168</v>
      </c>
      <c r="AU212" s="211" t="s">
        <v>85</v>
      </c>
      <c r="AV212" s="15" t="s">
        <v>83</v>
      </c>
      <c r="AW212" s="15" t="s">
        <v>32</v>
      </c>
      <c r="AX212" s="15" t="s">
        <v>75</v>
      </c>
      <c r="AY212" s="211" t="s">
        <v>122</v>
      </c>
    </row>
    <row r="213" spans="1:51" s="13" customFormat="1" ht="12">
      <c r="A213" s="13"/>
      <c r="B213" s="193"/>
      <c r="C213" s="13"/>
      <c r="D213" s="194" t="s">
        <v>168</v>
      </c>
      <c r="E213" s="195" t="s">
        <v>1</v>
      </c>
      <c r="F213" s="196" t="s">
        <v>243</v>
      </c>
      <c r="G213" s="13"/>
      <c r="H213" s="197">
        <v>1666.324</v>
      </c>
      <c r="I213" s="198"/>
      <c r="J213" s="13"/>
      <c r="K213" s="13"/>
      <c r="L213" s="193"/>
      <c r="M213" s="199"/>
      <c r="N213" s="200"/>
      <c r="O213" s="200"/>
      <c r="P213" s="200"/>
      <c r="Q213" s="200"/>
      <c r="R213" s="200"/>
      <c r="S213" s="200"/>
      <c r="T213" s="20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5" t="s">
        <v>168</v>
      </c>
      <c r="AU213" s="195" t="s">
        <v>85</v>
      </c>
      <c r="AV213" s="13" t="s">
        <v>85</v>
      </c>
      <c r="AW213" s="13" t="s">
        <v>32</v>
      </c>
      <c r="AX213" s="13" t="s">
        <v>75</v>
      </c>
      <c r="AY213" s="195" t="s">
        <v>122</v>
      </c>
    </row>
    <row r="214" spans="1:51" s="15" customFormat="1" ht="12">
      <c r="A214" s="15"/>
      <c r="B214" s="210"/>
      <c r="C214" s="15"/>
      <c r="D214" s="194" t="s">
        <v>168</v>
      </c>
      <c r="E214" s="211" t="s">
        <v>1</v>
      </c>
      <c r="F214" s="212" t="s">
        <v>249</v>
      </c>
      <c r="G214" s="15"/>
      <c r="H214" s="211" t="s">
        <v>1</v>
      </c>
      <c r="I214" s="213"/>
      <c r="J214" s="15"/>
      <c r="K214" s="15"/>
      <c r="L214" s="210"/>
      <c r="M214" s="214"/>
      <c r="N214" s="215"/>
      <c r="O214" s="215"/>
      <c r="P214" s="215"/>
      <c r="Q214" s="215"/>
      <c r="R214" s="215"/>
      <c r="S214" s="215"/>
      <c r="T214" s="21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11" t="s">
        <v>168</v>
      </c>
      <c r="AU214" s="211" t="s">
        <v>85</v>
      </c>
      <c r="AV214" s="15" t="s">
        <v>83</v>
      </c>
      <c r="AW214" s="15" t="s">
        <v>32</v>
      </c>
      <c r="AX214" s="15" t="s">
        <v>75</v>
      </c>
      <c r="AY214" s="211" t="s">
        <v>122</v>
      </c>
    </row>
    <row r="215" spans="1:51" s="13" customFormat="1" ht="12">
      <c r="A215" s="13"/>
      <c r="B215" s="193"/>
      <c r="C215" s="13"/>
      <c r="D215" s="194" t="s">
        <v>168</v>
      </c>
      <c r="E215" s="195" t="s">
        <v>1</v>
      </c>
      <c r="F215" s="196" t="s">
        <v>250</v>
      </c>
      <c r="G215" s="13"/>
      <c r="H215" s="197">
        <v>99.136</v>
      </c>
      <c r="I215" s="198"/>
      <c r="J215" s="13"/>
      <c r="K215" s="13"/>
      <c r="L215" s="193"/>
      <c r="M215" s="199"/>
      <c r="N215" s="200"/>
      <c r="O215" s="200"/>
      <c r="P215" s="200"/>
      <c r="Q215" s="200"/>
      <c r="R215" s="200"/>
      <c r="S215" s="200"/>
      <c r="T215" s="20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5" t="s">
        <v>168</v>
      </c>
      <c r="AU215" s="195" t="s">
        <v>85</v>
      </c>
      <c r="AV215" s="13" t="s">
        <v>85</v>
      </c>
      <c r="AW215" s="13" t="s">
        <v>32</v>
      </c>
      <c r="AX215" s="13" t="s">
        <v>75</v>
      </c>
      <c r="AY215" s="195" t="s">
        <v>122</v>
      </c>
    </row>
    <row r="216" spans="1:51" s="13" customFormat="1" ht="12">
      <c r="A216" s="13"/>
      <c r="B216" s="193"/>
      <c r="C216" s="13"/>
      <c r="D216" s="194" t="s">
        <v>168</v>
      </c>
      <c r="E216" s="195" t="s">
        <v>1</v>
      </c>
      <c r="F216" s="196" t="s">
        <v>251</v>
      </c>
      <c r="G216" s="13"/>
      <c r="H216" s="197">
        <v>2.776</v>
      </c>
      <c r="I216" s="198"/>
      <c r="J216" s="13"/>
      <c r="K216" s="13"/>
      <c r="L216" s="193"/>
      <c r="M216" s="199"/>
      <c r="N216" s="200"/>
      <c r="O216" s="200"/>
      <c r="P216" s="200"/>
      <c r="Q216" s="200"/>
      <c r="R216" s="200"/>
      <c r="S216" s="200"/>
      <c r="T216" s="20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5" t="s">
        <v>168</v>
      </c>
      <c r="AU216" s="195" t="s">
        <v>85</v>
      </c>
      <c r="AV216" s="13" t="s">
        <v>85</v>
      </c>
      <c r="AW216" s="13" t="s">
        <v>32</v>
      </c>
      <c r="AX216" s="13" t="s">
        <v>75</v>
      </c>
      <c r="AY216" s="195" t="s">
        <v>122</v>
      </c>
    </row>
    <row r="217" spans="1:51" s="13" customFormat="1" ht="12">
      <c r="A217" s="13"/>
      <c r="B217" s="193"/>
      <c r="C217" s="13"/>
      <c r="D217" s="194" t="s">
        <v>168</v>
      </c>
      <c r="E217" s="195" t="s">
        <v>1</v>
      </c>
      <c r="F217" s="196" t="s">
        <v>252</v>
      </c>
      <c r="G217" s="13"/>
      <c r="H217" s="197">
        <v>6.129</v>
      </c>
      <c r="I217" s="198"/>
      <c r="J217" s="13"/>
      <c r="K217" s="13"/>
      <c r="L217" s="193"/>
      <c r="M217" s="199"/>
      <c r="N217" s="200"/>
      <c r="O217" s="200"/>
      <c r="P217" s="200"/>
      <c r="Q217" s="200"/>
      <c r="R217" s="200"/>
      <c r="S217" s="200"/>
      <c r="T217" s="20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5" t="s">
        <v>168</v>
      </c>
      <c r="AU217" s="195" t="s">
        <v>85</v>
      </c>
      <c r="AV217" s="13" t="s">
        <v>85</v>
      </c>
      <c r="AW217" s="13" t="s">
        <v>32</v>
      </c>
      <c r="AX217" s="13" t="s">
        <v>75</v>
      </c>
      <c r="AY217" s="195" t="s">
        <v>122</v>
      </c>
    </row>
    <row r="218" spans="1:51" s="14" customFormat="1" ht="12">
      <c r="A218" s="14"/>
      <c r="B218" s="202"/>
      <c r="C218" s="14"/>
      <c r="D218" s="194" t="s">
        <v>168</v>
      </c>
      <c r="E218" s="203" t="s">
        <v>1</v>
      </c>
      <c r="F218" s="204" t="s">
        <v>172</v>
      </c>
      <c r="G218" s="14"/>
      <c r="H218" s="205">
        <v>1774.365</v>
      </c>
      <c r="I218" s="206"/>
      <c r="J218" s="14"/>
      <c r="K218" s="14"/>
      <c r="L218" s="202"/>
      <c r="M218" s="207"/>
      <c r="N218" s="208"/>
      <c r="O218" s="208"/>
      <c r="P218" s="208"/>
      <c r="Q218" s="208"/>
      <c r="R218" s="208"/>
      <c r="S218" s="208"/>
      <c r="T218" s="20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03" t="s">
        <v>168</v>
      </c>
      <c r="AU218" s="203" t="s">
        <v>85</v>
      </c>
      <c r="AV218" s="14" t="s">
        <v>166</v>
      </c>
      <c r="AW218" s="14" t="s">
        <v>32</v>
      </c>
      <c r="AX218" s="14" t="s">
        <v>83</v>
      </c>
      <c r="AY218" s="203" t="s">
        <v>122</v>
      </c>
    </row>
    <row r="219" spans="1:65" s="2" customFormat="1" ht="24.15" customHeight="1">
      <c r="A219" s="38"/>
      <c r="B219" s="172"/>
      <c r="C219" s="173" t="s">
        <v>253</v>
      </c>
      <c r="D219" s="173" t="s">
        <v>125</v>
      </c>
      <c r="E219" s="174" t="s">
        <v>254</v>
      </c>
      <c r="F219" s="175" t="s">
        <v>255</v>
      </c>
      <c r="G219" s="176" t="s">
        <v>204</v>
      </c>
      <c r="H219" s="177">
        <v>1900.305</v>
      </c>
      <c r="I219" s="178"/>
      <c r="J219" s="179">
        <f>ROUND(I219*H219,2)</f>
        <v>0</v>
      </c>
      <c r="K219" s="180"/>
      <c r="L219" s="39"/>
      <c r="M219" s="181" t="s">
        <v>1</v>
      </c>
      <c r="N219" s="182" t="s">
        <v>40</v>
      </c>
      <c r="O219" s="77"/>
      <c r="P219" s="183">
        <f>O219*H219</f>
        <v>0</v>
      </c>
      <c r="Q219" s="183">
        <v>0.00438</v>
      </c>
      <c r="R219" s="183">
        <f>Q219*H219</f>
        <v>8.3233359</v>
      </c>
      <c r="S219" s="183">
        <v>0</v>
      </c>
      <c r="T219" s="18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85" t="s">
        <v>166</v>
      </c>
      <c r="AT219" s="185" t="s">
        <v>125</v>
      </c>
      <c r="AU219" s="185" t="s">
        <v>85</v>
      </c>
      <c r="AY219" s="19" t="s">
        <v>122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9" t="s">
        <v>83</v>
      </c>
      <c r="BK219" s="186">
        <f>ROUND(I219*H219,2)</f>
        <v>0</v>
      </c>
      <c r="BL219" s="19" t="s">
        <v>166</v>
      </c>
      <c r="BM219" s="185" t="s">
        <v>256</v>
      </c>
    </row>
    <row r="220" spans="1:51" s="15" customFormat="1" ht="12">
      <c r="A220" s="15"/>
      <c r="B220" s="210"/>
      <c r="C220" s="15"/>
      <c r="D220" s="194" t="s">
        <v>168</v>
      </c>
      <c r="E220" s="211" t="s">
        <v>1</v>
      </c>
      <c r="F220" s="212" t="s">
        <v>242</v>
      </c>
      <c r="G220" s="15"/>
      <c r="H220" s="211" t="s">
        <v>1</v>
      </c>
      <c r="I220" s="213"/>
      <c r="J220" s="15"/>
      <c r="K220" s="15"/>
      <c r="L220" s="210"/>
      <c r="M220" s="214"/>
      <c r="N220" s="215"/>
      <c r="O220" s="215"/>
      <c r="P220" s="215"/>
      <c r="Q220" s="215"/>
      <c r="R220" s="215"/>
      <c r="S220" s="215"/>
      <c r="T220" s="21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11" t="s">
        <v>168</v>
      </c>
      <c r="AU220" s="211" t="s">
        <v>85</v>
      </c>
      <c r="AV220" s="15" t="s">
        <v>83</v>
      </c>
      <c r="AW220" s="15" t="s">
        <v>32</v>
      </c>
      <c r="AX220" s="15" t="s">
        <v>75</v>
      </c>
      <c r="AY220" s="211" t="s">
        <v>122</v>
      </c>
    </row>
    <row r="221" spans="1:51" s="13" customFormat="1" ht="12">
      <c r="A221" s="13"/>
      <c r="B221" s="193"/>
      <c r="C221" s="13"/>
      <c r="D221" s="194" t="s">
        <v>168</v>
      </c>
      <c r="E221" s="195" t="s">
        <v>1</v>
      </c>
      <c r="F221" s="196" t="s">
        <v>243</v>
      </c>
      <c r="G221" s="13"/>
      <c r="H221" s="197">
        <v>1666.324</v>
      </c>
      <c r="I221" s="198"/>
      <c r="J221" s="13"/>
      <c r="K221" s="13"/>
      <c r="L221" s="193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168</v>
      </c>
      <c r="AU221" s="195" t="s">
        <v>85</v>
      </c>
      <c r="AV221" s="13" t="s">
        <v>85</v>
      </c>
      <c r="AW221" s="13" t="s">
        <v>32</v>
      </c>
      <c r="AX221" s="13" t="s">
        <v>75</v>
      </c>
      <c r="AY221" s="195" t="s">
        <v>122</v>
      </c>
    </row>
    <row r="222" spans="1:51" s="15" customFormat="1" ht="12">
      <c r="A222" s="15"/>
      <c r="B222" s="210"/>
      <c r="C222" s="15"/>
      <c r="D222" s="194" t="s">
        <v>168</v>
      </c>
      <c r="E222" s="211" t="s">
        <v>1</v>
      </c>
      <c r="F222" s="212" t="s">
        <v>244</v>
      </c>
      <c r="G222" s="15"/>
      <c r="H222" s="211" t="s">
        <v>1</v>
      </c>
      <c r="I222" s="213"/>
      <c r="J222" s="15"/>
      <c r="K222" s="15"/>
      <c r="L222" s="210"/>
      <c r="M222" s="214"/>
      <c r="N222" s="215"/>
      <c r="O222" s="215"/>
      <c r="P222" s="215"/>
      <c r="Q222" s="215"/>
      <c r="R222" s="215"/>
      <c r="S222" s="215"/>
      <c r="T222" s="21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11" t="s">
        <v>168</v>
      </c>
      <c r="AU222" s="211" t="s">
        <v>85</v>
      </c>
      <c r="AV222" s="15" t="s">
        <v>83</v>
      </c>
      <c r="AW222" s="15" t="s">
        <v>32</v>
      </c>
      <c r="AX222" s="15" t="s">
        <v>75</v>
      </c>
      <c r="AY222" s="211" t="s">
        <v>122</v>
      </c>
    </row>
    <row r="223" spans="1:51" s="13" customFormat="1" ht="12">
      <c r="A223" s="13"/>
      <c r="B223" s="193"/>
      <c r="C223" s="13"/>
      <c r="D223" s="194" t="s">
        <v>168</v>
      </c>
      <c r="E223" s="195" t="s">
        <v>1</v>
      </c>
      <c r="F223" s="196" t="s">
        <v>245</v>
      </c>
      <c r="G223" s="13"/>
      <c r="H223" s="197">
        <v>125.94</v>
      </c>
      <c r="I223" s="198"/>
      <c r="J223" s="13"/>
      <c r="K223" s="13"/>
      <c r="L223" s="193"/>
      <c r="M223" s="199"/>
      <c r="N223" s="200"/>
      <c r="O223" s="200"/>
      <c r="P223" s="200"/>
      <c r="Q223" s="200"/>
      <c r="R223" s="200"/>
      <c r="S223" s="200"/>
      <c r="T223" s="20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5" t="s">
        <v>168</v>
      </c>
      <c r="AU223" s="195" t="s">
        <v>85</v>
      </c>
      <c r="AV223" s="13" t="s">
        <v>85</v>
      </c>
      <c r="AW223" s="13" t="s">
        <v>32</v>
      </c>
      <c r="AX223" s="13" t="s">
        <v>75</v>
      </c>
      <c r="AY223" s="195" t="s">
        <v>122</v>
      </c>
    </row>
    <row r="224" spans="1:51" s="15" customFormat="1" ht="12">
      <c r="A224" s="15"/>
      <c r="B224" s="210"/>
      <c r="C224" s="15"/>
      <c r="D224" s="194" t="s">
        <v>168</v>
      </c>
      <c r="E224" s="211" t="s">
        <v>1</v>
      </c>
      <c r="F224" s="212" t="s">
        <v>249</v>
      </c>
      <c r="G224" s="15"/>
      <c r="H224" s="211" t="s">
        <v>1</v>
      </c>
      <c r="I224" s="213"/>
      <c r="J224" s="15"/>
      <c r="K224" s="15"/>
      <c r="L224" s="210"/>
      <c r="M224" s="214"/>
      <c r="N224" s="215"/>
      <c r="O224" s="215"/>
      <c r="P224" s="215"/>
      <c r="Q224" s="215"/>
      <c r="R224" s="215"/>
      <c r="S224" s="215"/>
      <c r="T224" s="21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11" t="s">
        <v>168</v>
      </c>
      <c r="AU224" s="211" t="s">
        <v>85</v>
      </c>
      <c r="AV224" s="15" t="s">
        <v>83</v>
      </c>
      <c r="AW224" s="15" t="s">
        <v>32</v>
      </c>
      <c r="AX224" s="15" t="s">
        <v>75</v>
      </c>
      <c r="AY224" s="211" t="s">
        <v>122</v>
      </c>
    </row>
    <row r="225" spans="1:51" s="13" customFormat="1" ht="12">
      <c r="A225" s="13"/>
      <c r="B225" s="193"/>
      <c r="C225" s="13"/>
      <c r="D225" s="194" t="s">
        <v>168</v>
      </c>
      <c r="E225" s="195" t="s">
        <v>1</v>
      </c>
      <c r="F225" s="196" t="s">
        <v>250</v>
      </c>
      <c r="G225" s="13"/>
      <c r="H225" s="197">
        <v>99.136</v>
      </c>
      <c r="I225" s="198"/>
      <c r="J225" s="13"/>
      <c r="K225" s="13"/>
      <c r="L225" s="193"/>
      <c r="M225" s="199"/>
      <c r="N225" s="200"/>
      <c r="O225" s="200"/>
      <c r="P225" s="200"/>
      <c r="Q225" s="200"/>
      <c r="R225" s="200"/>
      <c r="S225" s="200"/>
      <c r="T225" s="20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5" t="s">
        <v>168</v>
      </c>
      <c r="AU225" s="195" t="s">
        <v>85</v>
      </c>
      <c r="AV225" s="13" t="s">
        <v>85</v>
      </c>
      <c r="AW225" s="13" t="s">
        <v>32</v>
      </c>
      <c r="AX225" s="13" t="s">
        <v>75</v>
      </c>
      <c r="AY225" s="195" t="s">
        <v>122</v>
      </c>
    </row>
    <row r="226" spans="1:51" s="13" customFormat="1" ht="12">
      <c r="A226" s="13"/>
      <c r="B226" s="193"/>
      <c r="C226" s="13"/>
      <c r="D226" s="194" t="s">
        <v>168</v>
      </c>
      <c r="E226" s="195" t="s">
        <v>1</v>
      </c>
      <c r="F226" s="196" t="s">
        <v>251</v>
      </c>
      <c r="G226" s="13"/>
      <c r="H226" s="197">
        <v>2.776</v>
      </c>
      <c r="I226" s="198"/>
      <c r="J226" s="13"/>
      <c r="K226" s="13"/>
      <c r="L226" s="193"/>
      <c r="M226" s="199"/>
      <c r="N226" s="200"/>
      <c r="O226" s="200"/>
      <c r="P226" s="200"/>
      <c r="Q226" s="200"/>
      <c r="R226" s="200"/>
      <c r="S226" s="200"/>
      <c r="T226" s="20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5" t="s">
        <v>168</v>
      </c>
      <c r="AU226" s="195" t="s">
        <v>85</v>
      </c>
      <c r="AV226" s="13" t="s">
        <v>85</v>
      </c>
      <c r="AW226" s="13" t="s">
        <v>32</v>
      </c>
      <c r="AX226" s="13" t="s">
        <v>75</v>
      </c>
      <c r="AY226" s="195" t="s">
        <v>122</v>
      </c>
    </row>
    <row r="227" spans="1:51" s="13" customFormat="1" ht="12">
      <c r="A227" s="13"/>
      <c r="B227" s="193"/>
      <c r="C227" s="13"/>
      <c r="D227" s="194" t="s">
        <v>168</v>
      </c>
      <c r="E227" s="195" t="s">
        <v>1</v>
      </c>
      <c r="F227" s="196" t="s">
        <v>252</v>
      </c>
      <c r="G227" s="13"/>
      <c r="H227" s="197">
        <v>6.129</v>
      </c>
      <c r="I227" s="198"/>
      <c r="J227" s="13"/>
      <c r="K227" s="13"/>
      <c r="L227" s="193"/>
      <c r="M227" s="199"/>
      <c r="N227" s="200"/>
      <c r="O227" s="200"/>
      <c r="P227" s="200"/>
      <c r="Q227" s="200"/>
      <c r="R227" s="200"/>
      <c r="S227" s="200"/>
      <c r="T227" s="20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5" t="s">
        <v>168</v>
      </c>
      <c r="AU227" s="195" t="s">
        <v>85</v>
      </c>
      <c r="AV227" s="13" t="s">
        <v>85</v>
      </c>
      <c r="AW227" s="13" t="s">
        <v>32</v>
      </c>
      <c r="AX227" s="13" t="s">
        <v>75</v>
      </c>
      <c r="AY227" s="195" t="s">
        <v>122</v>
      </c>
    </row>
    <row r="228" spans="1:51" s="14" customFormat="1" ht="12">
      <c r="A228" s="14"/>
      <c r="B228" s="202"/>
      <c r="C228" s="14"/>
      <c r="D228" s="194" t="s">
        <v>168</v>
      </c>
      <c r="E228" s="203" t="s">
        <v>1</v>
      </c>
      <c r="F228" s="204" t="s">
        <v>172</v>
      </c>
      <c r="G228" s="14"/>
      <c r="H228" s="205">
        <v>1900.305</v>
      </c>
      <c r="I228" s="206"/>
      <c r="J228" s="14"/>
      <c r="K228" s="14"/>
      <c r="L228" s="202"/>
      <c r="M228" s="207"/>
      <c r="N228" s="208"/>
      <c r="O228" s="208"/>
      <c r="P228" s="208"/>
      <c r="Q228" s="208"/>
      <c r="R228" s="208"/>
      <c r="S228" s="208"/>
      <c r="T228" s="20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03" t="s">
        <v>168</v>
      </c>
      <c r="AU228" s="203" t="s">
        <v>85</v>
      </c>
      <c r="AV228" s="14" t="s">
        <v>166</v>
      </c>
      <c r="AW228" s="14" t="s">
        <v>32</v>
      </c>
      <c r="AX228" s="14" t="s">
        <v>83</v>
      </c>
      <c r="AY228" s="203" t="s">
        <v>122</v>
      </c>
    </row>
    <row r="229" spans="1:65" s="2" customFormat="1" ht="24.15" customHeight="1">
      <c r="A229" s="38"/>
      <c r="B229" s="172"/>
      <c r="C229" s="173" t="s">
        <v>257</v>
      </c>
      <c r="D229" s="173" t="s">
        <v>125</v>
      </c>
      <c r="E229" s="174" t="s">
        <v>258</v>
      </c>
      <c r="F229" s="175" t="s">
        <v>259</v>
      </c>
      <c r="G229" s="176" t="s">
        <v>204</v>
      </c>
      <c r="H229" s="177">
        <v>125.94</v>
      </c>
      <c r="I229" s="178"/>
      <c r="J229" s="179">
        <f>ROUND(I229*H229,2)</f>
        <v>0</v>
      </c>
      <c r="K229" s="180"/>
      <c r="L229" s="39"/>
      <c r="M229" s="181" t="s">
        <v>1</v>
      </c>
      <c r="N229" s="182" t="s">
        <v>40</v>
      </c>
      <c r="O229" s="77"/>
      <c r="P229" s="183">
        <f>O229*H229</f>
        <v>0</v>
      </c>
      <c r="Q229" s="183">
        <v>0.0002</v>
      </c>
      <c r="R229" s="183">
        <f>Q229*H229</f>
        <v>0.025188000000000002</v>
      </c>
      <c r="S229" s="183">
        <v>0</v>
      </c>
      <c r="T229" s="18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85" t="s">
        <v>166</v>
      </c>
      <c r="AT229" s="185" t="s">
        <v>125</v>
      </c>
      <c r="AU229" s="185" t="s">
        <v>85</v>
      </c>
      <c r="AY229" s="19" t="s">
        <v>122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9" t="s">
        <v>83</v>
      </c>
      <c r="BK229" s="186">
        <f>ROUND(I229*H229,2)</f>
        <v>0</v>
      </c>
      <c r="BL229" s="19" t="s">
        <v>166</v>
      </c>
      <c r="BM229" s="185" t="s">
        <v>260</v>
      </c>
    </row>
    <row r="230" spans="1:65" s="2" customFormat="1" ht="44.25" customHeight="1">
      <c r="A230" s="38"/>
      <c r="B230" s="172"/>
      <c r="C230" s="173" t="s">
        <v>261</v>
      </c>
      <c r="D230" s="173" t="s">
        <v>125</v>
      </c>
      <c r="E230" s="174" t="s">
        <v>262</v>
      </c>
      <c r="F230" s="175" t="s">
        <v>263</v>
      </c>
      <c r="G230" s="176" t="s">
        <v>204</v>
      </c>
      <c r="H230" s="177">
        <v>125.94</v>
      </c>
      <c r="I230" s="178"/>
      <c r="J230" s="179">
        <f>ROUND(I230*H230,2)</f>
        <v>0</v>
      </c>
      <c r="K230" s="180"/>
      <c r="L230" s="39"/>
      <c r="M230" s="181" t="s">
        <v>1</v>
      </c>
      <c r="N230" s="182" t="s">
        <v>40</v>
      </c>
      <c r="O230" s="77"/>
      <c r="P230" s="183">
        <f>O230*H230</f>
        <v>0</v>
      </c>
      <c r="Q230" s="183">
        <v>0.00852</v>
      </c>
      <c r="R230" s="183">
        <f>Q230*H230</f>
        <v>1.0730088</v>
      </c>
      <c r="S230" s="183">
        <v>0</v>
      </c>
      <c r="T230" s="18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85" t="s">
        <v>166</v>
      </c>
      <c r="AT230" s="185" t="s">
        <v>125</v>
      </c>
      <c r="AU230" s="185" t="s">
        <v>85</v>
      </c>
      <c r="AY230" s="19" t="s">
        <v>122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9" t="s">
        <v>83</v>
      </c>
      <c r="BK230" s="186">
        <f>ROUND(I230*H230,2)</f>
        <v>0</v>
      </c>
      <c r="BL230" s="19" t="s">
        <v>166</v>
      </c>
      <c r="BM230" s="185" t="s">
        <v>264</v>
      </c>
    </row>
    <row r="231" spans="1:51" s="13" customFormat="1" ht="12">
      <c r="A231" s="13"/>
      <c r="B231" s="193"/>
      <c r="C231" s="13"/>
      <c r="D231" s="194" t="s">
        <v>168</v>
      </c>
      <c r="E231" s="195" t="s">
        <v>1</v>
      </c>
      <c r="F231" s="196" t="s">
        <v>265</v>
      </c>
      <c r="G231" s="13"/>
      <c r="H231" s="197">
        <v>108.175</v>
      </c>
      <c r="I231" s="198"/>
      <c r="J231" s="13"/>
      <c r="K231" s="13"/>
      <c r="L231" s="193"/>
      <c r="M231" s="199"/>
      <c r="N231" s="200"/>
      <c r="O231" s="200"/>
      <c r="P231" s="200"/>
      <c r="Q231" s="200"/>
      <c r="R231" s="200"/>
      <c r="S231" s="200"/>
      <c r="T231" s="20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5" t="s">
        <v>168</v>
      </c>
      <c r="AU231" s="195" t="s">
        <v>85</v>
      </c>
      <c r="AV231" s="13" t="s">
        <v>85</v>
      </c>
      <c r="AW231" s="13" t="s">
        <v>32</v>
      </c>
      <c r="AX231" s="13" t="s">
        <v>75</v>
      </c>
      <c r="AY231" s="195" t="s">
        <v>122</v>
      </c>
    </row>
    <row r="232" spans="1:51" s="13" customFormat="1" ht="12">
      <c r="A232" s="13"/>
      <c r="B232" s="193"/>
      <c r="C232" s="13"/>
      <c r="D232" s="194" t="s">
        <v>168</v>
      </c>
      <c r="E232" s="195" t="s">
        <v>1</v>
      </c>
      <c r="F232" s="196" t="s">
        <v>266</v>
      </c>
      <c r="G232" s="13"/>
      <c r="H232" s="197">
        <v>17.765</v>
      </c>
      <c r="I232" s="198"/>
      <c r="J232" s="13"/>
      <c r="K232" s="13"/>
      <c r="L232" s="193"/>
      <c r="M232" s="199"/>
      <c r="N232" s="200"/>
      <c r="O232" s="200"/>
      <c r="P232" s="200"/>
      <c r="Q232" s="200"/>
      <c r="R232" s="200"/>
      <c r="S232" s="200"/>
      <c r="T232" s="20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5" t="s">
        <v>168</v>
      </c>
      <c r="AU232" s="195" t="s">
        <v>85</v>
      </c>
      <c r="AV232" s="13" t="s">
        <v>85</v>
      </c>
      <c r="AW232" s="13" t="s">
        <v>32</v>
      </c>
      <c r="AX232" s="13" t="s">
        <v>75</v>
      </c>
      <c r="AY232" s="195" t="s">
        <v>122</v>
      </c>
    </row>
    <row r="233" spans="1:51" s="14" customFormat="1" ht="12">
      <c r="A233" s="14"/>
      <c r="B233" s="202"/>
      <c r="C233" s="14"/>
      <c r="D233" s="194" t="s">
        <v>168</v>
      </c>
      <c r="E233" s="203" t="s">
        <v>1</v>
      </c>
      <c r="F233" s="204" t="s">
        <v>172</v>
      </c>
      <c r="G233" s="14"/>
      <c r="H233" s="205">
        <v>125.94</v>
      </c>
      <c r="I233" s="206"/>
      <c r="J233" s="14"/>
      <c r="K233" s="14"/>
      <c r="L233" s="202"/>
      <c r="M233" s="207"/>
      <c r="N233" s="208"/>
      <c r="O233" s="208"/>
      <c r="P233" s="208"/>
      <c r="Q233" s="208"/>
      <c r="R233" s="208"/>
      <c r="S233" s="208"/>
      <c r="T233" s="20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03" t="s">
        <v>168</v>
      </c>
      <c r="AU233" s="203" t="s">
        <v>85</v>
      </c>
      <c r="AV233" s="14" t="s">
        <v>166</v>
      </c>
      <c r="AW233" s="14" t="s">
        <v>32</v>
      </c>
      <c r="AX233" s="14" t="s">
        <v>83</v>
      </c>
      <c r="AY233" s="203" t="s">
        <v>122</v>
      </c>
    </row>
    <row r="234" spans="1:65" s="2" customFormat="1" ht="24.15" customHeight="1">
      <c r="A234" s="38"/>
      <c r="B234" s="172"/>
      <c r="C234" s="225" t="s">
        <v>267</v>
      </c>
      <c r="D234" s="225" t="s">
        <v>220</v>
      </c>
      <c r="E234" s="226" t="s">
        <v>268</v>
      </c>
      <c r="F234" s="227" t="s">
        <v>269</v>
      </c>
      <c r="G234" s="228" t="s">
        <v>204</v>
      </c>
      <c r="H234" s="229">
        <v>132.237</v>
      </c>
      <c r="I234" s="230"/>
      <c r="J234" s="231">
        <f>ROUND(I234*H234,2)</f>
        <v>0</v>
      </c>
      <c r="K234" s="232"/>
      <c r="L234" s="233"/>
      <c r="M234" s="234" t="s">
        <v>1</v>
      </c>
      <c r="N234" s="235" t="s">
        <v>40</v>
      </c>
      <c r="O234" s="77"/>
      <c r="P234" s="183">
        <f>O234*H234</f>
        <v>0</v>
      </c>
      <c r="Q234" s="183">
        <v>0.003</v>
      </c>
      <c r="R234" s="183">
        <f>Q234*H234</f>
        <v>0.396711</v>
      </c>
      <c r="S234" s="183">
        <v>0</v>
      </c>
      <c r="T234" s="18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85" t="s">
        <v>210</v>
      </c>
      <c r="AT234" s="185" t="s">
        <v>220</v>
      </c>
      <c r="AU234" s="185" t="s">
        <v>85</v>
      </c>
      <c r="AY234" s="19" t="s">
        <v>122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9" t="s">
        <v>83</v>
      </c>
      <c r="BK234" s="186">
        <f>ROUND(I234*H234,2)</f>
        <v>0</v>
      </c>
      <c r="BL234" s="19" t="s">
        <v>166</v>
      </c>
      <c r="BM234" s="185" t="s">
        <v>270</v>
      </c>
    </row>
    <row r="235" spans="1:51" s="13" customFormat="1" ht="12">
      <c r="A235" s="13"/>
      <c r="B235" s="193"/>
      <c r="C235" s="13"/>
      <c r="D235" s="194" t="s">
        <v>168</v>
      </c>
      <c r="E235" s="13"/>
      <c r="F235" s="196" t="s">
        <v>271</v>
      </c>
      <c r="G235" s="13"/>
      <c r="H235" s="197">
        <v>132.237</v>
      </c>
      <c r="I235" s="198"/>
      <c r="J235" s="13"/>
      <c r="K235" s="13"/>
      <c r="L235" s="193"/>
      <c r="M235" s="199"/>
      <c r="N235" s="200"/>
      <c r="O235" s="200"/>
      <c r="P235" s="200"/>
      <c r="Q235" s="200"/>
      <c r="R235" s="200"/>
      <c r="S235" s="200"/>
      <c r="T235" s="20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5" t="s">
        <v>168</v>
      </c>
      <c r="AU235" s="195" t="s">
        <v>85</v>
      </c>
      <c r="AV235" s="13" t="s">
        <v>85</v>
      </c>
      <c r="AW235" s="13" t="s">
        <v>3</v>
      </c>
      <c r="AX235" s="13" t="s">
        <v>83</v>
      </c>
      <c r="AY235" s="195" t="s">
        <v>122</v>
      </c>
    </row>
    <row r="236" spans="1:65" s="2" customFormat="1" ht="37.8" customHeight="1">
      <c r="A236" s="38"/>
      <c r="B236" s="172"/>
      <c r="C236" s="173" t="s">
        <v>272</v>
      </c>
      <c r="D236" s="173" t="s">
        <v>125</v>
      </c>
      <c r="E236" s="174" t="s">
        <v>273</v>
      </c>
      <c r="F236" s="175" t="s">
        <v>274</v>
      </c>
      <c r="G236" s="176" t="s">
        <v>275</v>
      </c>
      <c r="H236" s="177">
        <v>6.483</v>
      </c>
      <c r="I236" s="178"/>
      <c r="J236" s="179">
        <f>ROUND(I236*H236,2)</f>
        <v>0</v>
      </c>
      <c r="K236" s="180"/>
      <c r="L236" s="39"/>
      <c r="M236" s="181" t="s">
        <v>1</v>
      </c>
      <c r="N236" s="182" t="s">
        <v>40</v>
      </c>
      <c r="O236" s="77"/>
      <c r="P236" s="183">
        <f>O236*H236</f>
        <v>0</v>
      </c>
      <c r="Q236" s="183">
        <v>0.00176</v>
      </c>
      <c r="R236" s="183">
        <f>Q236*H236</f>
        <v>0.01141008</v>
      </c>
      <c r="S236" s="183">
        <v>0</v>
      </c>
      <c r="T236" s="18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85" t="s">
        <v>166</v>
      </c>
      <c r="AT236" s="185" t="s">
        <v>125</v>
      </c>
      <c r="AU236" s="185" t="s">
        <v>85</v>
      </c>
      <c r="AY236" s="19" t="s">
        <v>122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9" t="s">
        <v>83</v>
      </c>
      <c r="BK236" s="186">
        <f>ROUND(I236*H236,2)</f>
        <v>0</v>
      </c>
      <c r="BL236" s="19" t="s">
        <v>166</v>
      </c>
      <c r="BM236" s="185" t="s">
        <v>276</v>
      </c>
    </row>
    <row r="237" spans="1:51" s="15" customFormat="1" ht="12">
      <c r="A237" s="15"/>
      <c r="B237" s="210"/>
      <c r="C237" s="15"/>
      <c r="D237" s="194" t="s">
        <v>168</v>
      </c>
      <c r="E237" s="211" t="s">
        <v>1</v>
      </c>
      <c r="F237" s="212" t="s">
        <v>277</v>
      </c>
      <c r="G237" s="15"/>
      <c r="H237" s="211" t="s">
        <v>1</v>
      </c>
      <c r="I237" s="213"/>
      <c r="J237" s="15"/>
      <c r="K237" s="15"/>
      <c r="L237" s="210"/>
      <c r="M237" s="214"/>
      <c r="N237" s="215"/>
      <c r="O237" s="215"/>
      <c r="P237" s="215"/>
      <c r="Q237" s="215"/>
      <c r="R237" s="215"/>
      <c r="S237" s="215"/>
      <c r="T237" s="21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11" t="s">
        <v>168</v>
      </c>
      <c r="AU237" s="211" t="s">
        <v>85</v>
      </c>
      <c r="AV237" s="15" t="s">
        <v>83</v>
      </c>
      <c r="AW237" s="15" t="s">
        <v>32</v>
      </c>
      <c r="AX237" s="15" t="s">
        <v>75</v>
      </c>
      <c r="AY237" s="211" t="s">
        <v>122</v>
      </c>
    </row>
    <row r="238" spans="1:51" s="13" customFormat="1" ht="12">
      <c r="A238" s="13"/>
      <c r="B238" s="193"/>
      <c r="C238" s="13"/>
      <c r="D238" s="194" t="s">
        <v>168</v>
      </c>
      <c r="E238" s="195" t="s">
        <v>1</v>
      </c>
      <c r="F238" s="196" t="s">
        <v>278</v>
      </c>
      <c r="G238" s="13"/>
      <c r="H238" s="197">
        <v>6.483</v>
      </c>
      <c r="I238" s="198"/>
      <c r="J238" s="13"/>
      <c r="K238" s="13"/>
      <c r="L238" s="193"/>
      <c r="M238" s="199"/>
      <c r="N238" s="200"/>
      <c r="O238" s="200"/>
      <c r="P238" s="200"/>
      <c r="Q238" s="200"/>
      <c r="R238" s="200"/>
      <c r="S238" s="200"/>
      <c r="T238" s="20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5" t="s">
        <v>168</v>
      </c>
      <c r="AU238" s="195" t="s">
        <v>85</v>
      </c>
      <c r="AV238" s="13" t="s">
        <v>85</v>
      </c>
      <c r="AW238" s="13" t="s">
        <v>32</v>
      </c>
      <c r="AX238" s="13" t="s">
        <v>75</v>
      </c>
      <c r="AY238" s="195" t="s">
        <v>122</v>
      </c>
    </row>
    <row r="239" spans="1:51" s="14" customFormat="1" ht="12">
      <c r="A239" s="14"/>
      <c r="B239" s="202"/>
      <c r="C239" s="14"/>
      <c r="D239" s="194" t="s">
        <v>168</v>
      </c>
      <c r="E239" s="203" t="s">
        <v>1</v>
      </c>
      <c r="F239" s="204" t="s">
        <v>172</v>
      </c>
      <c r="G239" s="14"/>
      <c r="H239" s="205">
        <v>6.483</v>
      </c>
      <c r="I239" s="206"/>
      <c r="J239" s="14"/>
      <c r="K239" s="14"/>
      <c r="L239" s="202"/>
      <c r="M239" s="207"/>
      <c r="N239" s="208"/>
      <c r="O239" s="208"/>
      <c r="P239" s="208"/>
      <c r="Q239" s="208"/>
      <c r="R239" s="208"/>
      <c r="S239" s="208"/>
      <c r="T239" s="20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03" t="s">
        <v>168</v>
      </c>
      <c r="AU239" s="203" t="s">
        <v>85</v>
      </c>
      <c r="AV239" s="14" t="s">
        <v>166</v>
      </c>
      <c r="AW239" s="14" t="s">
        <v>32</v>
      </c>
      <c r="AX239" s="14" t="s">
        <v>83</v>
      </c>
      <c r="AY239" s="203" t="s">
        <v>122</v>
      </c>
    </row>
    <row r="240" spans="1:65" s="2" customFormat="1" ht="16.5" customHeight="1">
      <c r="A240" s="38"/>
      <c r="B240" s="172"/>
      <c r="C240" s="225" t="s">
        <v>7</v>
      </c>
      <c r="D240" s="225" t="s">
        <v>220</v>
      </c>
      <c r="E240" s="226" t="s">
        <v>279</v>
      </c>
      <c r="F240" s="227" t="s">
        <v>280</v>
      </c>
      <c r="G240" s="228" t="s">
        <v>204</v>
      </c>
      <c r="H240" s="229">
        <v>7.131</v>
      </c>
      <c r="I240" s="230"/>
      <c r="J240" s="231">
        <f>ROUND(I240*H240,2)</f>
        <v>0</v>
      </c>
      <c r="K240" s="232"/>
      <c r="L240" s="233"/>
      <c r="M240" s="234" t="s">
        <v>1</v>
      </c>
      <c r="N240" s="235" t="s">
        <v>40</v>
      </c>
      <c r="O240" s="77"/>
      <c r="P240" s="183">
        <f>O240*H240</f>
        <v>0</v>
      </c>
      <c r="Q240" s="183">
        <v>0.00034</v>
      </c>
      <c r="R240" s="183">
        <f>Q240*H240</f>
        <v>0.00242454</v>
      </c>
      <c r="S240" s="183">
        <v>0</v>
      </c>
      <c r="T240" s="18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185" t="s">
        <v>210</v>
      </c>
      <c r="AT240" s="185" t="s">
        <v>220</v>
      </c>
      <c r="AU240" s="185" t="s">
        <v>85</v>
      </c>
      <c r="AY240" s="19" t="s">
        <v>122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9" t="s">
        <v>83</v>
      </c>
      <c r="BK240" s="186">
        <f>ROUND(I240*H240,2)</f>
        <v>0</v>
      </c>
      <c r="BL240" s="19" t="s">
        <v>166</v>
      </c>
      <c r="BM240" s="185" t="s">
        <v>281</v>
      </c>
    </row>
    <row r="241" spans="1:51" s="13" customFormat="1" ht="12">
      <c r="A241" s="13"/>
      <c r="B241" s="193"/>
      <c r="C241" s="13"/>
      <c r="D241" s="194" t="s">
        <v>168</v>
      </c>
      <c r="E241" s="13"/>
      <c r="F241" s="196" t="s">
        <v>282</v>
      </c>
      <c r="G241" s="13"/>
      <c r="H241" s="197">
        <v>7.131</v>
      </c>
      <c r="I241" s="198"/>
      <c r="J241" s="13"/>
      <c r="K241" s="13"/>
      <c r="L241" s="193"/>
      <c r="M241" s="199"/>
      <c r="N241" s="200"/>
      <c r="O241" s="200"/>
      <c r="P241" s="200"/>
      <c r="Q241" s="200"/>
      <c r="R241" s="200"/>
      <c r="S241" s="200"/>
      <c r="T241" s="20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5" t="s">
        <v>168</v>
      </c>
      <c r="AU241" s="195" t="s">
        <v>85</v>
      </c>
      <c r="AV241" s="13" t="s">
        <v>85</v>
      </c>
      <c r="AW241" s="13" t="s">
        <v>3</v>
      </c>
      <c r="AX241" s="13" t="s">
        <v>83</v>
      </c>
      <c r="AY241" s="195" t="s">
        <v>122</v>
      </c>
    </row>
    <row r="242" spans="1:65" s="2" customFormat="1" ht="49.05" customHeight="1">
      <c r="A242" s="38"/>
      <c r="B242" s="172"/>
      <c r="C242" s="173" t="s">
        <v>283</v>
      </c>
      <c r="D242" s="173" t="s">
        <v>125</v>
      </c>
      <c r="E242" s="174" t="s">
        <v>284</v>
      </c>
      <c r="F242" s="175" t="s">
        <v>285</v>
      </c>
      <c r="G242" s="176" t="s">
        <v>204</v>
      </c>
      <c r="H242" s="177">
        <v>1666.324</v>
      </c>
      <c r="I242" s="178"/>
      <c r="J242" s="179">
        <f>ROUND(I242*H242,2)</f>
        <v>0</v>
      </c>
      <c r="K242" s="180"/>
      <c r="L242" s="39"/>
      <c r="M242" s="181" t="s">
        <v>1</v>
      </c>
      <c r="N242" s="182" t="s">
        <v>40</v>
      </c>
      <c r="O242" s="77"/>
      <c r="P242" s="183">
        <f>O242*H242</f>
        <v>0</v>
      </c>
      <c r="Q242" s="183">
        <v>0.01268</v>
      </c>
      <c r="R242" s="183">
        <f>Q242*H242</f>
        <v>21.12898832</v>
      </c>
      <c r="S242" s="183">
        <v>0</v>
      </c>
      <c r="T242" s="18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85" t="s">
        <v>166</v>
      </c>
      <c r="AT242" s="185" t="s">
        <v>125</v>
      </c>
      <c r="AU242" s="185" t="s">
        <v>85</v>
      </c>
      <c r="AY242" s="19" t="s">
        <v>122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9" t="s">
        <v>83</v>
      </c>
      <c r="BK242" s="186">
        <f>ROUND(I242*H242,2)</f>
        <v>0</v>
      </c>
      <c r="BL242" s="19" t="s">
        <v>166</v>
      </c>
      <c r="BM242" s="185" t="s">
        <v>286</v>
      </c>
    </row>
    <row r="243" spans="1:51" s="15" customFormat="1" ht="12">
      <c r="A243" s="15"/>
      <c r="B243" s="210"/>
      <c r="C243" s="15"/>
      <c r="D243" s="194" t="s">
        <v>168</v>
      </c>
      <c r="E243" s="211" t="s">
        <v>1</v>
      </c>
      <c r="F243" s="212" t="s">
        <v>287</v>
      </c>
      <c r="G243" s="15"/>
      <c r="H243" s="211" t="s">
        <v>1</v>
      </c>
      <c r="I243" s="213"/>
      <c r="J243" s="15"/>
      <c r="K243" s="15"/>
      <c r="L243" s="210"/>
      <c r="M243" s="214"/>
      <c r="N243" s="215"/>
      <c r="O243" s="215"/>
      <c r="P243" s="215"/>
      <c r="Q243" s="215"/>
      <c r="R243" s="215"/>
      <c r="S243" s="215"/>
      <c r="T243" s="21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11" t="s">
        <v>168</v>
      </c>
      <c r="AU243" s="211" t="s">
        <v>85</v>
      </c>
      <c r="AV243" s="15" t="s">
        <v>83</v>
      </c>
      <c r="AW243" s="15" t="s">
        <v>32</v>
      </c>
      <c r="AX243" s="15" t="s">
        <v>75</v>
      </c>
      <c r="AY243" s="211" t="s">
        <v>122</v>
      </c>
    </row>
    <row r="244" spans="1:51" s="13" customFormat="1" ht="12">
      <c r="A244" s="13"/>
      <c r="B244" s="193"/>
      <c r="C244" s="13"/>
      <c r="D244" s="194" t="s">
        <v>168</v>
      </c>
      <c r="E244" s="195" t="s">
        <v>1</v>
      </c>
      <c r="F244" s="196" t="s">
        <v>288</v>
      </c>
      <c r="G244" s="13"/>
      <c r="H244" s="197">
        <v>505.857</v>
      </c>
      <c r="I244" s="198"/>
      <c r="J244" s="13"/>
      <c r="K244" s="13"/>
      <c r="L244" s="193"/>
      <c r="M244" s="199"/>
      <c r="N244" s="200"/>
      <c r="O244" s="200"/>
      <c r="P244" s="200"/>
      <c r="Q244" s="200"/>
      <c r="R244" s="200"/>
      <c r="S244" s="200"/>
      <c r="T244" s="20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5" t="s">
        <v>168</v>
      </c>
      <c r="AU244" s="195" t="s">
        <v>85</v>
      </c>
      <c r="AV244" s="13" t="s">
        <v>85</v>
      </c>
      <c r="AW244" s="13" t="s">
        <v>32</v>
      </c>
      <c r="AX244" s="13" t="s">
        <v>75</v>
      </c>
      <c r="AY244" s="195" t="s">
        <v>122</v>
      </c>
    </row>
    <row r="245" spans="1:51" s="13" customFormat="1" ht="12">
      <c r="A245" s="13"/>
      <c r="B245" s="193"/>
      <c r="C245" s="13"/>
      <c r="D245" s="194" t="s">
        <v>168</v>
      </c>
      <c r="E245" s="195" t="s">
        <v>1</v>
      </c>
      <c r="F245" s="196" t="s">
        <v>289</v>
      </c>
      <c r="G245" s="13"/>
      <c r="H245" s="197">
        <v>-123.48</v>
      </c>
      <c r="I245" s="198"/>
      <c r="J245" s="13"/>
      <c r="K245" s="13"/>
      <c r="L245" s="193"/>
      <c r="M245" s="199"/>
      <c r="N245" s="200"/>
      <c r="O245" s="200"/>
      <c r="P245" s="200"/>
      <c r="Q245" s="200"/>
      <c r="R245" s="200"/>
      <c r="S245" s="200"/>
      <c r="T245" s="20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5" t="s">
        <v>168</v>
      </c>
      <c r="AU245" s="195" t="s">
        <v>85</v>
      </c>
      <c r="AV245" s="13" t="s">
        <v>85</v>
      </c>
      <c r="AW245" s="13" t="s">
        <v>32</v>
      </c>
      <c r="AX245" s="13" t="s">
        <v>75</v>
      </c>
      <c r="AY245" s="195" t="s">
        <v>122</v>
      </c>
    </row>
    <row r="246" spans="1:51" s="16" customFormat="1" ht="12">
      <c r="A246" s="16"/>
      <c r="B246" s="217"/>
      <c r="C246" s="16"/>
      <c r="D246" s="194" t="s">
        <v>168</v>
      </c>
      <c r="E246" s="218" t="s">
        <v>1</v>
      </c>
      <c r="F246" s="219" t="s">
        <v>183</v>
      </c>
      <c r="G246" s="16"/>
      <c r="H246" s="220">
        <v>382.377</v>
      </c>
      <c r="I246" s="221"/>
      <c r="J246" s="16"/>
      <c r="K246" s="16"/>
      <c r="L246" s="217"/>
      <c r="M246" s="222"/>
      <c r="N246" s="223"/>
      <c r="O246" s="223"/>
      <c r="P246" s="223"/>
      <c r="Q246" s="223"/>
      <c r="R246" s="223"/>
      <c r="S246" s="223"/>
      <c r="T246" s="224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18" t="s">
        <v>168</v>
      </c>
      <c r="AU246" s="218" t="s">
        <v>85</v>
      </c>
      <c r="AV246" s="16" t="s">
        <v>136</v>
      </c>
      <c r="AW246" s="16" t="s">
        <v>32</v>
      </c>
      <c r="AX246" s="16" t="s">
        <v>75</v>
      </c>
      <c r="AY246" s="218" t="s">
        <v>122</v>
      </c>
    </row>
    <row r="247" spans="1:51" s="15" customFormat="1" ht="12">
      <c r="A247" s="15"/>
      <c r="B247" s="210"/>
      <c r="C247" s="15"/>
      <c r="D247" s="194" t="s">
        <v>168</v>
      </c>
      <c r="E247" s="211" t="s">
        <v>1</v>
      </c>
      <c r="F247" s="212" t="s">
        <v>290</v>
      </c>
      <c r="G247" s="15"/>
      <c r="H247" s="211" t="s">
        <v>1</v>
      </c>
      <c r="I247" s="213"/>
      <c r="J247" s="15"/>
      <c r="K247" s="15"/>
      <c r="L247" s="210"/>
      <c r="M247" s="214"/>
      <c r="N247" s="215"/>
      <c r="O247" s="215"/>
      <c r="P247" s="215"/>
      <c r="Q247" s="215"/>
      <c r="R247" s="215"/>
      <c r="S247" s="215"/>
      <c r="T247" s="21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11" t="s">
        <v>168</v>
      </c>
      <c r="AU247" s="211" t="s">
        <v>85</v>
      </c>
      <c r="AV247" s="15" t="s">
        <v>83</v>
      </c>
      <c r="AW247" s="15" t="s">
        <v>32</v>
      </c>
      <c r="AX247" s="15" t="s">
        <v>75</v>
      </c>
      <c r="AY247" s="211" t="s">
        <v>122</v>
      </c>
    </row>
    <row r="248" spans="1:51" s="13" customFormat="1" ht="12">
      <c r="A248" s="13"/>
      <c r="B248" s="193"/>
      <c r="C248" s="13"/>
      <c r="D248" s="194" t="s">
        <v>168</v>
      </c>
      <c r="E248" s="195" t="s">
        <v>1</v>
      </c>
      <c r="F248" s="196" t="s">
        <v>291</v>
      </c>
      <c r="G248" s="13"/>
      <c r="H248" s="197">
        <v>295.375</v>
      </c>
      <c r="I248" s="198"/>
      <c r="J248" s="13"/>
      <c r="K248" s="13"/>
      <c r="L248" s="193"/>
      <c r="M248" s="199"/>
      <c r="N248" s="200"/>
      <c r="O248" s="200"/>
      <c r="P248" s="200"/>
      <c r="Q248" s="200"/>
      <c r="R248" s="200"/>
      <c r="S248" s="200"/>
      <c r="T248" s="20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5" t="s">
        <v>168</v>
      </c>
      <c r="AU248" s="195" t="s">
        <v>85</v>
      </c>
      <c r="AV248" s="13" t="s">
        <v>85</v>
      </c>
      <c r="AW248" s="13" t="s">
        <v>32</v>
      </c>
      <c r="AX248" s="13" t="s">
        <v>75</v>
      </c>
      <c r="AY248" s="195" t="s">
        <v>122</v>
      </c>
    </row>
    <row r="249" spans="1:51" s="13" customFormat="1" ht="12">
      <c r="A249" s="13"/>
      <c r="B249" s="193"/>
      <c r="C249" s="13"/>
      <c r="D249" s="194" t="s">
        <v>168</v>
      </c>
      <c r="E249" s="195" t="s">
        <v>1</v>
      </c>
      <c r="F249" s="196" t="s">
        <v>292</v>
      </c>
      <c r="G249" s="13"/>
      <c r="H249" s="197">
        <v>0.531</v>
      </c>
      <c r="I249" s="198"/>
      <c r="J249" s="13"/>
      <c r="K249" s="13"/>
      <c r="L249" s="193"/>
      <c r="M249" s="199"/>
      <c r="N249" s="200"/>
      <c r="O249" s="200"/>
      <c r="P249" s="200"/>
      <c r="Q249" s="200"/>
      <c r="R249" s="200"/>
      <c r="S249" s="200"/>
      <c r="T249" s="20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5" t="s">
        <v>168</v>
      </c>
      <c r="AU249" s="195" t="s">
        <v>85</v>
      </c>
      <c r="AV249" s="13" t="s">
        <v>85</v>
      </c>
      <c r="AW249" s="13" t="s">
        <v>32</v>
      </c>
      <c r="AX249" s="13" t="s">
        <v>75</v>
      </c>
      <c r="AY249" s="195" t="s">
        <v>122</v>
      </c>
    </row>
    <row r="250" spans="1:51" s="13" customFormat="1" ht="12">
      <c r="A250" s="13"/>
      <c r="B250" s="193"/>
      <c r="C250" s="13"/>
      <c r="D250" s="194" t="s">
        <v>168</v>
      </c>
      <c r="E250" s="195" t="s">
        <v>1</v>
      </c>
      <c r="F250" s="196" t="s">
        <v>293</v>
      </c>
      <c r="G250" s="13"/>
      <c r="H250" s="197">
        <v>288.526</v>
      </c>
      <c r="I250" s="198"/>
      <c r="J250" s="13"/>
      <c r="K250" s="13"/>
      <c r="L250" s="193"/>
      <c r="M250" s="199"/>
      <c r="N250" s="200"/>
      <c r="O250" s="200"/>
      <c r="P250" s="200"/>
      <c r="Q250" s="200"/>
      <c r="R250" s="200"/>
      <c r="S250" s="200"/>
      <c r="T250" s="20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5" t="s">
        <v>168</v>
      </c>
      <c r="AU250" s="195" t="s">
        <v>85</v>
      </c>
      <c r="AV250" s="13" t="s">
        <v>85</v>
      </c>
      <c r="AW250" s="13" t="s">
        <v>32</v>
      </c>
      <c r="AX250" s="13" t="s">
        <v>75</v>
      </c>
      <c r="AY250" s="195" t="s">
        <v>122</v>
      </c>
    </row>
    <row r="251" spans="1:51" s="13" customFormat="1" ht="12">
      <c r="A251" s="13"/>
      <c r="B251" s="193"/>
      <c r="C251" s="13"/>
      <c r="D251" s="194" t="s">
        <v>168</v>
      </c>
      <c r="E251" s="195" t="s">
        <v>1</v>
      </c>
      <c r="F251" s="196" t="s">
        <v>294</v>
      </c>
      <c r="G251" s="13"/>
      <c r="H251" s="197">
        <v>15.855</v>
      </c>
      <c r="I251" s="198"/>
      <c r="J251" s="13"/>
      <c r="K251" s="13"/>
      <c r="L251" s="193"/>
      <c r="M251" s="199"/>
      <c r="N251" s="200"/>
      <c r="O251" s="200"/>
      <c r="P251" s="200"/>
      <c r="Q251" s="200"/>
      <c r="R251" s="200"/>
      <c r="S251" s="200"/>
      <c r="T251" s="20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5" t="s">
        <v>168</v>
      </c>
      <c r="AU251" s="195" t="s">
        <v>85</v>
      </c>
      <c r="AV251" s="13" t="s">
        <v>85</v>
      </c>
      <c r="AW251" s="13" t="s">
        <v>32</v>
      </c>
      <c r="AX251" s="13" t="s">
        <v>75</v>
      </c>
      <c r="AY251" s="195" t="s">
        <v>122</v>
      </c>
    </row>
    <row r="252" spans="1:51" s="13" customFormat="1" ht="12">
      <c r="A252" s="13"/>
      <c r="B252" s="193"/>
      <c r="C252" s="13"/>
      <c r="D252" s="194" t="s">
        <v>168</v>
      </c>
      <c r="E252" s="195" t="s">
        <v>1</v>
      </c>
      <c r="F252" s="196" t="s">
        <v>295</v>
      </c>
      <c r="G252" s="13"/>
      <c r="H252" s="197">
        <v>-8.979</v>
      </c>
      <c r="I252" s="198"/>
      <c r="J252" s="13"/>
      <c r="K252" s="13"/>
      <c r="L252" s="193"/>
      <c r="M252" s="199"/>
      <c r="N252" s="200"/>
      <c r="O252" s="200"/>
      <c r="P252" s="200"/>
      <c r="Q252" s="200"/>
      <c r="R252" s="200"/>
      <c r="S252" s="200"/>
      <c r="T252" s="20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5" t="s">
        <v>168</v>
      </c>
      <c r="AU252" s="195" t="s">
        <v>85</v>
      </c>
      <c r="AV252" s="13" t="s">
        <v>85</v>
      </c>
      <c r="AW252" s="13" t="s">
        <v>32</v>
      </c>
      <c r="AX252" s="13" t="s">
        <v>75</v>
      </c>
      <c r="AY252" s="195" t="s">
        <v>122</v>
      </c>
    </row>
    <row r="253" spans="1:51" s="13" customFormat="1" ht="12">
      <c r="A253" s="13"/>
      <c r="B253" s="193"/>
      <c r="C253" s="13"/>
      <c r="D253" s="194" t="s">
        <v>168</v>
      </c>
      <c r="E253" s="195" t="s">
        <v>1</v>
      </c>
      <c r="F253" s="196" t="s">
        <v>296</v>
      </c>
      <c r="G253" s="13"/>
      <c r="H253" s="197">
        <v>-124.11</v>
      </c>
      <c r="I253" s="198"/>
      <c r="J253" s="13"/>
      <c r="K253" s="13"/>
      <c r="L253" s="193"/>
      <c r="M253" s="199"/>
      <c r="N253" s="200"/>
      <c r="O253" s="200"/>
      <c r="P253" s="200"/>
      <c r="Q253" s="200"/>
      <c r="R253" s="200"/>
      <c r="S253" s="200"/>
      <c r="T253" s="20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5" t="s">
        <v>168</v>
      </c>
      <c r="AU253" s="195" t="s">
        <v>85</v>
      </c>
      <c r="AV253" s="13" t="s">
        <v>85</v>
      </c>
      <c r="AW253" s="13" t="s">
        <v>32</v>
      </c>
      <c r="AX253" s="13" t="s">
        <v>75</v>
      </c>
      <c r="AY253" s="195" t="s">
        <v>122</v>
      </c>
    </row>
    <row r="254" spans="1:51" s="16" customFormat="1" ht="12">
      <c r="A254" s="16"/>
      <c r="B254" s="217"/>
      <c r="C254" s="16"/>
      <c r="D254" s="194" t="s">
        <v>168</v>
      </c>
      <c r="E254" s="218" t="s">
        <v>1</v>
      </c>
      <c r="F254" s="219" t="s">
        <v>183</v>
      </c>
      <c r="G254" s="16"/>
      <c r="H254" s="220">
        <v>467.198</v>
      </c>
      <c r="I254" s="221"/>
      <c r="J254" s="16"/>
      <c r="K254" s="16"/>
      <c r="L254" s="217"/>
      <c r="M254" s="222"/>
      <c r="N254" s="223"/>
      <c r="O254" s="223"/>
      <c r="P254" s="223"/>
      <c r="Q254" s="223"/>
      <c r="R254" s="223"/>
      <c r="S254" s="223"/>
      <c r="T254" s="224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18" t="s">
        <v>168</v>
      </c>
      <c r="AU254" s="218" t="s">
        <v>85</v>
      </c>
      <c r="AV254" s="16" t="s">
        <v>136</v>
      </c>
      <c r="AW254" s="16" t="s">
        <v>32</v>
      </c>
      <c r="AX254" s="16" t="s">
        <v>75</v>
      </c>
      <c r="AY254" s="218" t="s">
        <v>122</v>
      </c>
    </row>
    <row r="255" spans="1:51" s="15" customFormat="1" ht="12">
      <c r="A255" s="15"/>
      <c r="B255" s="210"/>
      <c r="C255" s="15"/>
      <c r="D255" s="194" t="s">
        <v>168</v>
      </c>
      <c r="E255" s="211" t="s">
        <v>1</v>
      </c>
      <c r="F255" s="212" t="s">
        <v>297</v>
      </c>
      <c r="G255" s="15"/>
      <c r="H255" s="211" t="s">
        <v>1</v>
      </c>
      <c r="I255" s="213"/>
      <c r="J255" s="15"/>
      <c r="K255" s="15"/>
      <c r="L255" s="210"/>
      <c r="M255" s="214"/>
      <c r="N255" s="215"/>
      <c r="O255" s="215"/>
      <c r="P255" s="215"/>
      <c r="Q255" s="215"/>
      <c r="R255" s="215"/>
      <c r="S255" s="215"/>
      <c r="T255" s="21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11" t="s">
        <v>168</v>
      </c>
      <c r="AU255" s="211" t="s">
        <v>85</v>
      </c>
      <c r="AV255" s="15" t="s">
        <v>83</v>
      </c>
      <c r="AW255" s="15" t="s">
        <v>32</v>
      </c>
      <c r="AX255" s="15" t="s">
        <v>75</v>
      </c>
      <c r="AY255" s="211" t="s">
        <v>122</v>
      </c>
    </row>
    <row r="256" spans="1:51" s="13" customFormat="1" ht="12">
      <c r="A256" s="13"/>
      <c r="B256" s="193"/>
      <c r="C256" s="13"/>
      <c r="D256" s="194" t="s">
        <v>168</v>
      </c>
      <c r="E256" s="195" t="s">
        <v>1</v>
      </c>
      <c r="F256" s="196" t="s">
        <v>298</v>
      </c>
      <c r="G256" s="13"/>
      <c r="H256" s="197">
        <v>321.469</v>
      </c>
      <c r="I256" s="198"/>
      <c r="J256" s="13"/>
      <c r="K256" s="13"/>
      <c r="L256" s="193"/>
      <c r="M256" s="199"/>
      <c r="N256" s="200"/>
      <c r="O256" s="200"/>
      <c r="P256" s="200"/>
      <c r="Q256" s="200"/>
      <c r="R256" s="200"/>
      <c r="S256" s="200"/>
      <c r="T256" s="20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5" t="s">
        <v>168</v>
      </c>
      <c r="AU256" s="195" t="s">
        <v>85</v>
      </c>
      <c r="AV256" s="13" t="s">
        <v>85</v>
      </c>
      <c r="AW256" s="13" t="s">
        <v>32</v>
      </c>
      <c r="AX256" s="13" t="s">
        <v>75</v>
      </c>
      <c r="AY256" s="195" t="s">
        <v>122</v>
      </c>
    </row>
    <row r="257" spans="1:51" s="13" customFormat="1" ht="12">
      <c r="A257" s="13"/>
      <c r="B257" s="193"/>
      <c r="C257" s="13"/>
      <c r="D257" s="194" t="s">
        <v>168</v>
      </c>
      <c r="E257" s="195" t="s">
        <v>1</v>
      </c>
      <c r="F257" s="196" t="s">
        <v>299</v>
      </c>
      <c r="G257" s="13"/>
      <c r="H257" s="197">
        <v>33.843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168</v>
      </c>
      <c r="AU257" s="195" t="s">
        <v>85</v>
      </c>
      <c r="AV257" s="13" t="s">
        <v>85</v>
      </c>
      <c r="AW257" s="13" t="s">
        <v>32</v>
      </c>
      <c r="AX257" s="13" t="s">
        <v>75</v>
      </c>
      <c r="AY257" s="195" t="s">
        <v>122</v>
      </c>
    </row>
    <row r="258" spans="1:51" s="13" customFormat="1" ht="12">
      <c r="A258" s="13"/>
      <c r="B258" s="193"/>
      <c r="C258" s="13"/>
      <c r="D258" s="194" t="s">
        <v>168</v>
      </c>
      <c r="E258" s="195" t="s">
        <v>1</v>
      </c>
      <c r="F258" s="196" t="s">
        <v>300</v>
      </c>
      <c r="G258" s="13"/>
      <c r="H258" s="197">
        <v>127.219</v>
      </c>
      <c r="I258" s="198"/>
      <c r="J258" s="13"/>
      <c r="K258" s="13"/>
      <c r="L258" s="193"/>
      <c r="M258" s="199"/>
      <c r="N258" s="200"/>
      <c r="O258" s="200"/>
      <c r="P258" s="200"/>
      <c r="Q258" s="200"/>
      <c r="R258" s="200"/>
      <c r="S258" s="200"/>
      <c r="T258" s="20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5" t="s">
        <v>168</v>
      </c>
      <c r="AU258" s="195" t="s">
        <v>85</v>
      </c>
      <c r="AV258" s="13" t="s">
        <v>85</v>
      </c>
      <c r="AW258" s="13" t="s">
        <v>32</v>
      </c>
      <c r="AX258" s="13" t="s">
        <v>75</v>
      </c>
      <c r="AY258" s="195" t="s">
        <v>122</v>
      </c>
    </row>
    <row r="259" spans="1:51" s="13" customFormat="1" ht="12">
      <c r="A259" s="13"/>
      <c r="B259" s="193"/>
      <c r="C259" s="13"/>
      <c r="D259" s="194" t="s">
        <v>168</v>
      </c>
      <c r="E259" s="195" t="s">
        <v>1</v>
      </c>
      <c r="F259" s="196" t="s">
        <v>301</v>
      </c>
      <c r="G259" s="13"/>
      <c r="H259" s="197">
        <v>-74.46</v>
      </c>
      <c r="I259" s="198"/>
      <c r="J259" s="13"/>
      <c r="K259" s="13"/>
      <c r="L259" s="193"/>
      <c r="M259" s="199"/>
      <c r="N259" s="200"/>
      <c r="O259" s="200"/>
      <c r="P259" s="200"/>
      <c r="Q259" s="200"/>
      <c r="R259" s="200"/>
      <c r="S259" s="200"/>
      <c r="T259" s="20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5" t="s">
        <v>168</v>
      </c>
      <c r="AU259" s="195" t="s">
        <v>85</v>
      </c>
      <c r="AV259" s="13" t="s">
        <v>85</v>
      </c>
      <c r="AW259" s="13" t="s">
        <v>32</v>
      </c>
      <c r="AX259" s="13" t="s">
        <v>75</v>
      </c>
      <c r="AY259" s="195" t="s">
        <v>122</v>
      </c>
    </row>
    <row r="260" spans="1:51" s="16" customFormat="1" ht="12">
      <c r="A260" s="16"/>
      <c r="B260" s="217"/>
      <c r="C260" s="16"/>
      <c r="D260" s="194" t="s">
        <v>168</v>
      </c>
      <c r="E260" s="218" t="s">
        <v>1</v>
      </c>
      <c r="F260" s="219" t="s">
        <v>183</v>
      </c>
      <c r="G260" s="16"/>
      <c r="H260" s="220">
        <v>408.071</v>
      </c>
      <c r="I260" s="221"/>
      <c r="J260" s="16"/>
      <c r="K260" s="16"/>
      <c r="L260" s="217"/>
      <c r="M260" s="222"/>
      <c r="N260" s="223"/>
      <c r="O260" s="223"/>
      <c r="P260" s="223"/>
      <c r="Q260" s="223"/>
      <c r="R260" s="223"/>
      <c r="S260" s="223"/>
      <c r="T260" s="224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18" t="s">
        <v>168</v>
      </c>
      <c r="AU260" s="218" t="s">
        <v>85</v>
      </c>
      <c r="AV260" s="16" t="s">
        <v>136</v>
      </c>
      <c r="AW260" s="16" t="s">
        <v>32</v>
      </c>
      <c r="AX260" s="16" t="s">
        <v>75</v>
      </c>
      <c r="AY260" s="218" t="s">
        <v>122</v>
      </c>
    </row>
    <row r="261" spans="1:51" s="15" customFormat="1" ht="12">
      <c r="A261" s="15"/>
      <c r="B261" s="210"/>
      <c r="C261" s="15"/>
      <c r="D261" s="194" t="s">
        <v>168</v>
      </c>
      <c r="E261" s="211" t="s">
        <v>1</v>
      </c>
      <c r="F261" s="212" t="s">
        <v>302</v>
      </c>
      <c r="G261" s="15"/>
      <c r="H261" s="211" t="s">
        <v>1</v>
      </c>
      <c r="I261" s="213"/>
      <c r="J261" s="15"/>
      <c r="K261" s="15"/>
      <c r="L261" s="210"/>
      <c r="M261" s="214"/>
      <c r="N261" s="215"/>
      <c r="O261" s="215"/>
      <c r="P261" s="215"/>
      <c r="Q261" s="215"/>
      <c r="R261" s="215"/>
      <c r="S261" s="215"/>
      <c r="T261" s="21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11" t="s">
        <v>168</v>
      </c>
      <c r="AU261" s="211" t="s">
        <v>85</v>
      </c>
      <c r="AV261" s="15" t="s">
        <v>83</v>
      </c>
      <c r="AW261" s="15" t="s">
        <v>32</v>
      </c>
      <c r="AX261" s="15" t="s">
        <v>75</v>
      </c>
      <c r="AY261" s="211" t="s">
        <v>122</v>
      </c>
    </row>
    <row r="262" spans="1:51" s="13" customFormat="1" ht="12">
      <c r="A262" s="13"/>
      <c r="B262" s="193"/>
      <c r="C262" s="13"/>
      <c r="D262" s="194" t="s">
        <v>168</v>
      </c>
      <c r="E262" s="195" t="s">
        <v>1</v>
      </c>
      <c r="F262" s="196" t="s">
        <v>303</v>
      </c>
      <c r="G262" s="13"/>
      <c r="H262" s="197">
        <v>192.739</v>
      </c>
      <c r="I262" s="198"/>
      <c r="J262" s="13"/>
      <c r="K262" s="13"/>
      <c r="L262" s="193"/>
      <c r="M262" s="199"/>
      <c r="N262" s="200"/>
      <c r="O262" s="200"/>
      <c r="P262" s="200"/>
      <c r="Q262" s="200"/>
      <c r="R262" s="200"/>
      <c r="S262" s="200"/>
      <c r="T262" s="20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5" t="s">
        <v>168</v>
      </c>
      <c r="AU262" s="195" t="s">
        <v>85</v>
      </c>
      <c r="AV262" s="13" t="s">
        <v>85</v>
      </c>
      <c r="AW262" s="13" t="s">
        <v>32</v>
      </c>
      <c r="AX262" s="13" t="s">
        <v>75</v>
      </c>
      <c r="AY262" s="195" t="s">
        <v>122</v>
      </c>
    </row>
    <row r="263" spans="1:51" s="13" customFormat="1" ht="12">
      <c r="A263" s="13"/>
      <c r="B263" s="193"/>
      <c r="C263" s="13"/>
      <c r="D263" s="194" t="s">
        <v>168</v>
      </c>
      <c r="E263" s="195" t="s">
        <v>1</v>
      </c>
      <c r="F263" s="196" t="s">
        <v>304</v>
      </c>
      <c r="G263" s="13"/>
      <c r="H263" s="197">
        <v>-26.46</v>
      </c>
      <c r="I263" s="198"/>
      <c r="J263" s="13"/>
      <c r="K263" s="13"/>
      <c r="L263" s="193"/>
      <c r="M263" s="199"/>
      <c r="N263" s="200"/>
      <c r="O263" s="200"/>
      <c r="P263" s="200"/>
      <c r="Q263" s="200"/>
      <c r="R263" s="200"/>
      <c r="S263" s="200"/>
      <c r="T263" s="20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5" t="s">
        <v>168</v>
      </c>
      <c r="AU263" s="195" t="s">
        <v>85</v>
      </c>
      <c r="AV263" s="13" t="s">
        <v>85</v>
      </c>
      <c r="AW263" s="13" t="s">
        <v>32</v>
      </c>
      <c r="AX263" s="13" t="s">
        <v>75</v>
      </c>
      <c r="AY263" s="195" t="s">
        <v>122</v>
      </c>
    </row>
    <row r="264" spans="1:51" s="16" customFormat="1" ht="12">
      <c r="A264" s="16"/>
      <c r="B264" s="217"/>
      <c r="C264" s="16"/>
      <c r="D264" s="194" t="s">
        <v>168</v>
      </c>
      <c r="E264" s="218" t="s">
        <v>1</v>
      </c>
      <c r="F264" s="219" t="s">
        <v>183</v>
      </c>
      <c r="G264" s="16"/>
      <c r="H264" s="220">
        <v>166.279</v>
      </c>
      <c r="I264" s="221"/>
      <c r="J264" s="16"/>
      <c r="K264" s="16"/>
      <c r="L264" s="217"/>
      <c r="M264" s="222"/>
      <c r="N264" s="223"/>
      <c r="O264" s="223"/>
      <c r="P264" s="223"/>
      <c r="Q264" s="223"/>
      <c r="R264" s="223"/>
      <c r="S264" s="223"/>
      <c r="T264" s="224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18" t="s">
        <v>168</v>
      </c>
      <c r="AU264" s="218" t="s">
        <v>85</v>
      </c>
      <c r="AV264" s="16" t="s">
        <v>136</v>
      </c>
      <c r="AW264" s="16" t="s">
        <v>32</v>
      </c>
      <c r="AX264" s="16" t="s">
        <v>75</v>
      </c>
      <c r="AY264" s="218" t="s">
        <v>122</v>
      </c>
    </row>
    <row r="265" spans="1:51" s="13" customFormat="1" ht="12">
      <c r="A265" s="13"/>
      <c r="B265" s="193"/>
      <c r="C265" s="13"/>
      <c r="D265" s="194" t="s">
        <v>168</v>
      </c>
      <c r="E265" s="195" t="s">
        <v>1</v>
      </c>
      <c r="F265" s="196" t="s">
        <v>305</v>
      </c>
      <c r="G265" s="13"/>
      <c r="H265" s="197">
        <v>297.728</v>
      </c>
      <c r="I265" s="198"/>
      <c r="J265" s="13"/>
      <c r="K265" s="13"/>
      <c r="L265" s="193"/>
      <c r="M265" s="199"/>
      <c r="N265" s="200"/>
      <c r="O265" s="200"/>
      <c r="P265" s="200"/>
      <c r="Q265" s="200"/>
      <c r="R265" s="200"/>
      <c r="S265" s="200"/>
      <c r="T265" s="20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5" t="s">
        <v>168</v>
      </c>
      <c r="AU265" s="195" t="s">
        <v>85</v>
      </c>
      <c r="AV265" s="13" t="s">
        <v>85</v>
      </c>
      <c r="AW265" s="13" t="s">
        <v>32</v>
      </c>
      <c r="AX265" s="13" t="s">
        <v>75</v>
      </c>
      <c r="AY265" s="195" t="s">
        <v>122</v>
      </c>
    </row>
    <row r="266" spans="1:51" s="13" customFormat="1" ht="12">
      <c r="A266" s="13"/>
      <c r="B266" s="193"/>
      <c r="C266" s="13"/>
      <c r="D266" s="194" t="s">
        <v>168</v>
      </c>
      <c r="E266" s="195" t="s">
        <v>1</v>
      </c>
      <c r="F266" s="196" t="s">
        <v>306</v>
      </c>
      <c r="G266" s="13"/>
      <c r="H266" s="197">
        <v>0.504</v>
      </c>
      <c r="I266" s="198"/>
      <c r="J266" s="13"/>
      <c r="K266" s="13"/>
      <c r="L266" s="193"/>
      <c r="M266" s="199"/>
      <c r="N266" s="200"/>
      <c r="O266" s="200"/>
      <c r="P266" s="200"/>
      <c r="Q266" s="200"/>
      <c r="R266" s="200"/>
      <c r="S266" s="200"/>
      <c r="T266" s="20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5" t="s">
        <v>168</v>
      </c>
      <c r="AU266" s="195" t="s">
        <v>85</v>
      </c>
      <c r="AV266" s="13" t="s">
        <v>85</v>
      </c>
      <c r="AW266" s="13" t="s">
        <v>32</v>
      </c>
      <c r="AX266" s="13" t="s">
        <v>75</v>
      </c>
      <c r="AY266" s="195" t="s">
        <v>122</v>
      </c>
    </row>
    <row r="267" spans="1:51" s="13" customFormat="1" ht="12">
      <c r="A267" s="13"/>
      <c r="B267" s="193"/>
      <c r="C267" s="13"/>
      <c r="D267" s="194" t="s">
        <v>168</v>
      </c>
      <c r="E267" s="195" t="s">
        <v>1</v>
      </c>
      <c r="F267" s="196" t="s">
        <v>295</v>
      </c>
      <c r="G267" s="13"/>
      <c r="H267" s="197">
        <v>-8.979</v>
      </c>
      <c r="I267" s="198"/>
      <c r="J267" s="13"/>
      <c r="K267" s="13"/>
      <c r="L267" s="193"/>
      <c r="M267" s="199"/>
      <c r="N267" s="200"/>
      <c r="O267" s="200"/>
      <c r="P267" s="200"/>
      <c r="Q267" s="200"/>
      <c r="R267" s="200"/>
      <c r="S267" s="200"/>
      <c r="T267" s="20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5" t="s">
        <v>168</v>
      </c>
      <c r="AU267" s="195" t="s">
        <v>85</v>
      </c>
      <c r="AV267" s="13" t="s">
        <v>85</v>
      </c>
      <c r="AW267" s="13" t="s">
        <v>32</v>
      </c>
      <c r="AX267" s="13" t="s">
        <v>75</v>
      </c>
      <c r="AY267" s="195" t="s">
        <v>122</v>
      </c>
    </row>
    <row r="268" spans="1:51" s="13" customFormat="1" ht="12">
      <c r="A268" s="13"/>
      <c r="B268" s="193"/>
      <c r="C268" s="13"/>
      <c r="D268" s="194" t="s">
        <v>168</v>
      </c>
      <c r="E268" s="195" t="s">
        <v>1</v>
      </c>
      <c r="F268" s="196" t="s">
        <v>307</v>
      </c>
      <c r="G268" s="13"/>
      <c r="H268" s="197">
        <v>-87.808</v>
      </c>
      <c r="I268" s="198"/>
      <c r="J268" s="13"/>
      <c r="K268" s="13"/>
      <c r="L268" s="193"/>
      <c r="M268" s="199"/>
      <c r="N268" s="200"/>
      <c r="O268" s="200"/>
      <c r="P268" s="200"/>
      <c r="Q268" s="200"/>
      <c r="R268" s="200"/>
      <c r="S268" s="200"/>
      <c r="T268" s="20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5" t="s">
        <v>168</v>
      </c>
      <c r="AU268" s="195" t="s">
        <v>85</v>
      </c>
      <c r="AV268" s="13" t="s">
        <v>85</v>
      </c>
      <c r="AW268" s="13" t="s">
        <v>32</v>
      </c>
      <c r="AX268" s="13" t="s">
        <v>75</v>
      </c>
      <c r="AY268" s="195" t="s">
        <v>122</v>
      </c>
    </row>
    <row r="269" spans="1:51" s="16" customFormat="1" ht="12">
      <c r="A269" s="16"/>
      <c r="B269" s="217"/>
      <c r="C269" s="16"/>
      <c r="D269" s="194" t="s">
        <v>168</v>
      </c>
      <c r="E269" s="218" t="s">
        <v>1</v>
      </c>
      <c r="F269" s="219" t="s">
        <v>183</v>
      </c>
      <c r="G269" s="16"/>
      <c r="H269" s="220">
        <v>201.44500000000005</v>
      </c>
      <c r="I269" s="221"/>
      <c r="J269" s="16"/>
      <c r="K269" s="16"/>
      <c r="L269" s="217"/>
      <c r="M269" s="222"/>
      <c r="N269" s="223"/>
      <c r="O269" s="223"/>
      <c r="P269" s="223"/>
      <c r="Q269" s="223"/>
      <c r="R269" s="223"/>
      <c r="S269" s="223"/>
      <c r="T269" s="224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18" t="s">
        <v>168</v>
      </c>
      <c r="AU269" s="218" t="s">
        <v>85</v>
      </c>
      <c r="AV269" s="16" t="s">
        <v>136</v>
      </c>
      <c r="AW269" s="16" t="s">
        <v>32</v>
      </c>
      <c r="AX269" s="16" t="s">
        <v>75</v>
      </c>
      <c r="AY269" s="218" t="s">
        <v>122</v>
      </c>
    </row>
    <row r="270" spans="1:51" s="15" customFormat="1" ht="12">
      <c r="A270" s="15"/>
      <c r="B270" s="210"/>
      <c r="C270" s="15"/>
      <c r="D270" s="194" t="s">
        <v>168</v>
      </c>
      <c r="E270" s="211" t="s">
        <v>1</v>
      </c>
      <c r="F270" s="212" t="s">
        <v>308</v>
      </c>
      <c r="G270" s="15"/>
      <c r="H270" s="211" t="s">
        <v>1</v>
      </c>
      <c r="I270" s="213"/>
      <c r="J270" s="15"/>
      <c r="K270" s="15"/>
      <c r="L270" s="210"/>
      <c r="M270" s="214"/>
      <c r="N270" s="215"/>
      <c r="O270" s="215"/>
      <c r="P270" s="215"/>
      <c r="Q270" s="215"/>
      <c r="R270" s="215"/>
      <c r="S270" s="215"/>
      <c r="T270" s="21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11" t="s">
        <v>168</v>
      </c>
      <c r="AU270" s="211" t="s">
        <v>85</v>
      </c>
      <c r="AV270" s="15" t="s">
        <v>83</v>
      </c>
      <c r="AW270" s="15" t="s">
        <v>32</v>
      </c>
      <c r="AX270" s="15" t="s">
        <v>75</v>
      </c>
      <c r="AY270" s="211" t="s">
        <v>122</v>
      </c>
    </row>
    <row r="271" spans="1:51" s="13" customFormat="1" ht="12">
      <c r="A271" s="13"/>
      <c r="B271" s="193"/>
      <c r="C271" s="13"/>
      <c r="D271" s="194" t="s">
        <v>168</v>
      </c>
      <c r="E271" s="195" t="s">
        <v>1</v>
      </c>
      <c r="F271" s="196" t="s">
        <v>309</v>
      </c>
      <c r="G271" s="13"/>
      <c r="H271" s="197">
        <v>43.89</v>
      </c>
      <c r="I271" s="198"/>
      <c r="J271" s="13"/>
      <c r="K271" s="13"/>
      <c r="L271" s="193"/>
      <c r="M271" s="199"/>
      <c r="N271" s="200"/>
      <c r="O271" s="200"/>
      <c r="P271" s="200"/>
      <c r="Q271" s="200"/>
      <c r="R271" s="200"/>
      <c r="S271" s="200"/>
      <c r="T271" s="20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5" t="s">
        <v>168</v>
      </c>
      <c r="AU271" s="195" t="s">
        <v>85</v>
      </c>
      <c r="AV271" s="13" t="s">
        <v>85</v>
      </c>
      <c r="AW271" s="13" t="s">
        <v>32</v>
      </c>
      <c r="AX271" s="13" t="s">
        <v>75</v>
      </c>
      <c r="AY271" s="195" t="s">
        <v>122</v>
      </c>
    </row>
    <row r="272" spans="1:51" s="13" customFormat="1" ht="12">
      <c r="A272" s="13"/>
      <c r="B272" s="193"/>
      <c r="C272" s="13"/>
      <c r="D272" s="194" t="s">
        <v>168</v>
      </c>
      <c r="E272" s="195" t="s">
        <v>1</v>
      </c>
      <c r="F272" s="196" t="s">
        <v>310</v>
      </c>
      <c r="G272" s="13"/>
      <c r="H272" s="197">
        <v>-2.936</v>
      </c>
      <c r="I272" s="198"/>
      <c r="J272" s="13"/>
      <c r="K272" s="13"/>
      <c r="L272" s="193"/>
      <c r="M272" s="199"/>
      <c r="N272" s="200"/>
      <c r="O272" s="200"/>
      <c r="P272" s="200"/>
      <c r="Q272" s="200"/>
      <c r="R272" s="200"/>
      <c r="S272" s="200"/>
      <c r="T272" s="20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5" t="s">
        <v>168</v>
      </c>
      <c r="AU272" s="195" t="s">
        <v>85</v>
      </c>
      <c r="AV272" s="13" t="s">
        <v>85</v>
      </c>
      <c r="AW272" s="13" t="s">
        <v>32</v>
      </c>
      <c r="AX272" s="13" t="s">
        <v>75</v>
      </c>
      <c r="AY272" s="195" t="s">
        <v>122</v>
      </c>
    </row>
    <row r="273" spans="1:51" s="16" customFormat="1" ht="12">
      <c r="A273" s="16"/>
      <c r="B273" s="217"/>
      <c r="C273" s="16"/>
      <c r="D273" s="194" t="s">
        <v>168</v>
      </c>
      <c r="E273" s="218" t="s">
        <v>1</v>
      </c>
      <c r="F273" s="219" t="s">
        <v>183</v>
      </c>
      <c r="G273" s="16"/>
      <c r="H273" s="220">
        <v>40.954</v>
      </c>
      <c r="I273" s="221"/>
      <c r="J273" s="16"/>
      <c r="K273" s="16"/>
      <c r="L273" s="217"/>
      <c r="M273" s="222"/>
      <c r="N273" s="223"/>
      <c r="O273" s="223"/>
      <c r="P273" s="223"/>
      <c r="Q273" s="223"/>
      <c r="R273" s="223"/>
      <c r="S273" s="223"/>
      <c r="T273" s="224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T273" s="218" t="s">
        <v>168</v>
      </c>
      <c r="AU273" s="218" t="s">
        <v>85</v>
      </c>
      <c r="AV273" s="16" t="s">
        <v>136</v>
      </c>
      <c r="AW273" s="16" t="s">
        <v>32</v>
      </c>
      <c r="AX273" s="16" t="s">
        <v>75</v>
      </c>
      <c r="AY273" s="218" t="s">
        <v>122</v>
      </c>
    </row>
    <row r="274" spans="1:51" s="14" customFormat="1" ht="12">
      <c r="A274" s="14"/>
      <c r="B274" s="202"/>
      <c r="C274" s="14"/>
      <c r="D274" s="194" t="s">
        <v>168</v>
      </c>
      <c r="E274" s="203" t="s">
        <v>1</v>
      </c>
      <c r="F274" s="204" t="s">
        <v>172</v>
      </c>
      <c r="G274" s="14"/>
      <c r="H274" s="205">
        <v>1666.324</v>
      </c>
      <c r="I274" s="206"/>
      <c r="J274" s="14"/>
      <c r="K274" s="14"/>
      <c r="L274" s="202"/>
      <c r="M274" s="207"/>
      <c r="N274" s="208"/>
      <c r="O274" s="208"/>
      <c r="P274" s="208"/>
      <c r="Q274" s="208"/>
      <c r="R274" s="208"/>
      <c r="S274" s="208"/>
      <c r="T274" s="20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03" t="s">
        <v>168</v>
      </c>
      <c r="AU274" s="203" t="s">
        <v>85</v>
      </c>
      <c r="AV274" s="14" t="s">
        <v>166</v>
      </c>
      <c r="AW274" s="14" t="s">
        <v>32</v>
      </c>
      <c r="AX274" s="14" t="s">
        <v>83</v>
      </c>
      <c r="AY274" s="203" t="s">
        <v>122</v>
      </c>
    </row>
    <row r="275" spans="1:65" s="2" customFormat="1" ht="24.15" customHeight="1">
      <c r="A275" s="38"/>
      <c r="B275" s="172"/>
      <c r="C275" s="225" t="s">
        <v>311</v>
      </c>
      <c r="D275" s="225" t="s">
        <v>220</v>
      </c>
      <c r="E275" s="226" t="s">
        <v>221</v>
      </c>
      <c r="F275" s="227" t="s">
        <v>222</v>
      </c>
      <c r="G275" s="228" t="s">
        <v>204</v>
      </c>
      <c r="H275" s="229">
        <v>1749.64</v>
      </c>
      <c r="I275" s="230"/>
      <c r="J275" s="231">
        <f>ROUND(I275*H275,2)</f>
        <v>0</v>
      </c>
      <c r="K275" s="232"/>
      <c r="L275" s="233"/>
      <c r="M275" s="234" t="s">
        <v>1</v>
      </c>
      <c r="N275" s="235" t="s">
        <v>40</v>
      </c>
      <c r="O275" s="77"/>
      <c r="P275" s="183">
        <f>O275*H275</f>
        <v>0</v>
      </c>
      <c r="Q275" s="183">
        <v>0.014</v>
      </c>
      <c r="R275" s="183">
        <f>Q275*H275</f>
        <v>24.494960000000003</v>
      </c>
      <c r="S275" s="183">
        <v>0</v>
      </c>
      <c r="T275" s="18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85" t="s">
        <v>210</v>
      </c>
      <c r="AT275" s="185" t="s">
        <v>220</v>
      </c>
      <c r="AU275" s="185" t="s">
        <v>85</v>
      </c>
      <c r="AY275" s="19" t="s">
        <v>122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9" t="s">
        <v>83</v>
      </c>
      <c r="BK275" s="186">
        <f>ROUND(I275*H275,2)</f>
        <v>0</v>
      </c>
      <c r="BL275" s="19" t="s">
        <v>166</v>
      </c>
      <c r="BM275" s="185" t="s">
        <v>312</v>
      </c>
    </row>
    <row r="276" spans="1:51" s="13" customFormat="1" ht="12">
      <c r="A276" s="13"/>
      <c r="B276" s="193"/>
      <c r="C276" s="13"/>
      <c r="D276" s="194" t="s">
        <v>168</v>
      </c>
      <c r="E276" s="13"/>
      <c r="F276" s="196" t="s">
        <v>313</v>
      </c>
      <c r="G276" s="13"/>
      <c r="H276" s="197">
        <v>1749.64</v>
      </c>
      <c r="I276" s="198"/>
      <c r="J276" s="13"/>
      <c r="K276" s="13"/>
      <c r="L276" s="193"/>
      <c r="M276" s="199"/>
      <c r="N276" s="200"/>
      <c r="O276" s="200"/>
      <c r="P276" s="200"/>
      <c r="Q276" s="200"/>
      <c r="R276" s="200"/>
      <c r="S276" s="200"/>
      <c r="T276" s="20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5" t="s">
        <v>168</v>
      </c>
      <c r="AU276" s="195" t="s">
        <v>85</v>
      </c>
      <c r="AV276" s="13" t="s">
        <v>85</v>
      </c>
      <c r="AW276" s="13" t="s">
        <v>3</v>
      </c>
      <c r="AX276" s="13" t="s">
        <v>83</v>
      </c>
      <c r="AY276" s="195" t="s">
        <v>122</v>
      </c>
    </row>
    <row r="277" spans="1:65" s="2" customFormat="1" ht="37.8" customHeight="1">
      <c r="A277" s="38"/>
      <c r="B277" s="172"/>
      <c r="C277" s="173" t="s">
        <v>314</v>
      </c>
      <c r="D277" s="173" t="s">
        <v>125</v>
      </c>
      <c r="E277" s="174" t="s">
        <v>315</v>
      </c>
      <c r="F277" s="175" t="s">
        <v>316</v>
      </c>
      <c r="G277" s="176" t="s">
        <v>275</v>
      </c>
      <c r="H277" s="177">
        <v>6.483</v>
      </c>
      <c r="I277" s="178"/>
      <c r="J277" s="179">
        <f>ROUND(I277*H277,2)</f>
        <v>0</v>
      </c>
      <c r="K277" s="180"/>
      <c r="L277" s="39"/>
      <c r="M277" s="181" t="s">
        <v>1</v>
      </c>
      <c r="N277" s="182" t="s">
        <v>40</v>
      </c>
      <c r="O277" s="77"/>
      <c r="P277" s="183">
        <f>O277*H277</f>
        <v>0</v>
      </c>
      <c r="Q277" s="183">
        <v>0.00339</v>
      </c>
      <c r="R277" s="183">
        <f>Q277*H277</f>
        <v>0.021977369999999996</v>
      </c>
      <c r="S277" s="183">
        <v>0</v>
      </c>
      <c r="T277" s="18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185" t="s">
        <v>166</v>
      </c>
      <c r="AT277" s="185" t="s">
        <v>125</v>
      </c>
      <c r="AU277" s="185" t="s">
        <v>85</v>
      </c>
      <c r="AY277" s="19" t="s">
        <v>122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9" t="s">
        <v>83</v>
      </c>
      <c r="BK277" s="186">
        <f>ROUND(I277*H277,2)</f>
        <v>0</v>
      </c>
      <c r="BL277" s="19" t="s">
        <v>166</v>
      </c>
      <c r="BM277" s="185" t="s">
        <v>317</v>
      </c>
    </row>
    <row r="278" spans="1:51" s="15" customFormat="1" ht="12">
      <c r="A278" s="15"/>
      <c r="B278" s="210"/>
      <c r="C278" s="15"/>
      <c r="D278" s="194" t="s">
        <v>168</v>
      </c>
      <c r="E278" s="211" t="s">
        <v>1</v>
      </c>
      <c r="F278" s="212" t="s">
        <v>277</v>
      </c>
      <c r="G278" s="15"/>
      <c r="H278" s="211" t="s">
        <v>1</v>
      </c>
      <c r="I278" s="213"/>
      <c r="J278" s="15"/>
      <c r="K278" s="15"/>
      <c r="L278" s="210"/>
      <c r="M278" s="214"/>
      <c r="N278" s="215"/>
      <c r="O278" s="215"/>
      <c r="P278" s="215"/>
      <c r="Q278" s="215"/>
      <c r="R278" s="215"/>
      <c r="S278" s="215"/>
      <c r="T278" s="21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11" t="s">
        <v>168</v>
      </c>
      <c r="AU278" s="211" t="s">
        <v>85</v>
      </c>
      <c r="AV278" s="15" t="s">
        <v>83</v>
      </c>
      <c r="AW278" s="15" t="s">
        <v>32</v>
      </c>
      <c r="AX278" s="15" t="s">
        <v>75</v>
      </c>
      <c r="AY278" s="211" t="s">
        <v>122</v>
      </c>
    </row>
    <row r="279" spans="1:51" s="13" customFormat="1" ht="12">
      <c r="A279" s="13"/>
      <c r="B279" s="193"/>
      <c r="C279" s="13"/>
      <c r="D279" s="194" t="s">
        <v>168</v>
      </c>
      <c r="E279" s="195" t="s">
        <v>1</v>
      </c>
      <c r="F279" s="196" t="s">
        <v>278</v>
      </c>
      <c r="G279" s="13"/>
      <c r="H279" s="197">
        <v>6.483</v>
      </c>
      <c r="I279" s="198"/>
      <c r="J279" s="13"/>
      <c r="K279" s="13"/>
      <c r="L279" s="193"/>
      <c r="M279" s="199"/>
      <c r="N279" s="200"/>
      <c r="O279" s="200"/>
      <c r="P279" s="200"/>
      <c r="Q279" s="200"/>
      <c r="R279" s="200"/>
      <c r="S279" s="200"/>
      <c r="T279" s="20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5" t="s">
        <v>168</v>
      </c>
      <c r="AU279" s="195" t="s">
        <v>85</v>
      </c>
      <c r="AV279" s="13" t="s">
        <v>85</v>
      </c>
      <c r="AW279" s="13" t="s">
        <v>32</v>
      </c>
      <c r="AX279" s="13" t="s">
        <v>75</v>
      </c>
      <c r="AY279" s="195" t="s">
        <v>122</v>
      </c>
    </row>
    <row r="280" spans="1:51" s="14" customFormat="1" ht="12">
      <c r="A280" s="14"/>
      <c r="B280" s="202"/>
      <c r="C280" s="14"/>
      <c r="D280" s="194" t="s">
        <v>168</v>
      </c>
      <c r="E280" s="203" t="s">
        <v>1</v>
      </c>
      <c r="F280" s="204" t="s">
        <v>172</v>
      </c>
      <c r="G280" s="14"/>
      <c r="H280" s="205">
        <v>6.483</v>
      </c>
      <c r="I280" s="206"/>
      <c r="J280" s="14"/>
      <c r="K280" s="14"/>
      <c r="L280" s="202"/>
      <c r="M280" s="207"/>
      <c r="N280" s="208"/>
      <c r="O280" s="208"/>
      <c r="P280" s="208"/>
      <c r="Q280" s="208"/>
      <c r="R280" s="208"/>
      <c r="S280" s="208"/>
      <c r="T280" s="20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03" t="s">
        <v>168</v>
      </c>
      <c r="AU280" s="203" t="s">
        <v>85</v>
      </c>
      <c r="AV280" s="14" t="s">
        <v>166</v>
      </c>
      <c r="AW280" s="14" t="s">
        <v>32</v>
      </c>
      <c r="AX280" s="14" t="s">
        <v>83</v>
      </c>
      <c r="AY280" s="203" t="s">
        <v>122</v>
      </c>
    </row>
    <row r="281" spans="1:65" s="2" customFormat="1" ht="24.15" customHeight="1">
      <c r="A281" s="38"/>
      <c r="B281" s="172"/>
      <c r="C281" s="225" t="s">
        <v>318</v>
      </c>
      <c r="D281" s="225" t="s">
        <v>220</v>
      </c>
      <c r="E281" s="226" t="s">
        <v>319</v>
      </c>
      <c r="F281" s="227" t="s">
        <v>320</v>
      </c>
      <c r="G281" s="228" t="s">
        <v>204</v>
      </c>
      <c r="H281" s="229">
        <v>7.131</v>
      </c>
      <c r="I281" s="230"/>
      <c r="J281" s="231">
        <f>ROUND(I281*H281,2)</f>
        <v>0</v>
      </c>
      <c r="K281" s="232"/>
      <c r="L281" s="233"/>
      <c r="M281" s="234" t="s">
        <v>1</v>
      </c>
      <c r="N281" s="235" t="s">
        <v>40</v>
      </c>
      <c r="O281" s="77"/>
      <c r="P281" s="183">
        <f>O281*H281</f>
        <v>0</v>
      </c>
      <c r="Q281" s="183">
        <v>0.00322</v>
      </c>
      <c r="R281" s="183">
        <f>Q281*H281</f>
        <v>0.02296182</v>
      </c>
      <c r="S281" s="183">
        <v>0</v>
      </c>
      <c r="T281" s="18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85" t="s">
        <v>210</v>
      </c>
      <c r="AT281" s="185" t="s">
        <v>220</v>
      </c>
      <c r="AU281" s="185" t="s">
        <v>85</v>
      </c>
      <c r="AY281" s="19" t="s">
        <v>122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9" t="s">
        <v>83</v>
      </c>
      <c r="BK281" s="186">
        <f>ROUND(I281*H281,2)</f>
        <v>0</v>
      </c>
      <c r="BL281" s="19" t="s">
        <v>166</v>
      </c>
      <c r="BM281" s="185" t="s">
        <v>321</v>
      </c>
    </row>
    <row r="282" spans="1:51" s="13" customFormat="1" ht="12">
      <c r="A282" s="13"/>
      <c r="B282" s="193"/>
      <c r="C282" s="13"/>
      <c r="D282" s="194" t="s">
        <v>168</v>
      </c>
      <c r="E282" s="13"/>
      <c r="F282" s="196" t="s">
        <v>282</v>
      </c>
      <c r="G282" s="13"/>
      <c r="H282" s="197">
        <v>7.131</v>
      </c>
      <c r="I282" s="198"/>
      <c r="J282" s="13"/>
      <c r="K282" s="13"/>
      <c r="L282" s="193"/>
      <c r="M282" s="199"/>
      <c r="N282" s="200"/>
      <c r="O282" s="200"/>
      <c r="P282" s="200"/>
      <c r="Q282" s="200"/>
      <c r="R282" s="200"/>
      <c r="S282" s="200"/>
      <c r="T282" s="20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5" t="s">
        <v>168</v>
      </c>
      <c r="AU282" s="195" t="s">
        <v>85</v>
      </c>
      <c r="AV282" s="13" t="s">
        <v>85</v>
      </c>
      <c r="AW282" s="13" t="s">
        <v>3</v>
      </c>
      <c r="AX282" s="13" t="s">
        <v>83</v>
      </c>
      <c r="AY282" s="195" t="s">
        <v>122</v>
      </c>
    </row>
    <row r="283" spans="1:65" s="2" customFormat="1" ht="37.8" customHeight="1">
      <c r="A283" s="38"/>
      <c r="B283" s="172"/>
      <c r="C283" s="173" t="s">
        <v>322</v>
      </c>
      <c r="D283" s="173" t="s">
        <v>125</v>
      </c>
      <c r="E283" s="174" t="s">
        <v>323</v>
      </c>
      <c r="F283" s="175" t="s">
        <v>324</v>
      </c>
      <c r="G283" s="176" t="s">
        <v>204</v>
      </c>
      <c r="H283" s="177">
        <v>125.94</v>
      </c>
      <c r="I283" s="178"/>
      <c r="J283" s="179">
        <f>ROUND(I283*H283,2)</f>
        <v>0</v>
      </c>
      <c r="K283" s="180"/>
      <c r="L283" s="39"/>
      <c r="M283" s="181" t="s">
        <v>1</v>
      </c>
      <c r="N283" s="182" t="s">
        <v>40</v>
      </c>
      <c r="O283" s="77"/>
      <c r="P283" s="183">
        <f>O283*H283</f>
        <v>0</v>
      </c>
      <c r="Q283" s="183">
        <v>8E-05</v>
      </c>
      <c r="R283" s="183">
        <f>Q283*H283</f>
        <v>0.010075200000000001</v>
      </c>
      <c r="S283" s="183">
        <v>0</v>
      </c>
      <c r="T283" s="18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85" t="s">
        <v>166</v>
      </c>
      <c r="AT283" s="185" t="s">
        <v>125</v>
      </c>
      <c r="AU283" s="185" t="s">
        <v>85</v>
      </c>
      <c r="AY283" s="19" t="s">
        <v>122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19" t="s">
        <v>83</v>
      </c>
      <c r="BK283" s="186">
        <f>ROUND(I283*H283,2)</f>
        <v>0</v>
      </c>
      <c r="BL283" s="19" t="s">
        <v>166</v>
      </c>
      <c r="BM283" s="185" t="s">
        <v>325</v>
      </c>
    </row>
    <row r="284" spans="1:51" s="13" customFormat="1" ht="12">
      <c r="A284" s="13"/>
      <c r="B284" s="193"/>
      <c r="C284" s="13"/>
      <c r="D284" s="194" t="s">
        <v>168</v>
      </c>
      <c r="E284" s="195" t="s">
        <v>1</v>
      </c>
      <c r="F284" s="196" t="s">
        <v>245</v>
      </c>
      <c r="G284" s="13"/>
      <c r="H284" s="197">
        <v>125.94</v>
      </c>
      <c r="I284" s="198"/>
      <c r="J284" s="13"/>
      <c r="K284" s="13"/>
      <c r="L284" s="193"/>
      <c r="M284" s="199"/>
      <c r="N284" s="200"/>
      <c r="O284" s="200"/>
      <c r="P284" s="200"/>
      <c r="Q284" s="200"/>
      <c r="R284" s="200"/>
      <c r="S284" s="200"/>
      <c r="T284" s="20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5" t="s">
        <v>168</v>
      </c>
      <c r="AU284" s="195" t="s">
        <v>85</v>
      </c>
      <c r="AV284" s="13" t="s">
        <v>85</v>
      </c>
      <c r="AW284" s="13" t="s">
        <v>32</v>
      </c>
      <c r="AX284" s="13" t="s">
        <v>75</v>
      </c>
      <c r="AY284" s="195" t="s">
        <v>122</v>
      </c>
    </row>
    <row r="285" spans="1:51" s="14" customFormat="1" ht="12">
      <c r="A285" s="14"/>
      <c r="B285" s="202"/>
      <c r="C285" s="14"/>
      <c r="D285" s="194" t="s">
        <v>168</v>
      </c>
      <c r="E285" s="203" t="s">
        <v>1</v>
      </c>
      <c r="F285" s="204" t="s">
        <v>172</v>
      </c>
      <c r="G285" s="14"/>
      <c r="H285" s="205">
        <v>125.94</v>
      </c>
      <c r="I285" s="206"/>
      <c r="J285" s="14"/>
      <c r="K285" s="14"/>
      <c r="L285" s="202"/>
      <c r="M285" s="207"/>
      <c r="N285" s="208"/>
      <c r="O285" s="208"/>
      <c r="P285" s="208"/>
      <c r="Q285" s="208"/>
      <c r="R285" s="208"/>
      <c r="S285" s="208"/>
      <c r="T285" s="20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03" t="s">
        <v>168</v>
      </c>
      <c r="AU285" s="203" t="s">
        <v>85</v>
      </c>
      <c r="AV285" s="14" t="s">
        <v>166</v>
      </c>
      <c r="AW285" s="14" t="s">
        <v>32</v>
      </c>
      <c r="AX285" s="14" t="s">
        <v>83</v>
      </c>
      <c r="AY285" s="203" t="s">
        <v>122</v>
      </c>
    </row>
    <row r="286" spans="1:65" s="2" customFormat="1" ht="37.8" customHeight="1">
      <c r="A286" s="38"/>
      <c r="B286" s="172"/>
      <c r="C286" s="173" t="s">
        <v>326</v>
      </c>
      <c r="D286" s="173" t="s">
        <v>125</v>
      </c>
      <c r="E286" s="174" t="s">
        <v>327</v>
      </c>
      <c r="F286" s="175" t="s">
        <v>328</v>
      </c>
      <c r="G286" s="176" t="s">
        <v>204</v>
      </c>
      <c r="H286" s="177">
        <v>1666.324</v>
      </c>
      <c r="I286" s="178"/>
      <c r="J286" s="179">
        <f>ROUND(I286*H286,2)</f>
        <v>0</v>
      </c>
      <c r="K286" s="180"/>
      <c r="L286" s="39"/>
      <c r="M286" s="181" t="s">
        <v>1</v>
      </c>
      <c r="N286" s="182" t="s">
        <v>40</v>
      </c>
      <c r="O286" s="77"/>
      <c r="P286" s="183">
        <f>O286*H286</f>
        <v>0</v>
      </c>
      <c r="Q286" s="183">
        <v>8E-05</v>
      </c>
      <c r="R286" s="183">
        <f>Q286*H286</f>
        <v>0.13330592000000002</v>
      </c>
      <c r="S286" s="183">
        <v>0</v>
      </c>
      <c r="T286" s="18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85" t="s">
        <v>166</v>
      </c>
      <c r="AT286" s="185" t="s">
        <v>125</v>
      </c>
      <c r="AU286" s="185" t="s">
        <v>85</v>
      </c>
      <c r="AY286" s="19" t="s">
        <v>122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19" t="s">
        <v>83</v>
      </c>
      <c r="BK286" s="186">
        <f>ROUND(I286*H286,2)</f>
        <v>0</v>
      </c>
      <c r="BL286" s="19" t="s">
        <v>166</v>
      </c>
      <c r="BM286" s="185" t="s">
        <v>329</v>
      </c>
    </row>
    <row r="287" spans="1:51" s="13" customFormat="1" ht="12">
      <c r="A287" s="13"/>
      <c r="B287" s="193"/>
      <c r="C287" s="13"/>
      <c r="D287" s="194" t="s">
        <v>168</v>
      </c>
      <c r="E287" s="195" t="s">
        <v>1</v>
      </c>
      <c r="F287" s="196" t="s">
        <v>243</v>
      </c>
      <c r="G287" s="13"/>
      <c r="H287" s="197">
        <v>1666.324</v>
      </c>
      <c r="I287" s="198"/>
      <c r="J287" s="13"/>
      <c r="K287" s="13"/>
      <c r="L287" s="193"/>
      <c r="M287" s="199"/>
      <c r="N287" s="200"/>
      <c r="O287" s="200"/>
      <c r="P287" s="200"/>
      <c r="Q287" s="200"/>
      <c r="R287" s="200"/>
      <c r="S287" s="200"/>
      <c r="T287" s="20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5" t="s">
        <v>168</v>
      </c>
      <c r="AU287" s="195" t="s">
        <v>85</v>
      </c>
      <c r="AV287" s="13" t="s">
        <v>85</v>
      </c>
      <c r="AW287" s="13" t="s">
        <v>32</v>
      </c>
      <c r="AX287" s="13" t="s">
        <v>75</v>
      </c>
      <c r="AY287" s="195" t="s">
        <v>122</v>
      </c>
    </row>
    <row r="288" spans="1:51" s="14" customFormat="1" ht="12">
      <c r="A288" s="14"/>
      <c r="B288" s="202"/>
      <c r="C288" s="14"/>
      <c r="D288" s="194" t="s">
        <v>168</v>
      </c>
      <c r="E288" s="203" t="s">
        <v>1</v>
      </c>
      <c r="F288" s="204" t="s">
        <v>172</v>
      </c>
      <c r="G288" s="14"/>
      <c r="H288" s="205">
        <v>1666.324</v>
      </c>
      <c r="I288" s="206"/>
      <c r="J288" s="14"/>
      <c r="K288" s="14"/>
      <c r="L288" s="202"/>
      <c r="M288" s="207"/>
      <c r="N288" s="208"/>
      <c r="O288" s="208"/>
      <c r="P288" s="208"/>
      <c r="Q288" s="208"/>
      <c r="R288" s="208"/>
      <c r="S288" s="208"/>
      <c r="T288" s="20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03" t="s">
        <v>168</v>
      </c>
      <c r="AU288" s="203" t="s">
        <v>85</v>
      </c>
      <c r="AV288" s="14" t="s">
        <v>166</v>
      </c>
      <c r="AW288" s="14" t="s">
        <v>32</v>
      </c>
      <c r="AX288" s="14" t="s">
        <v>83</v>
      </c>
      <c r="AY288" s="203" t="s">
        <v>122</v>
      </c>
    </row>
    <row r="289" spans="1:65" s="2" customFormat="1" ht="24.15" customHeight="1">
      <c r="A289" s="38"/>
      <c r="B289" s="172"/>
      <c r="C289" s="173" t="s">
        <v>330</v>
      </c>
      <c r="D289" s="173" t="s">
        <v>125</v>
      </c>
      <c r="E289" s="174" t="s">
        <v>331</v>
      </c>
      <c r="F289" s="175" t="s">
        <v>332</v>
      </c>
      <c r="G289" s="176" t="s">
        <v>275</v>
      </c>
      <c r="H289" s="177">
        <v>113.3</v>
      </c>
      <c r="I289" s="178"/>
      <c r="J289" s="179">
        <f>ROUND(I289*H289,2)</f>
        <v>0</v>
      </c>
      <c r="K289" s="180"/>
      <c r="L289" s="39"/>
      <c r="M289" s="181" t="s">
        <v>1</v>
      </c>
      <c r="N289" s="182" t="s">
        <v>40</v>
      </c>
      <c r="O289" s="77"/>
      <c r="P289" s="183">
        <f>O289*H289</f>
        <v>0</v>
      </c>
      <c r="Q289" s="183">
        <v>3E-05</v>
      </c>
      <c r="R289" s="183">
        <f>Q289*H289</f>
        <v>0.003399</v>
      </c>
      <c r="S289" s="183">
        <v>0</v>
      </c>
      <c r="T289" s="18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85" t="s">
        <v>166</v>
      </c>
      <c r="AT289" s="185" t="s">
        <v>125</v>
      </c>
      <c r="AU289" s="185" t="s">
        <v>85</v>
      </c>
      <c r="AY289" s="19" t="s">
        <v>122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19" t="s">
        <v>83</v>
      </c>
      <c r="BK289" s="186">
        <f>ROUND(I289*H289,2)</f>
        <v>0</v>
      </c>
      <c r="BL289" s="19" t="s">
        <v>166</v>
      </c>
      <c r="BM289" s="185" t="s">
        <v>333</v>
      </c>
    </row>
    <row r="290" spans="1:51" s="13" customFormat="1" ht="12">
      <c r="A290" s="13"/>
      <c r="B290" s="193"/>
      <c r="C290" s="13"/>
      <c r="D290" s="194" t="s">
        <v>168</v>
      </c>
      <c r="E290" s="195" t="s">
        <v>1</v>
      </c>
      <c r="F290" s="196" t="s">
        <v>334</v>
      </c>
      <c r="G290" s="13"/>
      <c r="H290" s="197">
        <v>92.4</v>
      </c>
      <c r="I290" s="198"/>
      <c r="J290" s="13"/>
      <c r="K290" s="13"/>
      <c r="L290" s="193"/>
      <c r="M290" s="199"/>
      <c r="N290" s="200"/>
      <c r="O290" s="200"/>
      <c r="P290" s="200"/>
      <c r="Q290" s="200"/>
      <c r="R290" s="200"/>
      <c r="S290" s="200"/>
      <c r="T290" s="20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5" t="s">
        <v>168</v>
      </c>
      <c r="AU290" s="195" t="s">
        <v>85</v>
      </c>
      <c r="AV290" s="13" t="s">
        <v>85</v>
      </c>
      <c r="AW290" s="13" t="s">
        <v>32</v>
      </c>
      <c r="AX290" s="13" t="s">
        <v>75</v>
      </c>
      <c r="AY290" s="195" t="s">
        <v>122</v>
      </c>
    </row>
    <row r="291" spans="1:51" s="13" customFormat="1" ht="12">
      <c r="A291" s="13"/>
      <c r="B291" s="193"/>
      <c r="C291" s="13"/>
      <c r="D291" s="194" t="s">
        <v>168</v>
      </c>
      <c r="E291" s="195" t="s">
        <v>1</v>
      </c>
      <c r="F291" s="196" t="s">
        <v>335</v>
      </c>
      <c r="G291" s="13"/>
      <c r="H291" s="197">
        <v>20.9</v>
      </c>
      <c r="I291" s="198"/>
      <c r="J291" s="13"/>
      <c r="K291" s="13"/>
      <c r="L291" s="193"/>
      <c r="M291" s="199"/>
      <c r="N291" s="200"/>
      <c r="O291" s="200"/>
      <c r="P291" s="200"/>
      <c r="Q291" s="200"/>
      <c r="R291" s="200"/>
      <c r="S291" s="200"/>
      <c r="T291" s="20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5" t="s">
        <v>168</v>
      </c>
      <c r="AU291" s="195" t="s">
        <v>85</v>
      </c>
      <c r="AV291" s="13" t="s">
        <v>85</v>
      </c>
      <c r="AW291" s="13" t="s">
        <v>32</v>
      </c>
      <c r="AX291" s="13" t="s">
        <v>75</v>
      </c>
      <c r="AY291" s="195" t="s">
        <v>122</v>
      </c>
    </row>
    <row r="292" spans="1:51" s="14" customFormat="1" ht="12">
      <c r="A292" s="14"/>
      <c r="B292" s="202"/>
      <c r="C292" s="14"/>
      <c r="D292" s="194" t="s">
        <v>168</v>
      </c>
      <c r="E292" s="203" t="s">
        <v>1</v>
      </c>
      <c r="F292" s="204" t="s">
        <v>172</v>
      </c>
      <c r="G292" s="14"/>
      <c r="H292" s="205">
        <v>113.30000000000001</v>
      </c>
      <c r="I292" s="206"/>
      <c r="J292" s="14"/>
      <c r="K292" s="14"/>
      <c r="L292" s="202"/>
      <c r="M292" s="207"/>
      <c r="N292" s="208"/>
      <c r="O292" s="208"/>
      <c r="P292" s="208"/>
      <c r="Q292" s="208"/>
      <c r="R292" s="208"/>
      <c r="S292" s="208"/>
      <c r="T292" s="20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03" t="s">
        <v>168</v>
      </c>
      <c r="AU292" s="203" t="s">
        <v>85</v>
      </c>
      <c r="AV292" s="14" t="s">
        <v>166</v>
      </c>
      <c r="AW292" s="14" t="s">
        <v>32</v>
      </c>
      <c r="AX292" s="14" t="s">
        <v>83</v>
      </c>
      <c r="AY292" s="203" t="s">
        <v>122</v>
      </c>
    </row>
    <row r="293" spans="1:65" s="2" customFormat="1" ht="24.15" customHeight="1">
      <c r="A293" s="38"/>
      <c r="B293" s="172"/>
      <c r="C293" s="225" t="s">
        <v>336</v>
      </c>
      <c r="D293" s="225" t="s">
        <v>220</v>
      </c>
      <c r="E293" s="226" t="s">
        <v>337</v>
      </c>
      <c r="F293" s="227" t="s">
        <v>338</v>
      </c>
      <c r="G293" s="228" t="s">
        <v>275</v>
      </c>
      <c r="H293" s="229">
        <v>118.965</v>
      </c>
      <c r="I293" s="230"/>
      <c r="J293" s="231">
        <f>ROUND(I293*H293,2)</f>
        <v>0</v>
      </c>
      <c r="K293" s="232"/>
      <c r="L293" s="233"/>
      <c r="M293" s="234" t="s">
        <v>1</v>
      </c>
      <c r="N293" s="235" t="s">
        <v>40</v>
      </c>
      <c r="O293" s="77"/>
      <c r="P293" s="183">
        <f>O293*H293</f>
        <v>0</v>
      </c>
      <c r="Q293" s="183">
        <v>0.0005</v>
      </c>
      <c r="R293" s="183">
        <f>Q293*H293</f>
        <v>0.0594825</v>
      </c>
      <c r="S293" s="183">
        <v>0</v>
      </c>
      <c r="T293" s="18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85" t="s">
        <v>210</v>
      </c>
      <c r="AT293" s="185" t="s">
        <v>220</v>
      </c>
      <c r="AU293" s="185" t="s">
        <v>85</v>
      </c>
      <c r="AY293" s="19" t="s">
        <v>122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9" t="s">
        <v>83</v>
      </c>
      <c r="BK293" s="186">
        <f>ROUND(I293*H293,2)</f>
        <v>0</v>
      </c>
      <c r="BL293" s="19" t="s">
        <v>166</v>
      </c>
      <c r="BM293" s="185" t="s">
        <v>339</v>
      </c>
    </row>
    <row r="294" spans="1:51" s="13" customFormat="1" ht="12">
      <c r="A294" s="13"/>
      <c r="B294" s="193"/>
      <c r="C294" s="13"/>
      <c r="D294" s="194" t="s">
        <v>168</v>
      </c>
      <c r="E294" s="13"/>
      <c r="F294" s="196" t="s">
        <v>340</v>
      </c>
      <c r="G294" s="13"/>
      <c r="H294" s="197">
        <v>118.965</v>
      </c>
      <c r="I294" s="198"/>
      <c r="J294" s="13"/>
      <c r="K294" s="13"/>
      <c r="L294" s="193"/>
      <c r="M294" s="199"/>
      <c r="N294" s="200"/>
      <c r="O294" s="200"/>
      <c r="P294" s="200"/>
      <c r="Q294" s="200"/>
      <c r="R294" s="200"/>
      <c r="S294" s="200"/>
      <c r="T294" s="20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5" t="s">
        <v>168</v>
      </c>
      <c r="AU294" s="195" t="s">
        <v>85</v>
      </c>
      <c r="AV294" s="13" t="s">
        <v>85</v>
      </c>
      <c r="AW294" s="13" t="s">
        <v>3</v>
      </c>
      <c r="AX294" s="13" t="s">
        <v>83</v>
      </c>
      <c r="AY294" s="195" t="s">
        <v>122</v>
      </c>
    </row>
    <row r="295" spans="1:65" s="2" customFormat="1" ht="16.5" customHeight="1">
      <c r="A295" s="38"/>
      <c r="B295" s="172"/>
      <c r="C295" s="173" t="s">
        <v>341</v>
      </c>
      <c r="D295" s="173" t="s">
        <v>125</v>
      </c>
      <c r="E295" s="174" t="s">
        <v>342</v>
      </c>
      <c r="F295" s="175" t="s">
        <v>343</v>
      </c>
      <c r="G295" s="176" t="s">
        <v>275</v>
      </c>
      <c r="H295" s="177">
        <v>1643.75</v>
      </c>
      <c r="I295" s="178"/>
      <c r="J295" s="179">
        <f>ROUND(I295*H295,2)</f>
        <v>0</v>
      </c>
      <c r="K295" s="180"/>
      <c r="L295" s="39"/>
      <c r="M295" s="181" t="s">
        <v>1</v>
      </c>
      <c r="N295" s="182" t="s">
        <v>40</v>
      </c>
      <c r="O295" s="77"/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185" t="s">
        <v>166</v>
      </c>
      <c r="AT295" s="185" t="s">
        <v>125</v>
      </c>
      <c r="AU295" s="185" t="s">
        <v>85</v>
      </c>
      <c r="AY295" s="19" t="s">
        <v>122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9" t="s">
        <v>83</v>
      </c>
      <c r="BK295" s="186">
        <f>ROUND(I295*H295,2)</f>
        <v>0</v>
      </c>
      <c r="BL295" s="19" t="s">
        <v>166</v>
      </c>
      <c r="BM295" s="185" t="s">
        <v>344</v>
      </c>
    </row>
    <row r="296" spans="1:51" s="15" customFormat="1" ht="12">
      <c r="A296" s="15"/>
      <c r="B296" s="210"/>
      <c r="C296" s="15"/>
      <c r="D296" s="194" t="s">
        <v>168</v>
      </c>
      <c r="E296" s="211" t="s">
        <v>1</v>
      </c>
      <c r="F296" s="212" t="s">
        <v>249</v>
      </c>
      <c r="G296" s="15"/>
      <c r="H296" s="211" t="s">
        <v>1</v>
      </c>
      <c r="I296" s="213"/>
      <c r="J296" s="15"/>
      <c r="K296" s="15"/>
      <c r="L296" s="210"/>
      <c r="M296" s="214"/>
      <c r="N296" s="215"/>
      <c r="O296" s="215"/>
      <c r="P296" s="215"/>
      <c r="Q296" s="215"/>
      <c r="R296" s="215"/>
      <c r="S296" s="215"/>
      <c r="T296" s="21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11" t="s">
        <v>168</v>
      </c>
      <c r="AU296" s="211" t="s">
        <v>85</v>
      </c>
      <c r="AV296" s="15" t="s">
        <v>83</v>
      </c>
      <c r="AW296" s="15" t="s">
        <v>32</v>
      </c>
      <c r="AX296" s="15" t="s">
        <v>75</v>
      </c>
      <c r="AY296" s="211" t="s">
        <v>122</v>
      </c>
    </row>
    <row r="297" spans="1:51" s="13" customFormat="1" ht="12">
      <c r="A297" s="13"/>
      <c r="B297" s="193"/>
      <c r="C297" s="13"/>
      <c r="D297" s="194" t="s">
        <v>168</v>
      </c>
      <c r="E297" s="195" t="s">
        <v>1</v>
      </c>
      <c r="F297" s="196" t="s">
        <v>345</v>
      </c>
      <c r="G297" s="13"/>
      <c r="H297" s="197">
        <v>619.6</v>
      </c>
      <c r="I297" s="198"/>
      <c r="J297" s="13"/>
      <c r="K297" s="13"/>
      <c r="L297" s="193"/>
      <c r="M297" s="199"/>
      <c r="N297" s="200"/>
      <c r="O297" s="200"/>
      <c r="P297" s="200"/>
      <c r="Q297" s="200"/>
      <c r="R297" s="200"/>
      <c r="S297" s="200"/>
      <c r="T297" s="20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5" t="s">
        <v>168</v>
      </c>
      <c r="AU297" s="195" t="s">
        <v>85</v>
      </c>
      <c r="AV297" s="13" t="s">
        <v>85</v>
      </c>
      <c r="AW297" s="13" t="s">
        <v>32</v>
      </c>
      <c r="AX297" s="13" t="s">
        <v>75</v>
      </c>
      <c r="AY297" s="195" t="s">
        <v>122</v>
      </c>
    </row>
    <row r="298" spans="1:51" s="13" customFormat="1" ht="12">
      <c r="A298" s="13"/>
      <c r="B298" s="193"/>
      <c r="C298" s="13"/>
      <c r="D298" s="194" t="s">
        <v>168</v>
      </c>
      <c r="E298" s="195" t="s">
        <v>1</v>
      </c>
      <c r="F298" s="196" t="s">
        <v>346</v>
      </c>
      <c r="G298" s="13"/>
      <c r="H298" s="197">
        <v>19.75</v>
      </c>
      <c r="I298" s="198"/>
      <c r="J298" s="13"/>
      <c r="K298" s="13"/>
      <c r="L298" s="193"/>
      <c r="M298" s="199"/>
      <c r="N298" s="200"/>
      <c r="O298" s="200"/>
      <c r="P298" s="200"/>
      <c r="Q298" s="200"/>
      <c r="R298" s="200"/>
      <c r="S298" s="200"/>
      <c r="T298" s="20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5" t="s">
        <v>168</v>
      </c>
      <c r="AU298" s="195" t="s">
        <v>85</v>
      </c>
      <c r="AV298" s="13" t="s">
        <v>85</v>
      </c>
      <c r="AW298" s="13" t="s">
        <v>32</v>
      </c>
      <c r="AX298" s="13" t="s">
        <v>75</v>
      </c>
      <c r="AY298" s="195" t="s">
        <v>122</v>
      </c>
    </row>
    <row r="299" spans="1:51" s="13" customFormat="1" ht="12">
      <c r="A299" s="13"/>
      <c r="B299" s="193"/>
      <c r="C299" s="13"/>
      <c r="D299" s="194" t="s">
        <v>168</v>
      </c>
      <c r="E299" s="195" t="s">
        <v>1</v>
      </c>
      <c r="F299" s="196" t="s">
        <v>347</v>
      </c>
      <c r="G299" s="13"/>
      <c r="H299" s="197">
        <v>9.05</v>
      </c>
      <c r="I299" s="198"/>
      <c r="J299" s="13"/>
      <c r="K299" s="13"/>
      <c r="L299" s="193"/>
      <c r="M299" s="199"/>
      <c r="N299" s="200"/>
      <c r="O299" s="200"/>
      <c r="P299" s="200"/>
      <c r="Q299" s="200"/>
      <c r="R299" s="200"/>
      <c r="S299" s="200"/>
      <c r="T299" s="20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5" t="s">
        <v>168</v>
      </c>
      <c r="AU299" s="195" t="s">
        <v>85</v>
      </c>
      <c r="AV299" s="13" t="s">
        <v>85</v>
      </c>
      <c r="AW299" s="13" t="s">
        <v>32</v>
      </c>
      <c r="AX299" s="13" t="s">
        <v>75</v>
      </c>
      <c r="AY299" s="195" t="s">
        <v>122</v>
      </c>
    </row>
    <row r="300" spans="1:51" s="16" customFormat="1" ht="12">
      <c r="A300" s="16"/>
      <c r="B300" s="217"/>
      <c r="C300" s="16"/>
      <c r="D300" s="194" t="s">
        <v>168</v>
      </c>
      <c r="E300" s="218" t="s">
        <v>1</v>
      </c>
      <c r="F300" s="219" t="s">
        <v>183</v>
      </c>
      <c r="G300" s="16"/>
      <c r="H300" s="220">
        <v>648.4</v>
      </c>
      <c r="I300" s="221"/>
      <c r="J300" s="16"/>
      <c r="K300" s="16"/>
      <c r="L300" s="217"/>
      <c r="M300" s="222"/>
      <c r="N300" s="223"/>
      <c r="O300" s="223"/>
      <c r="P300" s="223"/>
      <c r="Q300" s="223"/>
      <c r="R300" s="223"/>
      <c r="S300" s="223"/>
      <c r="T300" s="224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218" t="s">
        <v>168</v>
      </c>
      <c r="AU300" s="218" t="s">
        <v>85</v>
      </c>
      <c r="AV300" s="16" t="s">
        <v>136</v>
      </c>
      <c r="AW300" s="16" t="s">
        <v>32</v>
      </c>
      <c r="AX300" s="16" t="s">
        <v>75</v>
      </c>
      <c r="AY300" s="218" t="s">
        <v>122</v>
      </c>
    </row>
    <row r="301" spans="1:51" s="15" customFormat="1" ht="12">
      <c r="A301" s="15"/>
      <c r="B301" s="210"/>
      <c r="C301" s="15"/>
      <c r="D301" s="194" t="s">
        <v>168</v>
      </c>
      <c r="E301" s="211" t="s">
        <v>1</v>
      </c>
      <c r="F301" s="212" t="s">
        <v>348</v>
      </c>
      <c r="G301" s="15"/>
      <c r="H301" s="211" t="s">
        <v>1</v>
      </c>
      <c r="I301" s="213"/>
      <c r="J301" s="15"/>
      <c r="K301" s="15"/>
      <c r="L301" s="210"/>
      <c r="M301" s="214"/>
      <c r="N301" s="215"/>
      <c r="O301" s="215"/>
      <c r="P301" s="215"/>
      <c r="Q301" s="215"/>
      <c r="R301" s="215"/>
      <c r="S301" s="215"/>
      <c r="T301" s="21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11" t="s">
        <v>168</v>
      </c>
      <c r="AU301" s="211" t="s">
        <v>85</v>
      </c>
      <c r="AV301" s="15" t="s">
        <v>83</v>
      </c>
      <c r="AW301" s="15" t="s">
        <v>32</v>
      </c>
      <c r="AX301" s="15" t="s">
        <v>75</v>
      </c>
      <c r="AY301" s="211" t="s">
        <v>122</v>
      </c>
    </row>
    <row r="302" spans="1:51" s="13" customFormat="1" ht="12">
      <c r="A302" s="13"/>
      <c r="B302" s="193"/>
      <c r="C302" s="13"/>
      <c r="D302" s="194" t="s">
        <v>168</v>
      </c>
      <c r="E302" s="195" t="s">
        <v>1</v>
      </c>
      <c r="F302" s="196" t="s">
        <v>349</v>
      </c>
      <c r="G302" s="13"/>
      <c r="H302" s="197">
        <v>212.8</v>
      </c>
      <c r="I302" s="198"/>
      <c r="J302" s="13"/>
      <c r="K302" s="13"/>
      <c r="L302" s="193"/>
      <c r="M302" s="199"/>
      <c r="N302" s="200"/>
      <c r="O302" s="200"/>
      <c r="P302" s="200"/>
      <c r="Q302" s="200"/>
      <c r="R302" s="200"/>
      <c r="S302" s="200"/>
      <c r="T302" s="20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5" t="s">
        <v>168</v>
      </c>
      <c r="AU302" s="195" t="s">
        <v>85</v>
      </c>
      <c r="AV302" s="13" t="s">
        <v>85</v>
      </c>
      <c r="AW302" s="13" t="s">
        <v>32</v>
      </c>
      <c r="AX302" s="13" t="s">
        <v>75</v>
      </c>
      <c r="AY302" s="195" t="s">
        <v>122</v>
      </c>
    </row>
    <row r="303" spans="1:51" s="13" customFormat="1" ht="12">
      <c r="A303" s="13"/>
      <c r="B303" s="193"/>
      <c r="C303" s="13"/>
      <c r="D303" s="194" t="s">
        <v>168</v>
      </c>
      <c r="E303" s="195" t="s">
        <v>1</v>
      </c>
      <c r="F303" s="196" t="s">
        <v>350</v>
      </c>
      <c r="G303" s="13"/>
      <c r="H303" s="197">
        <v>5.35</v>
      </c>
      <c r="I303" s="198"/>
      <c r="J303" s="13"/>
      <c r="K303" s="13"/>
      <c r="L303" s="193"/>
      <c r="M303" s="199"/>
      <c r="N303" s="200"/>
      <c r="O303" s="200"/>
      <c r="P303" s="200"/>
      <c r="Q303" s="200"/>
      <c r="R303" s="200"/>
      <c r="S303" s="200"/>
      <c r="T303" s="20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5" t="s">
        <v>168</v>
      </c>
      <c r="AU303" s="195" t="s">
        <v>85</v>
      </c>
      <c r="AV303" s="13" t="s">
        <v>85</v>
      </c>
      <c r="AW303" s="13" t="s">
        <v>32</v>
      </c>
      <c r="AX303" s="13" t="s">
        <v>75</v>
      </c>
      <c r="AY303" s="195" t="s">
        <v>122</v>
      </c>
    </row>
    <row r="304" spans="1:51" s="13" customFormat="1" ht="12">
      <c r="A304" s="13"/>
      <c r="B304" s="193"/>
      <c r="C304" s="13"/>
      <c r="D304" s="194" t="s">
        <v>168</v>
      </c>
      <c r="E304" s="195" t="s">
        <v>1</v>
      </c>
      <c r="F304" s="196" t="s">
        <v>351</v>
      </c>
      <c r="G304" s="13"/>
      <c r="H304" s="197">
        <v>2.83</v>
      </c>
      <c r="I304" s="198"/>
      <c r="J304" s="13"/>
      <c r="K304" s="13"/>
      <c r="L304" s="193"/>
      <c r="M304" s="199"/>
      <c r="N304" s="200"/>
      <c r="O304" s="200"/>
      <c r="P304" s="200"/>
      <c r="Q304" s="200"/>
      <c r="R304" s="200"/>
      <c r="S304" s="200"/>
      <c r="T304" s="20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5" t="s">
        <v>168</v>
      </c>
      <c r="AU304" s="195" t="s">
        <v>85</v>
      </c>
      <c r="AV304" s="13" t="s">
        <v>85</v>
      </c>
      <c r="AW304" s="13" t="s">
        <v>32</v>
      </c>
      <c r="AX304" s="13" t="s">
        <v>75</v>
      </c>
      <c r="AY304" s="195" t="s">
        <v>122</v>
      </c>
    </row>
    <row r="305" spans="1:51" s="16" customFormat="1" ht="12">
      <c r="A305" s="16"/>
      <c r="B305" s="217"/>
      <c r="C305" s="16"/>
      <c r="D305" s="194" t="s">
        <v>168</v>
      </c>
      <c r="E305" s="218" t="s">
        <v>1</v>
      </c>
      <c r="F305" s="219" t="s">
        <v>183</v>
      </c>
      <c r="G305" s="16"/>
      <c r="H305" s="220">
        <v>220.98000000000002</v>
      </c>
      <c r="I305" s="221"/>
      <c r="J305" s="16"/>
      <c r="K305" s="16"/>
      <c r="L305" s="217"/>
      <c r="M305" s="222"/>
      <c r="N305" s="223"/>
      <c r="O305" s="223"/>
      <c r="P305" s="223"/>
      <c r="Q305" s="223"/>
      <c r="R305" s="223"/>
      <c r="S305" s="223"/>
      <c r="T305" s="224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18" t="s">
        <v>168</v>
      </c>
      <c r="AU305" s="218" t="s">
        <v>85</v>
      </c>
      <c r="AV305" s="16" t="s">
        <v>136</v>
      </c>
      <c r="AW305" s="16" t="s">
        <v>32</v>
      </c>
      <c r="AX305" s="16" t="s">
        <v>75</v>
      </c>
      <c r="AY305" s="218" t="s">
        <v>122</v>
      </c>
    </row>
    <row r="306" spans="1:51" s="15" customFormat="1" ht="12">
      <c r="A306" s="15"/>
      <c r="B306" s="210"/>
      <c r="C306" s="15"/>
      <c r="D306" s="194" t="s">
        <v>168</v>
      </c>
      <c r="E306" s="211" t="s">
        <v>1</v>
      </c>
      <c r="F306" s="212" t="s">
        <v>180</v>
      </c>
      <c r="G306" s="15"/>
      <c r="H306" s="211" t="s">
        <v>1</v>
      </c>
      <c r="I306" s="213"/>
      <c r="J306" s="15"/>
      <c r="K306" s="15"/>
      <c r="L306" s="210"/>
      <c r="M306" s="214"/>
      <c r="N306" s="215"/>
      <c r="O306" s="215"/>
      <c r="P306" s="215"/>
      <c r="Q306" s="215"/>
      <c r="R306" s="215"/>
      <c r="S306" s="215"/>
      <c r="T306" s="21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11" t="s">
        <v>168</v>
      </c>
      <c r="AU306" s="211" t="s">
        <v>85</v>
      </c>
      <c r="AV306" s="15" t="s">
        <v>83</v>
      </c>
      <c r="AW306" s="15" t="s">
        <v>32</v>
      </c>
      <c r="AX306" s="15" t="s">
        <v>75</v>
      </c>
      <c r="AY306" s="211" t="s">
        <v>122</v>
      </c>
    </row>
    <row r="307" spans="1:51" s="13" customFormat="1" ht="12">
      <c r="A307" s="13"/>
      <c r="B307" s="193"/>
      <c r="C307" s="13"/>
      <c r="D307" s="194" t="s">
        <v>168</v>
      </c>
      <c r="E307" s="195" t="s">
        <v>1</v>
      </c>
      <c r="F307" s="196" t="s">
        <v>349</v>
      </c>
      <c r="G307" s="13"/>
      <c r="H307" s="197">
        <v>212.8</v>
      </c>
      <c r="I307" s="198"/>
      <c r="J307" s="13"/>
      <c r="K307" s="13"/>
      <c r="L307" s="193"/>
      <c r="M307" s="199"/>
      <c r="N307" s="200"/>
      <c r="O307" s="200"/>
      <c r="P307" s="200"/>
      <c r="Q307" s="200"/>
      <c r="R307" s="200"/>
      <c r="S307" s="200"/>
      <c r="T307" s="20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5" t="s">
        <v>168</v>
      </c>
      <c r="AU307" s="195" t="s">
        <v>85</v>
      </c>
      <c r="AV307" s="13" t="s">
        <v>85</v>
      </c>
      <c r="AW307" s="13" t="s">
        <v>32</v>
      </c>
      <c r="AX307" s="13" t="s">
        <v>75</v>
      </c>
      <c r="AY307" s="195" t="s">
        <v>122</v>
      </c>
    </row>
    <row r="308" spans="1:51" s="13" customFormat="1" ht="12">
      <c r="A308" s="13"/>
      <c r="B308" s="193"/>
      <c r="C308" s="13"/>
      <c r="D308" s="194" t="s">
        <v>168</v>
      </c>
      <c r="E308" s="195" t="s">
        <v>1</v>
      </c>
      <c r="F308" s="196" t="s">
        <v>352</v>
      </c>
      <c r="G308" s="13"/>
      <c r="H308" s="197">
        <v>1.18</v>
      </c>
      <c r="I308" s="198"/>
      <c r="J308" s="13"/>
      <c r="K308" s="13"/>
      <c r="L308" s="193"/>
      <c r="M308" s="199"/>
      <c r="N308" s="200"/>
      <c r="O308" s="200"/>
      <c r="P308" s="200"/>
      <c r="Q308" s="200"/>
      <c r="R308" s="200"/>
      <c r="S308" s="200"/>
      <c r="T308" s="20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5" t="s">
        <v>168</v>
      </c>
      <c r="AU308" s="195" t="s">
        <v>85</v>
      </c>
      <c r="AV308" s="13" t="s">
        <v>85</v>
      </c>
      <c r="AW308" s="13" t="s">
        <v>32</v>
      </c>
      <c r="AX308" s="13" t="s">
        <v>75</v>
      </c>
      <c r="AY308" s="195" t="s">
        <v>122</v>
      </c>
    </row>
    <row r="309" spans="1:51" s="16" customFormat="1" ht="12">
      <c r="A309" s="16"/>
      <c r="B309" s="217"/>
      <c r="C309" s="16"/>
      <c r="D309" s="194" t="s">
        <v>168</v>
      </c>
      <c r="E309" s="218" t="s">
        <v>1</v>
      </c>
      <c r="F309" s="219" t="s">
        <v>183</v>
      </c>
      <c r="G309" s="16"/>
      <c r="H309" s="220">
        <v>213.98000000000002</v>
      </c>
      <c r="I309" s="221"/>
      <c r="J309" s="16"/>
      <c r="K309" s="16"/>
      <c r="L309" s="217"/>
      <c r="M309" s="222"/>
      <c r="N309" s="223"/>
      <c r="O309" s="223"/>
      <c r="P309" s="223"/>
      <c r="Q309" s="223"/>
      <c r="R309" s="223"/>
      <c r="S309" s="223"/>
      <c r="T309" s="224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18" t="s">
        <v>168</v>
      </c>
      <c r="AU309" s="218" t="s">
        <v>85</v>
      </c>
      <c r="AV309" s="16" t="s">
        <v>136</v>
      </c>
      <c r="AW309" s="16" t="s">
        <v>32</v>
      </c>
      <c r="AX309" s="16" t="s">
        <v>75</v>
      </c>
      <c r="AY309" s="218" t="s">
        <v>122</v>
      </c>
    </row>
    <row r="310" spans="1:51" s="15" customFormat="1" ht="12">
      <c r="A310" s="15"/>
      <c r="B310" s="210"/>
      <c r="C310" s="15"/>
      <c r="D310" s="194" t="s">
        <v>168</v>
      </c>
      <c r="E310" s="211" t="s">
        <v>1</v>
      </c>
      <c r="F310" s="212" t="s">
        <v>353</v>
      </c>
      <c r="G310" s="15"/>
      <c r="H310" s="211" t="s">
        <v>1</v>
      </c>
      <c r="I310" s="213"/>
      <c r="J310" s="15"/>
      <c r="K310" s="15"/>
      <c r="L310" s="210"/>
      <c r="M310" s="214"/>
      <c r="N310" s="215"/>
      <c r="O310" s="215"/>
      <c r="P310" s="215"/>
      <c r="Q310" s="215"/>
      <c r="R310" s="215"/>
      <c r="S310" s="215"/>
      <c r="T310" s="21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11" t="s">
        <v>168</v>
      </c>
      <c r="AU310" s="211" t="s">
        <v>85</v>
      </c>
      <c r="AV310" s="15" t="s">
        <v>83</v>
      </c>
      <c r="AW310" s="15" t="s">
        <v>32</v>
      </c>
      <c r="AX310" s="15" t="s">
        <v>75</v>
      </c>
      <c r="AY310" s="211" t="s">
        <v>122</v>
      </c>
    </row>
    <row r="311" spans="1:51" s="13" customFormat="1" ht="12">
      <c r="A311" s="13"/>
      <c r="B311" s="193"/>
      <c r="C311" s="13"/>
      <c r="D311" s="194" t="s">
        <v>168</v>
      </c>
      <c r="E311" s="195" t="s">
        <v>1</v>
      </c>
      <c r="F311" s="196" t="s">
        <v>354</v>
      </c>
      <c r="G311" s="13"/>
      <c r="H311" s="197">
        <v>427.42</v>
      </c>
      <c r="I311" s="198"/>
      <c r="J311" s="13"/>
      <c r="K311" s="13"/>
      <c r="L311" s="193"/>
      <c r="M311" s="199"/>
      <c r="N311" s="200"/>
      <c r="O311" s="200"/>
      <c r="P311" s="200"/>
      <c r="Q311" s="200"/>
      <c r="R311" s="200"/>
      <c r="S311" s="200"/>
      <c r="T311" s="20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5" t="s">
        <v>168</v>
      </c>
      <c r="AU311" s="195" t="s">
        <v>85</v>
      </c>
      <c r="AV311" s="13" t="s">
        <v>85</v>
      </c>
      <c r="AW311" s="13" t="s">
        <v>32</v>
      </c>
      <c r="AX311" s="13" t="s">
        <v>75</v>
      </c>
      <c r="AY311" s="195" t="s">
        <v>122</v>
      </c>
    </row>
    <row r="312" spans="1:51" s="13" customFormat="1" ht="12">
      <c r="A312" s="13"/>
      <c r="B312" s="193"/>
      <c r="C312" s="13"/>
      <c r="D312" s="194" t="s">
        <v>168</v>
      </c>
      <c r="E312" s="195" t="s">
        <v>1</v>
      </c>
      <c r="F312" s="196" t="s">
        <v>355</v>
      </c>
      <c r="G312" s="13"/>
      <c r="H312" s="197">
        <v>21.1</v>
      </c>
      <c r="I312" s="198"/>
      <c r="J312" s="13"/>
      <c r="K312" s="13"/>
      <c r="L312" s="193"/>
      <c r="M312" s="199"/>
      <c r="N312" s="200"/>
      <c r="O312" s="200"/>
      <c r="P312" s="200"/>
      <c r="Q312" s="200"/>
      <c r="R312" s="200"/>
      <c r="S312" s="200"/>
      <c r="T312" s="20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5" t="s">
        <v>168</v>
      </c>
      <c r="AU312" s="195" t="s">
        <v>85</v>
      </c>
      <c r="AV312" s="13" t="s">
        <v>85</v>
      </c>
      <c r="AW312" s="13" t="s">
        <v>32</v>
      </c>
      <c r="AX312" s="13" t="s">
        <v>75</v>
      </c>
      <c r="AY312" s="195" t="s">
        <v>122</v>
      </c>
    </row>
    <row r="313" spans="1:51" s="13" customFormat="1" ht="12">
      <c r="A313" s="13"/>
      <c r="B313" s="193"/>
      <c r="C313" s="13"/>
      <c r="D313" s="194" t="s">
        <v>168</v>
      </c>
      <c r="E313" s="195" t="s">
        <v>1</v>
      </c>
      <c r="F313" s="196" t="s">
        <v>356</v>
      </c>
      <c r="G313" s="13"/>
      <c r="H313" s="197">
        <v>35.85</v>
      </c>
      <c r="I313" s="198"/>
      <c r="J313" s="13"/>
      <c r="K313" s="13"/>
      <c r="L313" s="193"/>
      <c r="M313" s="199"/>
      <c r="N313" s="200"/>
      <c r="O313" s="200"/>
      <c r="P313" s="200"/>
      <c r="Q313" s="200"/>
      <c r="R313" s="200"/>
      <c r="S313" s="200"/>
      <c r="T313" s="20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5" t="s">
        <v>168</v>
      </c>
      <c r="AU313" s="195" t="s">
        <v>85</v>
      </c>
      <c r="AV313" s="13" t="s">
        <v>85</v>
      </c>
      <c r="AW313" s="13" t="s">
        <v>32</v>
      </c>
      <c r="AX313" s="13" t="s">
        <v>75</v>
      </c>
      <c r="AY313" s="195" t="s">
        <v>122</v>
      </c>
    </row>
    <row r="314" spans="1:51" s="13" customFormat="1" ht="12">
      <c r="A314" s="13"/>
      <c r="B314" s="193"/>
      <c r="C314" s="13"/>
      <c r="D314" s="194" t="s">
        <v>168</v>
      </c>
      <c r="E314" s="195" t="s">
        <v>1</v>
      </c>
      <c r="F314" s="196" t="s">
        <v>357</v>
      </c>
      <c r="G314" s="13"/>
      <c r="H314" s="197">
        <v>45.8</v>
      </c>
      <c r="I314" s="198"/>
      <c r="J314" s="13"/>
      <c r="K314" s="13"/>
      <c r="L314" s="193"/>
      <c r="M314" s="199"/>
      <c r="N314" s="200"/>
      <c r="O314" s="200"/>
      <c r="P314" s="200"/>
      <c r="Q314" s="200"/>
      <c r="R314" s="200"/>
      <c r="S314" s="200"/>
      <c r="T314" s="20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5" t="s">
        <v>168</v>
      </c>
      <c r="AU314" s="195" t="s">
        <v>85</v>
      </c>
      <c r="AV314" s="13" t="s">
        <v>85</v>
      </c>
      <c r="AW314" s="13" t="s">
        <v>32</v>
      </c>
      <c r="AX314" s="13" t="s">
        <v>75</v>
      </c>
      <c r="AY314" s="195" t="s">
        <v>122</v>
      </c>
    </row>
    <row r="315" spans="1:51" s="13" customFormat="1" ht="12">
      <c r="A315" s="13"/>
      <c r="B315" s="193"/>
      <c r="C315" s="13"/>
      <c r="D315" s="194" t="s">
        <v>168</v>
      </c>
      <c r="E315" s="195" t="s">
        <v>1</v>
      </c>
      <c r="F315" s="196" t="s">
        <v>358</v>
      </c>
      <c r="G315" s="13"/>
      <c r="H315" s="197">
        <v>30.22</v>
      </c>
      <c r="I315" s="198"/>
      <c r="J315" s="13"/>
      <c r="K315" s="13"/>
      <c r="L315" s="193"/>
      <c r="M315" s="199"/>
      <c r="N315" s="200"/>
      <c r="O315" s="200"/>
      <c r="P315" s="200"/>
      <c r="Q315" s="200"/>
      <c r="R315" s="200"/>
      <c r="S315" s="200"/>
      <c r="T315" s="20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5" t="s">
        <v>168</v>
      </c>
      <c r="AU315" s="195" t="s">
        <v>85</v>
      </c>
      <c r="AV315" s="13" t="s">
        <v>85</v>
      </c>
      <c r="AW315" s="13" t="s">
        <v>32</v>
      </c>
      <c r="AX315" s="13" t="s">
        <v>75</v>
      </c>
      <c r="AY315" s="195" t="s">
        <v>122</v>
      </c>
    </row>
    <row r="316" spans="1:51" s="16" customFormat="1" ht="12">
      <c r="A316" s="16"/>
      <c r="B316" s="217"/>
      <c r="C316" s="16"/>
      <c r="D316" s="194" t="s">
        <v>168</v>
      </c>
      <c r="E316" s="218" t="s">
        <v>1</v>
      </c>
      <c r="F316" s="219" t="s">
        <v>183</v>
      </c>
      <c r="G316" s="16"/>
      <c r="H316" s="220">
        <v>560.3900000000001</v>
      </c>
      <c r="I316" s="221"/>
      <c r="J316" s="16"/>
      <c r="K316" s="16"/>
      <c r="L316" s="217"/>
      <c r="M316" s="222"/>
      <c r="N316" s="223"/>
      <c r="O316" s="223"/>
      <c r="P316" s="223"/>
      <c r="Q316" s="223"/>
      <c r="R316" s="223"/>
      <c r="S316" s="223"/>
      <c r="T316" s="224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T316" s="218" t="s">
        <v>168</v>
      </c>
      <c r="AU316" s="218" t="s">
        <v>85</v>
      </c>
      <c r="AV316" s="16" t="s">
        <v>136</v>
      </c>
      <c r="AW316" s="16" t="s">
        <v>32</v>
      </c>
      <c r="AX316" s="16" t="s">
        <v>75</v>
      </c>
      <c r="AY316" s="218" t="s">
        <v>122</v>
      </c>
    </row>
    <row r="317" spans="1:51" s="14" customFormat="1" ht="12">
      <c r="A317" s="14"/>
      <c r="B317" s="202"/>
      <c r="C317" s="14"/>
      <c r="D317" s="194" t="s">
        <v>168</v>
      </c>
      <c r="E317" s="203" t="s">
        <v>1</v>
      </c>
      <c r="F317" s="204" t="s">
        <v>172</v>
      </c>
      <c r="G317" s="14"/>
      <c r="H317" s="205">
        <v>1643.75</v>
      </c>
      <c r="I317" s="206"/>
      <c r="J317" s="14"/>
      <c r="K317" s="14"/>
      <c r="L317" s="202"/>
      <c r="M317" s="207"/>
      <c r="N317" s="208"/>
      <c r="O317" s="208"/>
      <c r="P317" s="208"/>
      <c r="Q317" s="208"/>
      <c r="R317" s="208"/>
      <c r="S317" s="208"/>
      <c r="T317" s="20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03" t="s">
        <v>168</v>
      </c>
      <c r="AU317" s="203" t="s">
        <v>85</v>
      </c>
      <c r="AV317" s="14" t="s">
        <v>166</v>
      </c>
      <c r="AW317" s="14" t="s">
        <v>32</v>
      </c>
      <c r="AX317" s="14" t="s">
        <v>83</v>
      </c>
      <c r="AY317" s="203" t="s">
        <v>122</v>
      </c>
    </row>
    <row r="318" spans="1:65" s="2" customFormat="1" ht="24.15" customHeight="1">
      <c r="A318" s="38"/>
      <c r="B318" s="172"/>
      <c r="C318" s="225" t="s">
        <v>359</v>
      </c>
      <c r="D318" s="225" t="s">
        <v>220</v>
      </c>
      <c r="E318" s="226" t="s">
        <v>360</v>
      </c>
      <c r="F318" s="227" t="s">
        <v>361</v>
      </c>
      <c r="G318" s="228" t="s">
        <v>275</v>
      </c>
      <c r="H318" s="229">
        <v>588.41</v>
      </c>
      <c r="I318" s="230"/>
      <c r="J318" s="231">
        <f>ROUND(I318*H318,2)</f>
        <v>0</v>
      </c>
      <c r="K318" s="232"/>
      <c r="L318" s="233"/>
      <c r="M318" s="234" t="s">
        <v>1</v>
      </c>
      <c r="N318" s="235" t="s">
        <v>40</v>
      </c>
      <c r="O318" s="77"/>
      <c r="P318" s="183">
        <f>O318*H318</f>
        <v>0</v>
      </c>
      <c r="Q318" s="183">
        <v>0.0001</v>
      </c>
      <c r="R318" s="183">
        <f>Q318*H318</f>
        <v>0.058841</v>
      </c>
      <c r="S318" s="183">
        <v>0</v>
      </c>
      <c r="T318" s="184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185" t="s">
        <v>210</v>
      </c>
      <c r="AT318" s="185" t="s">
        <v>220</v>
      </c>
      <c r="AU318" s="185" t="s">
        <v>85</v>
      </c>
      <c r="AY318" s="19" t="s">
        <v>122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19" t="s">
        <v>83</v>
      </c>
      <c r="BK318" s="186">
        <f>ROUND(I318*H318,2)</f>
        <v>0</v>
      </c>
      <c r="BL318" s="19" t="s">
        <v>166</v>
      </c>
      <c r="BM318" s="185" t="s">
        <v>362</v>
      </c>
    </row>
    <row r="319" spans="1:51" s="15" customFormat="1" ht="12">
      <c r="A319" s="15"/>
      <c r="B319" s="210"/>
      <c r="C319" s="15"/>
      <c r="D319" s="194" t="s">
        <v>168</v>
      </c>
      <c r="E319" s="211" t="s">
        <v>1</v>
      </c>
      <c r="F319" s="212" t="s">
        <v>353</v>
      </c>
      <c r="G319" s="15"/>
      <c r="H319" s="211" t="s">
        <v>1</v>
      </c>
      <c r="I319" s="213"/>
      <c r="J319" s="15"/>
      <c r="K319" s="15"/>
      <c r="L319" s="210"/>
      <c r="M319" s="214"/>
      <c r="N319" s="215"/>
      <c r="O319" s="215"/>
      <c r="P319" s="215"/>
      <c r="Q319" s="215"/>
      <c r="R319" s="215"/>
      <c r="S319" s="215"/>
      <c r="T319" s="21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11" t="s">
        <v>168</v>
      </c>
      <c r="AU319" s="211" t="s">
        <v>85</v>
      </c>
      <c r="AV319" s="15" t="s">
        <v>83</v>
      </c>
      <c r="AW319" s="15" t="s">
        <v>32</v>
      </c>
      <c r="AX319" s="15" t="s">
        <v>75</v>
      </c>
      <c r="AY319" s="211" t="s">
        <v>122</v>
      </c>
    </row>
    <row r="320" spans="1:51" s="13" customFormat="1" ht="12">
      <c r="A320" s="13"/>
      <c r="B320" s="193"/>
      <c r="C320" s="13"/>
      <c r="D320" s="194" t="s">
        <v>168</v>
      </c>
      <c r="E320" s="195" t="s">
        <v>1</v>
      </c>
      <c r="F320" s="196" t="s">
        <v>354</v>
      </c>
      <c r="G320" s="13"/>
      <c r="H320" s="197">
        <v>427.42</v>
      </c>
      <c r="I320" s="198"/>
      <c r="J320" s="13"/>
      <c r="K320" s="13"/>
      <c r="L320" s="193"/>
      <c r="M320" s="199"/>
      <c r="N320" s="200"/>
      <c r="O320" s="200"/>
      <c r="P320" s="200"/>
      <c r="Q320" s="200"/>
      <c r="R320" s="200"/>
      <c r="S320" s="200"/>
      <c r="T320" s="20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5" t="s">
        <v>168</v>
      </c>
      <c r="AU320" s="195" t="s">
        <v>85</v>
      </c>
      <c r="AV320" s="13" t="s">
        <v>85</v>
      </c>
      <c r="AW320" s="13" t="s">
        <v>32</v>
      </c>
      <c r="AX320" s="13" t="s">
        <v>75</v>
      </c>
      <c r="AY320" s="195" t="s">
        <v>122</v>
      </c>
    </row>
    <row r="321" spans="1:51" s="13" customFormat="1" ht="12">
      <c r="A321" s="13"/>
      <c r="B321" s="193"/>
      <c r="C321" s="13"/>
      <c r="D321" s="194" t="s">
        <v>168</v>
      </c>
      <c r="E321" s="195" t="s">
        <v>1</v>
      </c>
      <c r="F321" s="196" t="s">
        <v>355</v>
      </c>
      <c r="G321" s="13"/>
      <c r="H321" s="197">
        <v>21.1</v>
      </c>
      <c r="I321" s="198"/>
      <c r="J321" s="13"/>
      <c r="K321" s="13"/>
      <c r="L321" s="193"/>
      <c r="M321" s="199"/>
      <c r="N321" s="200"/>
      <c r="O321" s="200"/>
      <c r="P321" s="200"/>
      <c r="Q321" s="200"/>
      <c r="R321" s="200"/>
      <c r="S321" s="200"/>
      <c r="T321" s="20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5" t="s">
        <v>168</v>
      </c>
      <c r="AU321" s="195" t="s">
        <v>85</v>
      </c>
      <c r="AV321" s="13" t="s">
        <v>85</v>
      </c>
      <c r="AW321" s="13" t="s">
        <v>32</v>
      </c>
      <c r="AX321" s="13" t="s">
        <v>75</v>
      </c>
      <c r="AY321" s="195" t="s">
        <v>122</v>
      </c>
    </row>
    <row r="322" spans="1:51" s="13" customFormat="1" ht="12">
      <c r="A322" s="13"/>
      <c r="B322" s="193"/>
      <c r="C322" s="13"/>
      <c r="D322" s="194" t="s">
        <v>168</v>
      </c>
      <c r="E322" s="195" t="s">
        <v>1</v>
      </c>
      <c r="F322" s="196" t="s">
        <v>356</v>
      </c>
      <c r="G322" s="13"/>
      <c r="H322" s="197">
        <v>35.85</v>
      </c>
      <c r="I322" s="198"/>
      <c r="J322" s="13"/>
      <c r="K322" s="13"/>
      <c r="L322" s="193"/>
      <c r="M322" s="199"/>
      <c r="N322" s="200"/>
      <c r="O322" s="200"/>
      <c r="P322" s="200"/>
      <c r="Q322" s="200"/>
      <c r="R322" s="200"/>
      <c r="S322" s="200"/>
      <c r="T322" s="20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5" t="s">
        <v>168</v>
      </c>
      <c r="AU322" s="195" t="s">
        <v>85</v>
      </c>
      <c r="AV322" s="13" t="s">
        <v>85</v>
      </c>
      <c r="AW322" s="13" t="s">
        <v>32</v>
      </c>
      <c r="AX322" s="13" t="s">
        <v>75</v>
      </c>
      <c r="AY322" s="195" t="s">
        <v>122</v>
      </c>
    </row>
    <row r="323" spans="1:51" s="13" customFormat="1" ht="12">
      <c r="A323" s="13"/>
      <c r="B323" s="193"/>
      <c r="C323" s="13"/>
      <c r="D323" s="194" t="s">
        <v>168</v>
      </c>
      <c r="E323" s="195" t="s">
        <v>1</v>
      </c>
      <c r="F323" s="196" t="s">
        <v>357</v>
      </c>
      <c r="G323" s="13"/>
      <c r="H323" s="197">
        <v>45.8</v>
      </c>
      <c r="I323" s="198"/>
      <c r="J323" s="13"/>
      <c r="K323" s="13"/>
      <c r="L323" s="193"/>
      <c r="M323" s="199"/>
      <c r="N323" s="200"/>
      <c r="O323" s="200"/>
      <c r="P323" s="200"/>
      <c r="Q323" s="200"/>
      <c r="R323" s="200"/>
      <c r="S323" s="200"/>
      <c r="T323" s="20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5" t="s">
        <v>168</v>
      </c>
      <c r="AU323" s="195" t="s">
        <v>85</v>
      </c>
      <c r="AV323" s="13" t="s">
        <v>85</v>
      </c>
      <c r="AW323" s="13" t="s">
        <v>32</v>
      </c>
      <c r="AX323" s="13" t="s">
        <v>75</v>
      </c>
      <c r="AY323" s="195" t="s">
        <v>122</v>
      </c>
    </row>
    <row r="324" spans="1:51" s="13" customFormat="1" ht="12">
      <c r="A324" s="13"/>
      <c r="B324" s="193"/>
      <c r="C324" s="13"/>
      <c r="D324" s="194" t="s">
        <v>168</v>
      </c>
      <c r="E324" s="195" t="s">
        <v>1</v>
      </c>
      <c r="F324" s="196" t="s">
        <v>358</v>
      </c>
      <c r="G324" s="13"/>
      <c r="H324" s="197">
        <v>30.22</v>
      </c>
      <c r="I324" s="198"/>
      <c r="J324" s="13"/>
      <c r="K324" s="13"/>
      <c r="L324" s="193"/>
      <c r="M324" s="199"/>
      <c r="N324" s="200"/>
      <c r="O324" s="200"/>
      <c r="P324" s="200"/>
      <c r="Q324" s="200"/>
      <c r="R324" s="200"/>
      <c r="S324" s="200"/>
      <c r="T324" s="20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5" t="s">
        <v>168</v>
      </c>
      <c r="AU324" s="195" t="s">
        <v>85</v>
      </c>
      <c r="AV324" s="13" t="s">
        <v>85</v>
      </c>
      <c r="AW324" s="13" t="s">
        <v>32</v>
      </c>
      <c r="AX324" s="13" t="s">
        <v>75</v>
      </c>
      <c r="AY324" s="195" t="s">
        <v>122</v>
      </c>
    </row>
    <row r="325" spans="1:51" s="16" customFormat="1" ht="12">
      <c r="A325" s="16"/>
      <c r="B325" s="217"/>
      <c r="C325" s="16"/>
      <c r="D325" s="194" t="s">
        <v>168</v>
      </c>
      <c r="E325" s="218" t="s">
        <v>1</v>
      </c>
      <c r="F325" s="219" t="s">
        <v>183</v>
      </c>
      <c r="G325" s="16"/>
      <c r="H325" s="220">
        <v>560.3900000000001</v>
      </c>
      <c r="I325" s="221"/>
      <c r="J325" s="16"/>
      <c r="K325" s="16"/>
      <c r="L325" s="217"/>
      <c r="M325" s="222"/>
      <c r="N325" s="223"/>
      <c r="O325" s="223"/>
      <c r="P325" s="223"/>
      <c r="Q325" s="223"/>
      <c r="R325" s="223"/>
      <c r="S325" s="223"/>
      <c r="T325" s="224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T325" s="218" t="s">
        <v>168</v>
      </c>
      <c r="AU325" s="218" t="s">
        <v>85</v>
      </c>
      <c r="AV325" s="16" t="s">
        <v>136</v>
      </c>
      <c r="AW325" s="16" t="s">
        <v>32</v>
      </c>
      <c r="AX325" s="16" t="s">
        <v>75</v>
      </c>
      <c r="AY325" s="218" t="s">
        <v>122</v>
      </c>
    </row>
    <row r="326" spans="1:51" s="14" customFormat="1" ht="12">
      <c r="A326" s="14"/>
      <c r="B326" s="202"/>
      <c r="C326" s="14"/>
      <c r="D326" s="194" t="s">
        <v>168</v>
      </c>
      <c r="E326" s="203" t="s">
        <v>1</v>
      </c>
      <c r="F326" s="204" t="s">
        <v>172</v>
      </c>
      <c r="G326" s="14"/>
      <c r="H326" s="205">
        <v>560.3900000000001</v>
      </c>
      <c r="I326" s="206"/>
      <c r="J326" s="14"/>
      <c r="K326" s="14"/>
      <c r="L326" s="202"/>
      <c r="M326" s="207"/>
      <c r="N326" s="208"/>
      <c r="O326" s="208"/>
      <c r="P326" s="208"/>
      <c r="Q326" s="208"/>
      <c r="R326" s="208"/>
      <c r="S326" s="208"/>
      <c r="T326" s="20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03" t="s">
        <v>168</v>
      </c>
      <c r="AU326" s="203" t="s">
        <v>85</v>
      </c>
      <c r="AV326" s="14" t="s">
        <v>166</v>
      </c>
      <c r="AW326" s="14" t="s">
        <v>32</v>
      </c>
      <c r="AX326" s="14" t="s">
        <v>83</v>
      </c>
      <c r="AY326" s="203" t="s">
        <v>122</v>
      </c>
    </row>
    <row r="327" spans="1:51" s="13" customFormat="1" ht="12">
      <c r="A327" s="13"/>
      <c r="B327" s="193"/>
      <c r="C327" s="13"/>
      <c r="D327" s="194" t="s">
        <v>168</v>
      </c>
      <c r="E327" s="13"/>
      <c r="F327" s="196" t="s">
        <v>363</v>
      </c>
      <c r="G327" s="13"/>
      <c r="H327" s="197">
        <v>588.41</v>
      </c>
      <c r="I327" s="198"/>
      <c r="J327" s="13"/>
      <c r="K327" s="13"/>
      <c r="L327" s="193"/>
      <c r="M327" s="199"/>
      <c r="N327" s="200"/>
      <c r="O327" s="200"/>
      <c r="P327" s="200"/>
      <c r="Q327" s="200"/>
      <c r="R327" s="200"/>
      <c r="S327" s="200"/>
      <c r="T327" s="20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5" t="s">
        <v>168</v>
      </c>
      <c r="AU327" s="195" t="s">
        <v>85</v>
      </c>
      <c r="AV327" s="13" t="s">
        <v>85</v>
      </c>
      <c r="AW327" s="13" t="s">
        <v>3</v>
      </c>
      <c r="AX327" s="13" t="s">
        <v>83</v>
      </c>
      <c r="AY327" s="195" t="s">
        <v>122</v>
      </c>
    </row>
    <row r="328" spans="1:65" s="2" customFormat="1" ht="24.15" customHeight="1">
      <c r="A328" s="38"/>
      <c r="B328" s="172"/>
      <c r="C328" s="225" t="s">
        <v>364</v>
      </c>
      <c r="D328" s="225" t="s">
        <v>220</v>
      </c>
      <c r="E328" s="226" t="s">
        <v>365</v>
      </c>
      <c r="F328" s="227" t="s">
        <v>366</v>
      </c>
      <c r="G328" s="228" t="s">
        <v>275</v>
      </c>
      <c r="H328" s="229">
        <v>680.82</v>
      </c>
      <c r="I328" s="230"/>
      <c r="J328" s="231">
        <f>ROUND(I328*H328,2)</f>
        <v>0</v>
      </c>
      <c r="K328" s="232"/>
      <c r="L328" s="233"/>
      <c r="M328" s="234" t="s">
        <v>1</v>
      </c>
      <c r="N328" s="235" t="s">
        <v>40</v>
      </c>
      <c r="O328" s="77"/>
      <c r="P328" s="183">
        <f>O328*H328</f>
        <v>0</v>
      </c>
      <c r="Q328" s="183">
        <v>4E-05</v>
      </c>
      <c r="R328" s="183">
        <f>Q328*H328</f>
        <v>0.027232800000000005</v>
      </c>
      <c r="S328" s="183">
        <v>0</v>
      </c>
      <c r="T328" s="18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185" t="s">
        <v>210</v>
      </c>
      <c r="AT328" s="185" t="s">
        <v>220</v>
      </c>
      <c r="AU328" s="185" t="s">
        <v>85</v>
      </c>
      <c r="AY328" s="19" t="s">
        <v>122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19" t="s">
        <v>83</v>
      </c>
      <c r="BK328" s="186">
        <f>ROUND(I328*H328,2)</f>
        <v>0</v>
      </c>
      <c r="BL328" s="19" t="s">
        <v>166</v>
      </c>
      <c r="BM328" s="185" t="s">
        <v>367</v>
      </c>
    </row>
    <row r="329" spans="1:51" s="15" customFormat="1" ht="12">
      <c r="A329" s="15"/>
      <c r="B329" s="210"/>
      <c r="C329" s="15"/>
      <c r="D329" s="194" t="s">
        <v>168</v>
      </c>
      <c r="E329" s="211" t="s">
        <v>1</v>
      </c>
      <c r="F329" s="212" t="s">
        <v>249</v>
      </c>
      <c r="G329" s="15"/>
      <c r="H329" s="211" t="s">
        <v>1</v>
      </c>
      <c r="I329" s="213"/>
      <c r="J329" s="15"/>
      <c r="K329" s="15"/>
      <c r="L329" s="210"/>
      <c r="M329" s="214"/>
      <c r="N329" s="215"/>
      <c r="O329" s="215"/>
      <c r="P329" s="215"/>
      <c r="Q329" s="215"/>
      <c r="R329" s="215"/>
      <c r="S329" s="215"/>
      <c r="T329" s="21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11" t="s">
        <v>168</v>
      </c>
      <c r="AU329" s="211" t="s">
        <v>85</v>
      </c>
      <c r="AV329" s="15" t="s">
        <v>83</v>
      </c>
      <c r="AW329" s="15" t="s">
        <v>32</v>
      </c>
      <c r="AX329" s="15" t="s">
        <v>75</v>
      </c>
      <c r="AY329" s="211" t="s">
        <v>122</v>
      </c>
    </row>
    <row r="330" spans="1:51" s="13" customFormat="1" ht="12">
      <c r="A330" s="13"/>
      <c r="B330" s="193"/>
      <c r="C330" s="13"/>
      <c r="D330" s="194" t="s">
        <v>168</v>
      </c>
      <c r="E330" s="195" t="s">
        <v>1</v>
      </c>
      <c r="F330" s="196" t="s">
        <v>345</v>
      </c>
      <c r="G330" s="13"/>
      <c r="H330" s="197">
        <v>619.6</v>
      </c>
      <c r="I330" s="198"/>
      <c r="J330" s="13"/>
      <c r="K330" s="13"/>
      <c r="L330" s="193"/>
      <c r="M330" s="199"/>
      <c r="N330" s="200"/>
      <c r="O330" s="200"/>
      <c r="P330" s="200"/>
      <c r="Q330" s="200"/>
      <c r="R330" s="200"/>
      <c r="S330" s="200"/>
      <c r="T330" s="20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5" t="s">
        <v>168</v>
      </c>
      <c r="AU330" s="195" t="s">
        <v>85</v>
      </c>
      <c r="AV330" s="13" t="s">
        <v>85</v>
      </c>
      <c r="AW330" s="13" t="s">
        <v>32</v>
      </c>
      <c r="AX330" s="13" t="s">
        <v>75</v>
      </c>
      <c r="AY330" s="195" t="s">
        <v>122</v>
      </c>
    </row>
    <row r="331" spans="1:51" s="13" customFormat="1" ht="12">
      <c r="A331" s="13"/>
      <c r="B331" s="193"/>
      <c r="C331" s="13"/>
      <c r="D331" s="194" t="s">
        <v>168</v>
      </c>
      <c r="E331" s="195" t="s">
        <v>1</v>
      </c>
      <c r="F331" s="196" t="s">
        <v>346</v>
      </c>
      <c r="G331" s="13"/>
      <c r="H331" s="197">
        <v>19.75</v>
      </c>
      <c r="I331" s="198"/>
      <c r="J331" s="13"/>
      <c r="K331" s="13"/>
      <c r="L331" s="193"/>
      <c r="M331" s="199"/>
      <c r="N331" s="200"/>
      <c r="O331" s="200"/>
      <c r="P331" s="200"/>
      <c r="Q331" s="200"/>
      <c r="R331" s="200"/>
      <c r="S331" s="200"/>
      <c r="T331" s="20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5" t="s">
        <v>168</v>
      </c>
      <c r="AU331" s="195" t="s">
        <v>85</v>
      </c>
      <c r="AV331" s="13" t="s">
        <v>85</v>
      </c>
      <c r="AW331" s="13" t="s">
        <v>32</v>
      </c>
      <c r="AX331" s="13" t="s">
        <v>75</v>
      </c>
      <c r="AY331" s="195" t="s">
        <v>122</v>
      </c>
    </row>
    <row r="332" spans="1:51" s="13" customFormat="1" ht="12">
      <c r="A332" s="13"/>
      <c r="B332" s="193"/>
      <c r="C332" s="13"/>
      <c r="D332" s="194" t="s">
        <v>168</v>
      </c>
      <c r="E332" s="195" t="s">
        <v>1</v>
      </c>
      <c r="F332" s="196" t="s">
        <v>347</v>
      </c>
      <c r="G332" s="13"/>
      <c r="H332" s="197">
        <v>9.05</v>
      </c>
      <c r="I332" s="198"/>
      <c r="J332" s="13"/>
      <c r="K332" s="13"/>
      <c r="L332" s="193"/>
      <c r="M332" s="199"/>
      <c r="N332" s="200"/>
      <c r="O332" s="200"/>
      <c r="P332" s="200"/>
      <c r="Q332" s="200"/>
      <c r="R332" s="200"/>
      <c r="S332" s="200"/>
      <c r="T332" s="20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5" t="s">
        <v>168</v>
      </c>
      <c r="AU332" s="195" t="s">
        <v>85</v>
      </c>
      <c r="AV332" s="13" t="s">
        <v>85</v>
      </c>
      <c r="AW332" s="13" t="s">
        <v>32</v>
      </c>
      <c r="AX332" s="13" t="s">
        <v>75</v>
      </c>
      <c r="AY332" s="195" t="s">
        <v>122</v>
      </c>
    </row>
    <row r="333" spans="1:51" s="16" customFormat="1" ht="12">
      <c r="A333" s="16"/>
      <c r="B333" s="217"/>
      <c r="C333" s="16"/>
      <c r="D333" s="194" t="s">
        <v>168</v>
      </c>
      <c r="E333" s="218" t="s">
        <v>1</v>
      </c>
      <c r="F333" s="219" t="s">
        <v>183</v>
      </c>
      <c r="G333" s="16"/>
      <c r="H333" s="220">
        <v>648.4</v>
      </c>
      <c r="I333" s="221"/>
      <c r="J333" s="16"/>
      <c r="K333" s="16"/>
      <c r="L333" s="217"/>
      <c r="M333" s="222"/>
      <c r="N333" s="223"/>
      <c r="O333" s="223"/>
      <c r="P333" s="223"/>
      <c r="Q333" s="223"/>
      <c r="R333" s="223"/>
      <c r="S333" s="223"/>
      <c r="T333" s="224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18" t="s">
        <v>168</v>
      </c>
      <c r="AU333" s="218" t="s">
        <v>85</v>
      </c>
      <c r="AV333" s="16" t="s">
        <v>136</v>
      </c>
      <c r="AW333" s="16" t="s">
        <v>32</v>
      </c>
      <c r="AX333" s="16" t="s">
        <v>75</v>
      </c>
      <c r="AY333" s="218" t="s">
        <v>122</v>
      </c>
    </row>
    <row r="334" spans="1:51" s="14" customFormat="1" ht="12">
      <c r="A334" s="14"/>
      <c r="B334" s="202"/>
      <c r="C334" s="14"/>
      <c r="D334" s="194" t="s">
        <v>168</v>
      </c>
      <c r="E334" s="203" t="s">
        <v>1</v>
      </c>
      <c r="F334" s="204" t="s">
        <v>172</v>
      </c>
      <c r="G334" s="14"/>
      <c r="H334" s="205">
        <v>648.4</v>
      </c>
      <c r="I334" s="206"/>
      <c r="J334" s="14"/>
      <c r="K334" s="14"/>
      <c r="L334" s="202"/>
      <c r="M334" s="207"/>
      <c r="N334" s="208"/>
      <c r="O334" s="208"/>
      <c r="P334" s="208"/>
      <c r="Q334" s="208"/>
      <c r="R334" s="208"/>
      <c r="S334" s="208"/>
      <c r="T334" s="20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03" t="s">
        <v>168</v>
      </c>
      <c r="AU334" s="203" t="s">
        <v>85</v>
      </c>
      <c r="AV334" s="14" t="s">
        <v>166</v>
      </c>
      <c r="AW334" s="14" t="s">
        <v>32</v>
      </c>
      <c r="AX334" s="14" t="s">
        <v>83</v>
      </c>
      <c r="AY334" s="203" t="s">
        <v>122</v>
      </c>
    </row>
    <row r="335" spans="1:51" s="13" customFormat="1" ht="12">
      <c r="A335" s="13"/>
      <c r="B335" s="193"/>
      <c r="C335" s="13"/>
      <c r="D335" s="194" t="s">
        <v>168</v>
      </c>
      <c r="E335" s="13"/>
      <c r="F335" s="196" t="s">
        <v>368</v>
      </c>
      <c r="G335" s="13"/>
      <c r="H335" s="197">
        <v>680.82</v>
      </c>
      <c r="I335" s="198"/>
      <c r="J335" s="13"/>
      <c r="K335" s="13"/>
      <c r="L335" s="193"/>
      <c r="M335" s="199"/>
      <c r="N335" s="200"/>
      <c r="O335" s="200"/>
      <c r="P335" s="200"/>
      <c r="Q335" s="200"/>
      <c r="R335" s="200"/>
      <c r="S335" s="200"/>
      <c r="T335" s="20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95" t="s">
        <v>168</v>
      </c>
      <c r="AU335" s="195" t="s">
        <v>85</v>
      </c>
      <c r="AV335" s="13" t="s">
        <v>85</v>
      </c>
      <c r="AW335" s="13" t="s">
        <v>3</v>
      </c>
      <c r="AX335" s="13" t="s">
        <v>83</v>
      </c>
      <c r="AY335" s="195" t="s">
        <v>122</v>
      </c>
    </row>
    <row r="336" spans="1:65" s="2" customFormat="1" ht="24.15" customHeight="1">
      <c r="A336" s="38"/>
      <c r="B336" s="172"/>
      <c r="C336" s="225" t="s">
        <v>369</v>
      </c>
      <c r="D336" s="225" t="s">
        <v>220</v>
      </c>
      <c r="E336" s="226" t="s">
        <v>370</v>
      </c>
      <c r="F336" s="227" t="s">
        <v>371</v>
      </c>
      <c r="G336" s="228" t="s">
        <v>275</v>
      </c>
      <c r="H336" s="229">
        <v>224.679</v>
      </c>
      <c r="I336" s="230"/>
      <c r="J336" s="231">
        <f>ROUND(I336*H336,2)</f>
        <v>0</v>
      </c>
      <c r="K336" s="232"/>
      <c r="L336" s="233"/>
      <c r="M336" s="234" t="s">
        <v>1</v>
      </c>
      <c r="N336" s="235" t="s">
        <v>40</v>
      </c>
      <c r="O336" s="77"/>
      <c r="P336" s="183">
        <f>O336*H336</f>
        <v>0</v>
      </c>
      <c r="Q336" s="183">
        <v>0.0002</v>
      </c>
      <c r="R336" s="183">
        <f>Q336*H336</f>
        <v>0.044935800000000005</v>
      </c>
      <c r="S336" s="183">
        <v>0</v>
      </c>
      <c r="T336" s="184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85" t="s">
        <v>210</v>
      </c>
      <c r="AT336" s="185" t="s">
        <v>220</v>
      </c>
      <c r="AU336" s="185" t="s">
        <v>85</v>
      </c>
      <c r="AY336" s="19" t="s">
        <v>122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19" t="s">
        <v>83</v>
      </c>
      <c r="BK336" s="186">
        <f>ROUND(I336*H336,2)</f>
        <v>0</v>
      </c>
      <c r="BL336" s="19" t="s">
        <v>166</v>
      </c>
      <c r="BM336" s="185" t="s">
        <v>372</v>
      </c>
    </row>
    <row r="337" spans="1:51" s="15" customFormat="1" ht="12">
      <c r="A337" s="15"/>
      <c r="B337" s="210"/>
      <c r="C337" s="15"/>
      <c r="D337" s="194" t="s">
        <v>168</v>
      </c>
      <c r="E337" s="211" t="s">
        <v>1</v>
      </c>
      <c r="F337" s="212" t="s">
        <v>180</v>
      </c>
      <c r="G337" s="15"/>
      <c r="H337" s="211" t="s">
        <v>1</v>
      </c>
      <c r="I337" s="213"/>
      <c r="J337" s="15"/>
      <c r="K337" s="15"/>
      <c r="L337" s="210"/>
      <c r="M337" s="214"/>
      <c r="N337" s="215"/>
      <c r="O337" s="215"/>
      <c r="P337" s="215"/>
      <c r="Q337" s="215"/>
      <c r="R337" s="215"/>
      <c r="S337" s="215"/>
      <c r="T337" s="21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11" t="s">
        <v>168</v>
      </c>
      <c r="AU337" s="211" t="s">
        <v>85</v>
      </c>
      <c r="AV337" s="15" t="s">
        <v>83</v>
      </c>
      <c r="AW337" s="15" t="s">
        <v>32</v>
      </c>
      <c r="AX337" s="15" t="s">
        <v>75</v>
      </c>
      <c r="AY337" s="211" t="s">
        <v>122</v>
      </c>
    </row>
    <row r="338" spans="1:51" s="13" customFormat="1" ht="12">
      <c r="A338" s="13"/>
      <c r="B338" s="193"/>
      <c r="C338" s="13"/>
      <c r="D338" s="194" t="s">
        <v>168</v>
      </c>
      <c r="E338" s="195" t="s">
        <v>1</v>
      </c>
      <c r="F338" s="196" t="s">
        <v>349</v>
      </c>
      <c r="G338" s="13"/>
      <c r="H338" s="197">
        <v>212.8</v>
      </c>
      <c r="I338" s="198"/>
      <c r="J338" s="13"/>
      <c r="K338" s="13"/>
      <c r="L338" s="193"/>
      <c r="M338" s="199"/>
      <c r="N338" s="200"/>
      <c r="O338" s="200"/>
      <c r="P338" s="200"/>
      <c r="Q338" s="200"/>
      <c r="R338" s="200"/>
      <c r="S338" s="200"/>
      <c r="T338" s="20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5" t="s">
        <v>168</v>
      </c>
      <c r="AU338" s="195" t="s">
        <v>85</v>
      </c>
      <c r="AV338" s="13" t="s">
        <v>85</v>
      </c>
      <c r="AW338" s="13" t="s">
        <v>32</v>
      </c>
      <c r="AX338" s="13" t="s">
        <v>75</v>
      </c>
      <c r="AY338" s="195" t="s">
        <v>122</v>
      </c>
    </row>
    <row r="339" spans="1:51" s="13" customFormat="1" ht="12">
      <c r="A339" s="13"/>
      <c r="B339" s="193"/>
      <c r="C339" s="13"/>
      <c r="D339" s="194" t="s">
        <v>168</v>
      </c>
      <c r="E339" s="195" t="s">
        <v>1</v>
      </c>
      <c r="F339" s="196" t="s">
        <v>352</v>
      </c>
      <c r="G339" s="13"/>
      <c r="H339" s="197">
        <v>1.18</v>
      </c>
      <c r="I339" s="198"/>
      <c r="J339" s="13"/>
      <c r="K339" s="13"/>
      <c r="L339" s="193"/>
      <c r="M339" s="199"/>
      <c r="N339" s="200"/>
      <c r="O339" s="200"/>
      <c r="P339" s="200"/>
      <c r="Q339" s="200"/>
      <c r="R339" s="200"/>
      <c r="S339" s="200"/>
      <c r="T339" s="20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95" t="s">
        <v>168</v>
      </c>
      <c r="AU339" s="195" t="s">
        <v>85</v>
      </c>
      <c r="AV339" s="13" t="s">
        <v>85</v>
      </c>
      <c r="AW339" s="13" t="s">
        <v>32</v>
      </c>
      <c r="AX339" s="13" t="s">
        <v>75</v>
      </c>
      <c r="AY339" s="195" t="s">
        <v>122</v>
      </c>
    </row>
    <row r="340" spans="1:51" s="16" customFormat="1" ht="12">
      <c r="A340" s="16"/>
      <c r="B340" s="217"/>
      <c r="C340" s="16"/>
      <c r="D340" s="194" t="s">
        <v>168</v>
      </c>
      <c r="E340" s="218" t="s">
        <v>1</v>
      </c>
      <c r="F340" s="219" t="s">
        <v>183</v>
      </c>
      <c r="G340" s="16"/>
      <c r="H340" s="220">
        <v>213.98000000000002</v>
      </c>
      <c r="I340" s="221"/>
      <c r="J340" s="16"/>
      <c r="K340" s="16"/>
      <c r="L340" s="217"/>
      <c r="M340" s="222"/>
      <c r="N340" s="223"/>
      <c r="O340" s="223"/>
      <c r="P340" s="223"/>
      <c r="Q340" s="223"/>
      <c r="R340" s="223"/>
      <c r="S340" s="223"/>
      <c r="T340" s="224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T340" s="218" t="s">
        <v>168</v>
      </c>
      <c r="AU340" s="218" t="s">
        <v>85</v>
      </c>
      <c r="AV340" s="16" t="s">
        <v>136</v>
      </c>
      <c r="AW340" s="16" t="s">
        <v>32</v>
      </c>
      <c r="AX340" s="16" t="s">
        <v>75</v>
      </c>
      <c r="AY340" s="218" t="s">
        <v>122</v>
      </c>
    </row>
    <row r="341" spans="1:51" s="14" customFormat="1" ht="12">
      <c r="A341" s="14"/>
      <c r="B341" s="202"/>
      <c r="C341" s="14"/>
      <c r="D341" s="194" t="s">
        <v>168</v>
      </c>
      <c r="E341" s="203" t="s">
        <v>1</v>
      </c>
      <c r="F341" s="204" t="s">
        <v>172</v>
      </c>
      <c r="G341" s="14"/>
      <c r="H341" s="205">
        <v>213.98000000000002</v>
      </c>
      <c r="I341" s="206"/>
      <c r="J341" s="14"/>
      <c r="K341" s="14"/>
      <c r="L341" s="202"/>
      <c r="M341" s="207"/>
      <c r="N341" s="208"/>
      <c r="O341" s="208"/>
      <c r="P341" s="208"/>
      <c r="Q341" s="208"/>
      <c r="R341" s="208"/>
      <c r="S341" s="208"/>
      <c r="T341" s="20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03" t="s">
        <v>168</v>
      </c>
      <c r="AU341" s="203" t="s">
        <v>85</v>
      </c>
      <c r="AV341" s="14" t="s">
        <v>166</v>
      </c>
      <c r="AW341" s="14" t="s">
        <v>32</v>
      </c>
      <c r="AX341" s="14" t="s">
        <v>83</v>
      </c>
      <c r="AY341" s="203" t="s">
        <v>122</v>
      </c>
    </row>
    <row r="342" spans="1:51" s="13" customFormat="1" ht="12">
      <c r="A342" s="13"/>
      <c r="B342" s="193"/>
      <c r="C342" s="13"/>
      <c r="D342" s="194" t="s">
        <v>168</v>
      </c>
      <c r="E342" s="13"/>
      <c r="F342" s="196" t="s">
        <v>373</v>
      </c>
      <c r="G342" s="13"/>
      <c r="H342" s="197">
        <v>224.679</v>
      </c>
      <c r="I342" s="198"/>
      <c r="J342" s="13"/>
      <c r="K342" s="13"/>
      <c r="L342" s="193"/>
      <c r="M342" s="199"/>
      <c r="N342" s="200"/>
      <c r="O342" s="200"/>
      <c r="P342" s="200"/>
      <c r="Q342" s="200"/>
      <c r="R342" s="200"/>
      <c r="S342" s="200"/>
      <c r="T342" s="20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95" t="s">
        <v>168</v>
      </c>
      <c r="AU342" s="195" t="s">
        <v>85</v>
      </c>
      <c r="AV342" s="13" t="s">
        <v>85</v>
      </c>
      <c r="AW342" s="13" t="s">
        <v>3</v>
      </c>
      <c r="AX342" s="13" t="s">
        <v>83</v>
      </c>
      <c r="AY342" s="195" t="s">
        <v>122</v>
      </c>
    </row>
    <row r="343" spans="1:65" s="2" customFormat="1" ht="24.15" customHeight="1">
      <c r="A343" s="38"/>
      <c r="B343" s="172"/>
      <c r="C343" s="225" t="s">
        <v>374</v>
      </c>
      <c r="D343" s="225" t="s">
        <v>220</v>
      </c>
      <c r="E343" s="226" t="s">
        <v>375</v>
      </c>
      <c r="F343" s="227" t="s">
        <v>376</v>
      </c>
      <c r="G343" s="228" t="s">
        <v>275</v>
      </c>
      <c r="H343" s="229">
        <v>232.029</v>
      </c>
      <c r="I343" s="230"/>
      <c r="J343" s="231">
        <f>ROUND(I343*H343,2)</f>
        <v>0</v>
      </c>
      <c r="K343" s="232"/>
      <c r="L343" s="233"/>
      <c r="M343" s="234" t="s">
        <v>1</v>
      </c>
      <c r="N343" s="235" t="s">
        <v>40</v>
      </c>
      <c r="O343" s="77"/>
      <c r="P343" s="183">
        <f>O343*H343</f>
        <v>0</v>
      </c>
      <c r="Q343" s="183">
        <v>0.0003</v>
      </c>
      <c r="R343" s="183">
        <f>Q343*H343</f>
        <v>0.0696087</v>
      </c>
      <c r="S343" s="183">
        <v>0</v>
      </c>
      <c r="T343" s="184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185" t="s">
        <v>210</v>
      </c>
      <c r="AT343" s="185" t="s">
        <v>220</v>
      </c>
      <c r="AU343" s="185" t="s">
        <v>85</v>
      </c>
      <c r="AY343" s="19" t="s">
        <v>122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9" t="s">
        <v>83</v>
      </c>
      <c r="BK343" s="186">
        <f>ROUND(I343*H343,2)</f>
        <v>0</v>
      </c>
      <c r="BL343" s="19" t="s">
        <v>166</v>
      </c>
      <c r="BM343" s="185" t="s">
        <v>377</v>
      </c>
    </row>
    <row r="344" spans="1:51" s="15" customFormat="1" ht="12">
      <c r="A344" s="15"/>
      <c r="B344" s="210"/>
      <c r="C344" s="15"/>
      <c r="D344" s="194" t="s">
        <v>168</v>
      </c>
      <c r="E344" s="211" t="s">
        <v>1</v>
      </c>
      <c r="F344" s="212" t="s">
        <v>348</v>
      </c>
      <c r="G344" s="15"/>
      <c r="H344" s="211" t="s">
        <v>1</v>
      </c>
      <c r="I344" s="213"/>
      <c r="J344" s="15"/>
      <c r="K344" s="15"/>
      <c r="L344" s="210"/>
      <c r="M344" s="214"/>
      <c r="N344" s="215"/>
      <c r="O344" s="215"/>
      <c r="P344" s="215"/>
      <c r="Q344" s="215"/>
      <c r="R344" s="215"/>
      <c r="S344" s="215"/>
      <c r="T344" s="216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11" t="s">
        <v>168</v>
      </c>
      <c r="AU344" s="211" t="s">
        <v>85</v>
      </c>
      <c r="AV344" s="15" t="s">
        <v>83</v>
      </c>
      <c r="AW344" s="15" t="s">
        <v>32</v>
      </c>
      <c r="AX344" s="15" t="s">
        <v>75</v>
      </c>
      <c r="AY344" s="211" t="s">
        <v>122</v>
      </c>
    </row>
    <row r="345" spans="1:51" s="13" customFormat="1" ht="12">
      <c r="A345" s="13"/>
      <c r="B345" s="193"/>
      <c r="C345" s="13"/>
      <c r="D345" s="194" t="s">
        <v>168</v>
      </c>
      <c r="E345" s="195" t="s">
        <v>1</v>
      </c>
      <c r="F345" s="196" t="s">
        <v>349</v>
      </c>
      <c r="G345" s="13"/>
      <c r="H345" s="197">
        <v>212.8</v>
      </c>
      <c r="I345" s="198"/>
      <c r="J345" s="13"/>
      <c r="K345" s="13"/>
      <c r="L345" s="193"/>
      <c r="M345" s="199"/>
      <c r="N345" s="200"/>
      <c r="O345" s="200"/>
      <c r="P345" s="200"/>
      <c r="Q345" s="200"/>
      <c r="R345" s="200"/>
      <c r="S345" s="200"/>
      <c r="T345" s="20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95" t="s">
        <v>168</v>
      </c>
      <c r="AU345" s="195" t="s">
        <v>85</v>
      </c>
      <c r="AV345" s="13" t="s">
        <v>85</v>
      </c>
      <c r="AW345" s="13" t="s">
        <v>32</v>
      </c>
      <c r="AX345" s="13" t="s">
        <v>75</v>
      </c>
      <c r="AY345" s="195" t="s">
        <v>122</v>
      </c>
    </row>
    <row r="346" spans="1:51" s="13" customFormat="1" ht="12">
      <c r="A346" s="13"/>
      <c r="B346" s="193"/>
      <c r="C346" s="13"/>
      <c r="D346" s="194" t="s">
        <v>168</v>
      </c>
      <c r="E346" s="195" t="s">
        <v>1</v>
      </c>
      <c r="F346" s="196" t="s">
        <v>350</v>
      </c>
      <c r="G346" s="13"/>
      <c r="H346" s="197">
        <v>5.35</v>
      </c>
      <c r="I346" s="198"/>
      <c r="J346" s="13"/>
      <c r="K346" s="13"/>
      <c r="L346" s="193"/>
      <c r="M346" s="199"/>
      <c r="N346" s="200"/>
      <c r="O346" s="200"/>
      <c r="P346" s="200"/>
      <c r="Q346" s="200"/>
      <c r="R346" s="200"/>
      <c r="S346" s="200"/>
      <c r="T346" s="20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5" t="s">
        <v>168</v>
      </c>
      <c r="AU346" s="195" t="s">
        <v>85</v>
      </c>
      <c r="AV346" s="13" t="s">
        <v>85</v>
      </c>
      <c r="AW346" s="13" t="s">
        <v>32</v>
      </c>
      <c r="AX346" s="13" t="s">
        <v>75</v>
      </c>
      <c r="AY346" s="195" t="s">
        <v>122</v>
      </c>
    </row>
    <row r="347" spans="1:51" s="13" customFormat="1" ht="12">
      <c r="A347" s="13"/>
      <c r="B347" s="193"/>
      <c r="C347" s="13"/>
      <c r="D347" s="194" t="s">
        <v>168</v>
      </c>
      <c r="E347" s="195" t="s">
        <v>1</v>
      </c>
      <c r="F347" s="196" t="s">
        <v>351</v>
      </c>
      <c r="G347" s="13"/>
      <c r="H347" s="197">
        <v>2.83</v>
      </c>
      <c r="I347" s="198"/>
      <c r="J347" s="13"/>
      <c r="K347" s="13"/>
      <c r="L347" s="193"/>
      <c r="M347" s="199"/>
      <c r="N347" s="200"/>
      <c r="O347" s="200"/>
      <c r="P347" s="200"/>
      <c r="Q347" s="200"/>
      <c r="R347" s="200"/>
      <c r="S347" s="200"/>
      <c r="T347" s="20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5" t="s">
        <v>168</v>
      </c>
      <c r="AU347" s="195" t="s">
        <v>85</v>
      </c>
      <c r="AV347" s="13" t="s">
        <v>85</v>
      </c>
      <c r="AW347" s="13" t="s">
        <v>32</v>
      </c>
      <c r="AX347" s="13" t="s">
        <v>75</v>
      </c>
      <c r="AY347" s="195" t="s">
        <v>122</v>
      </c>
    </row>
    <row r="348" spans="1:51" s="16" customFormat="1" ht="12">
      <c r="A348" s="16"/>
      <c r="B348" s="217"/>
      <c r="C348" s="16"/>
      <c r="D348" s="194" t="s">
        <v>168</v>
      </c>
      <c r="E348" s="218" t="s">
        <v>1</v>
      </c>
      <c r="F348" s="219" t="s">
        <v>183</v>
      </c>
      <c r="G348" s="16"/>
      <c r="H348" s="220">
        <v>220.98000000000002</v>
      </c>
      <c r="I348" s="221"/>
      <c r="J348" s="16"/>
      <c r="K348" s="16"/>
      <c r="L348" s="217"/>
      <c r="M348" s="222"/>
      <c r="N348" s="223"/>
      <c r="O348" s="223"/>
      <c r="P348" s="223"/>
      <c r="Q348" s="223"/>
      <c r="R348" s="223"/>
      <c r="S348" s="223"/>
      <c r="T348" s="224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T348" s="218" t="s">
        <v>168</v>
      </c>
      <c r="AU348" s="218" t="s">
        <v>85</v>
      </c>
      <c r="AV348" s="16" t="s">
        <v>136</v>
      </c>
      <c r="AW348" s="16" t="s">
        <v>32</v>
      </c>
      <c r="AX348" s="16" t="s">
        <v>75</v>
      </c>
      <c r="AY348" s="218" t="s">
        <v>122</v>
      </c>
    </row>
    <row r="349" spans="1:51" s="14" customFormat="1" ht="12">
      <c r="A349" s="14"/>
      <c r="B349" s="202"/>
      <c r="C349" s="14"/>
      <c r="D349" s="194" t="s">
        <v>168</v>
      </c>
      <c r="E349" s="203" t="s">
        <v>1</v>
      </c>
      <c r="F349" s="204" t="s">
        <v>172</v>
      </c>
      <c r="G349" s="14"/>
      <c r="H349" s="205">
        <v>220.98000000000002</v>
      </c>
      <c r="I349" s="206"/>
      <c r="J349" s="14"/>
      <c r="K349" s="14"/>
      <c r="L349" s="202"/>
      <c r="M349" s="207"/>
      <c r="N349" s="208"/>
      <c r="O349" s="208"/>
      <c r="P349" s="208"/>
      <c r="Q349" s="208"/>
      <c r="R349" s="208"/>
      <c r="S349" s="208"/>
      <c r="T349" s="20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03" t="s">
        <v>168</v>
      </c>
      <c r="AU349" s="203" t="s">
        <v>85</v>
      </c>
      <c r="AV349" s="14" t="s">
        <v>166</v>
      </c>
      <c r="AW349" s="14" t="s">
        <v>32</v>
      </c>
      <c r="AX349" s="14" t="s">
        <v>83</v>
      </c>
      <c r="AY349" s="203" t="s">
        <v>122</v>
      </c>
    </row>
    <row r="350" spans="1:51" s="13" customFormat="1" ht="12">
      <c r="A350" s="13"/>
      <c r="B350" s="193"/>
      <c r="C350" s="13"/>
      <c r="D350" s="194" t="s">
        <v>168</v>
      </c>
      <c r="E350" s="13"/>
      <c r="F350" s="196" t="s">
        <v>378</v>
      </c>
      <c r="G350" s="13"/>
      <c r="H350" s="197">
        <v>232.029</v>
      </c>
      <c r="I350" s="198"/>
      <c r="J350" s="13"/>
      <c r="K350" s="13"/>
      <c r="L350" s="193"/>
      <c r="M350" s="199"/>
      <c r="N350" s="200"/>
      <c r="O350" s="200"/>
      <c r="P350" s="200"/>
      <c r="Q350" s="200"/>
      <c r="R350" s="200"/>
      <c r="S350" s="200"/>
      <c r="T350" s="20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95" t="s">
        <v>168</v>
      </c>
      <c r="AU350" s="195" t="s">
        <v>85</v>
      </c>
      <c r="AV350" s="13" t="s">
        <v>85</v>
      </c>
      <c r="AW350" s="13" t="s">
        <v>3</v>
      </c>
      <c r="AX350" s="13" t="s">
        <v>83</v>
      </c>
      <c r="AY350" s="195" t="s">
        <v>122</v>
      </c>
    </row>
    <row r="351" spans="1:65" s="2" customFormat="1" ht="24.15" customHeight="1">
      <c r="A351" s="38"/>
      <c r="B351" s="172"/>
      <c r="C351" s="173" t="s">
        <v>379</v>
      </c>
      <c r="D351" s="173" t="s">
        <v>125</v>
      </c>
      <c r="E351" s="174" t="s">
        <v>380</v>
      </c>
      <c r="F351" s="175" t="s">
        <v>381</v>
      </c>
      <c r="G351" s="176" t="s">
        <v>204</v>
      </c>
      <c r="H351" s="177">
        <v>1792.264</v>
      </c>
      <c r="I351" s="178"/>
      <c r="J351" s="179">
        <f>ROUND(I351*H351,2)</f>
        <v>0</v>
      </c>
      <c r="K351" s="180"/>
      <c r="L351" s="39"/>
      <c r="M351" s="181" t="s">
        <v>1</v>
      </c>
      <c r="N351" s="182" t="s">
        <v>40</v>
      </c>
      <c r="O351" s="77"/>
      <c r="P351" s="183">
        <f>O351*H351</f>
        <v>0</v>
      </c>
      <c r="Q351" s="183">
        <v>0.01899</v>
      </c>
      <c r="R351" s="183">
        <f>Q351*H351</f>
        <v>34.03509336</v>
      </c>
      <c r="S351" s="183">
        <v>0</v>
      </c>
      <c r="T351" s="184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185" t="s">
        <v>166</v>
      </c>
      <c r="AT351" s="185" t="s">
        <v>125</v>
      </c>
      <c r="AU351" s="185" t="s">
        <v>85</v>
      </c>
      <c r="AY351" s="19" t="s">
        <v>122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19" t="s">
        <v>83</v>
      </c>
      <c r="BK351" s="186">
        <f>ROUND(I351*H351,2)</f>
        <v>0</v>
      </c>
      <c r="BL351" s="19" t="s">
        <v>166</v>
      </c>
      <c r="BM351" s="185" t="s">
        <v>382</v>
      </c>
    </row>
    <row r="352" spans="1:51" s="15" customFormat="1" ht="12">
      <c r="A352" s="15"/>
      <c r="B352" s="210"/>
      <c r="C352" s="15"/>
      <c r="D352" s="194" t="s">
        <v>168</v>
      </c>
      <c r="E352" s="211" t="s">
        <v>1</v>
      </c>
      <c r="F352" s="212" t="s">
        <v>242</v>
      </c>
      <c r="G352" s="15"/>
      <c r="H352" s="211" t="s">
        <v>1</v>
      </c>
      <c r="I352" s="213"/>
      <c r="J352" s="15"/>
      <c r="K352" s="15"/>
      <c r="L352" s="210"/>
      <c r="M352" s="214"/>
      <c r="N352" s="215"/>
      <c r="O352" s="215"/>
      <c r="P352" s="215"/>
      <c r="Q352" s="215"/>
      <c r="R352" s="215"/>
      <c r="S352" s="215"/>
      <c r="T352" s="21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11" t="s">
        <v>168</v>
      </c>
      <c r="AU352" s="211" t="s">
        <v>85</v>
      </c>
      <c r="AV352" s="15" t="s">
        <v>83</v>
      </c>
      <c r="AW352" s="15" t="s">
        <v>32</v>
      </c>
      <c r="AX352" s="15" t="s">
        <v>75</v>
      </c>
      <c r="AY352" s="211" t="s">
        <v>122</v>
      </c>
    </row>
    <row r="353" spans="1:51" s="13" customFormat="1" ht="12">
      <c r="A353" s="13"/>
      <c r="B353" s="193"/>
      <c r="C353" s="13"/>
      <c r="D353" s="194" t="s">
        <v>168</v>
      </c>
      <c r="E353" s="195" t="s">
        <v>1</v>
      </c>
      <c r="F353" s="196" t="s">
        <v>243</v>
      </c>
      <c r="G353" s="13"/>
      <c r="H353" s="197">
        <v>1666.324</v>
      </c>
      <c r="I353" s="198"/>
      <c r="J353" s="13"/>
      <c r="K353" s="13"/>
      <c r="L353" s="193"/>
      <c r="M353" s="199"/>
      <c r="N353" s="200"/>
      <c r="O353" s="200"/>
      <c r="P353" s="200"/>
      <c r="Q353" s="200"/>
      <c r="R353" s="200"/>
      <c r="S353" s="200"/>
      <c r="T353" s="20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95" t="s">
        <v>168</v>
      </c>
      <c r="AU353" s="195" t="s">
        <v>85</v>
      </c>
      <c r="AV353" s="13" t="s">
        <v>85</v>
      </c>
      <c r="AW353" s="13" t="s">
        <v>32</v>
      </c>
      <c r="AX353" s="13" t="s">
        <v>75</v>
      </c>
      <c r="AY353" s="195" t="s">
        <v>122</v>
      </c>
    </row>
    <row r="354" spans="1:51" s="15" customFormat="1" ht="12">
      <c r="A354" s="15"/>
      <c r="B354" s="210"/>
      <c r="C354" s="15"/>
      <c r="D354" s="194" t="s">
        <v>168</v>
      </c>
      <c r="E354" s="211" t="s">
        <v>1</v>
      </c>
      <c r="F354" s="212" t="s">
        <v>244</v>
      </c>
      <c r="G354" s="15"/>
      <c r="H354" s="211" t="s">
        <v>1</v>
      </c>
      <c r="I354" s="213"/>
      <c r="J354" s="15"/>
      <c r="K354" s="15"/>
      <c r="L354" s="210"/>
      <c r="M354" s="214"/>
      <c r="N354" s="215"/>
      <c r="O354" s="215"/>
      <c r="P354" s="215"/>
      <c r="Q354" s="215"/>
      <c r="R354" s="215"/>
      <c r="S354" s="215"/>
      <c r="T354" s="216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11" t="s">
        <v>168</v>
      </c>
      <c r="AU354" s="211" t="s">
        <v>85</v>
      </c>
      <c r="AV354" s="15" t="s">
        <v>83</v>
      </c>
      <c r="AW354" s="15" t="s">
        <v>32</v>
      </c>
      <c r="AX354" s="15" t="s">
        <v>75</v>
      </c>
      <c r="AY354" s="211" t="s">
        <v>122</v>
      </c>
    </row>
    <row r="355" spans="1:51" s="13" customFormat="1" ht="12">
      <c r="A355" s="13"/>
      <c r="B355" s="193"/>
      <c r="C355" s="13"/>
      <c r="D355" s="194" t="s">
        <v>168</v>
      </c>
      <c r="E355" s="195" t="s">
        <v>1</v>
      </c>
      <c r="F355" s="196" t="s">
        <v>245</v>
      </c>
      <c r="G355" s="13"/>
      <c r="H355" s="197">
        <v>125.94</v>
      </c>
      <c r="I355" s="198"/>
      <c r="J355" s="13"/>
      <c r="K355" s="13"/>
      <c r="L355" s="193"/>
      <c r="M355" s="199"/>
      <c r="N355" s="200"/>
      <c r="O355" s="200"/>
      <c r="P355" s="200"/>
      <c r="Q355" s="200"/>
      <c r="R355" s="200"/>
      <c r="S355" s="200"/>
      <c r="T355" s="20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95" t="s">
        <v>168</v>
      </c>
      <c r="AU355" s="195" t="s">
        <v>85</v>
      </c>
      <c r="AV355" s="13" t="s">
        <v>85</v>
      </c>
      <c r="AW355" s="13" t="s">
        <v>32</v>
      </c>
      <c r="AX355" s="13" t="s">
        <v>75</v>
      </c>
      <c r="AY355" s="195" t="s">
        <v>122</v>
      </c>
    </row>
    <row r="356" spans="1:51" s="14" customFormat="1" ht="12">
      <c r="A356" s="14"/>
      <c r="B356" s="202"/>
      <c r="C356" s="14"/>
      <c r="D356" s="194" t="s">
        <v>168</v>
      </c>
      <c r="E356" s="203" t="s">
        <v>1</v>
      </c>
      <c r="F356" s="204" t="s">
        <v>172</v>
      </c>
      <c r="G356" s="14"/>
      <c r="H356" s="205">
        <v>1792.2640000000001</v>
      </c>
      <c r="I356" s="206"/>
      <c r="J356" s="14"/>
      <c r="K356" s="14"/>
      <c r="L356" s="202"/>
      <c r="M356" s="207"/>
      <c r="N356" s="208"/>
      <c r="O356" s="208"/>
      <c r="P356" s="208"/>
      <c r="Q356" s="208"/>
      <c r="R356" s="208"/>
      <c r="S356" s="208"/>
      <c r="T356" s="20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03" t="s">
        <v>168</v>
      </c>
      <c r="AU356" s="203" t="s">
        <v>85</v>
      </c>
      <c r="AV356" s="14" t="s">
        <v>166</v>
      </c>
      <c r="AW356" s="14" t="s">
        <v>32</v>
      </c>
      <c r="AX356" s="14" t="s">
        <v>83</v>
      </c>
      <c r="AY356" s="203" t="s">
        <v>122</v>
      </c>
    </row>
    <row r="357" spans="1:65" s="2" customFormat="1" ht="16.5" customHeight="1">
      <c r="A357" s="38"/>
      <c r="B357" s="172"/>
      <c r="C357" s="173" t="s">
        <v>383</v>
      </c>
      <c r="D357" s="173" t="s">
        <v>125</v>
      </c>
      <c r="E357" s="174" t="s">
        <v>384</v>
      </c>
      <c r="F357" s="175" t="s">
        <v>385</v>
      </c>
      <c r="G357" s="176" t="s">
        <v>204</v>
      </c>
      <c r="H357" s="177">
        <v>125.94</v>
      </c>
      <c r="I357" s="178"/>
      <c r="J357" s="179">
        <f>ROUND(I357*H357,2)</f>
        <v>0</v>
      </c>
      <c r="K357" s="180"/>
      <c r="L357" s="39"/>
      <c r="M357" s="181" t="s">
        <v>1</v>
      </c>
      <c r="N357" s="182" t="s">
        <v>40</v>
      </c>
      <c r="O357" s="77"/>
      <c r="P357" s="183">
        <f>O357*H357</f>
        <v>0</v>
      </c>
      <c r="Q357" s="183">
        <v>0.0057</v>
      </c>
      <c r="R357" s="183">
        <f>Q357*H357</f>
        <v>0.717858</v>
      </c>
      <c r="S357" s="183">
        <v>0</v>
      </c>
      <c r="T357" s="184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85" t="s">
        <v>166</v>
      </c>
      <c r="AT357" s="185" t="s">
        <v>125</v>
      </c>
      <c r="AU357" s="185" t="s">
        <v>85</v>
      </c>
      <c r="AY357" s="19" t="s">
        <v>122</v>
      </c>
      <c r="BE357" s="186">
        <f>IF(N357="základní",J357,0)</f>
        <v>0</v>
      </c>
      <c r="BF357" s="186">
        <f>IF(N357="snížená",J357,0)</f>
        <v>0</v>
      </c>
      <c r="BG357" s="186">
        <f>IF(N357="zákl. přenesená",J357,0)</f>
        <v>0</v>
      </c>
      <c r="BH357" s="186">
        <f>IF(N357="sníž. přenesená",J357,0)</f>
        <v>0</v>
      </c>
      <c r="BI357" s="186">
        <f>IF(N357="nulová",J357,0)</f>
        <v>0</v>
      </c>
      <c r="BJ357" s="19" t="s">
        <v>83</v>
      </c>
      <c r="BK357" s="186">
        <f>ROUND(I357*H357,2)</f>
        <v>0</v>
      </c>
      <c r="BL357" s="19" t="s">
        <v>166</v>
      </c>
      <c r="BM357" s="185" t="s">
        <v>386</v>
      </c>
    </row>
    <row r="358" spans="1:51" s="13" customFormat="1" ht="12">
      <c r="A358" s="13"/>
      <c r="B358" s="193"/>
      <c r="C358" s="13"/>
      <c r="D358" s="194" t="s">
        <v>168</v>
      </c>
      <c r="E358" s="195" t="s">
        <v>1</v>
      </c>
      <c r="F358" s="196" t="s">
        <v>245</v>
      </c>
      <c r="G358" s="13"/>
      <c r="H358" s="197">
        <v>125.94</v>
      </c>
      <c r="I358" s="198"/>
      <c r="J358" s="13"/>
      <c r="K358" s="13"/>
      <c r="L358" s="193"/>
      <c r="M358" s="199"/>
      <c r="N358" s="200"/>
      <c r="O358" s="200"/>
      <c r="P358" s="200"/>
      <c r="Q358" s="200"/>
      <c r="R358" s="200"/>
      <c r="S358" s="200"/>
      <c r="T358" s="20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5" t="s">
        <v>168</v>
      </c>
      <c r="AU358" s="195" t="s">
        <v>85</v>
      </c>
      <c r="AV358" s="13" t="s">
        <v>85</v>
      </c>
      <c r="AW358" s="13" t="s">
        <v>32</v>
      </c>
      <c r="AX358" s="13" t="s">
        <v>75</v>
      </c>
      <c r="AY358" s="195" t="s">
        <v>122</v>
      </c>
    </row>
    <row r="359" spans="1:51" s="14" customFormat="1" ht="12">
      <c r="A359" s="14"/>
      <c r="B359" s="202"/>
      <c r="C359" s="14"/>
      <c r="D359" s="194" t="s">
        <v>168</v>
      </c>
      <c r="E359" s="203" t="s">
        <v>1</v>
      </c>
      <c r="F359" s="204" t="s">
        <v>172</v>
      </c>
      <c r="G359" s="14"/>
      <c r="H359" s="205">
        <v>125.94</v>
      </c>
      <c r="I359" s="206"/>
      <c r="J359" s="14"/>
      <c r="K359" s="14"/>
      <c r="L359" s="202"/>
      <c r="M359" s="207"/>
      <c r="N359" s="208"/>
      <c r="O359" s="208"/>
      <c r="P359" s="208"/>
      <c r="Q359" s="208"/>
      <c r="R359" s="208"/>
      <c r="S359" s="208"/>
      <c r="T359" s="20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03" t="s">
        <v>168</v>
      </c>
      <c r="AU359" s="203" t="s">
        <v>85</v>
      </c>
      <c r="AV359" s="14" t="s">
        <v>166</v>
      </c>
      <c r="AW359" s="14" t="s">
        <v>32</v>
      </c>
      <c r="AX359" s="14" t="s">
        <v>83</v>
      </c>
      <c r="AY359" s="203" t="s">
        <v>122</v>
      </c>
    </row>
    <row r="360" spans="1:65" s="2" customFormat="1" ht="24.15" customHeight="1">
      <c r="A360" s="38"/>
      <c r="B360" s="172"/>
      <c r="C360" s="173" t="s">
        <v>387</v>
      </c>
      <c r="D360" s="173" t="s">
        <v>125</v>
      </c>
      <c r="E360" s="174" t="s">
        <v>388</v>
      </c>
      <c r="F360" s="175" t="s">
        <v>389</v>
      </c>
      <c r="G360" s="176" t="s">
        <v>204</v>
      </c>
      <c r="H360" s="177">
        <v>1774.365</v>
      </c>
      <c r="I360" s="178"/>
      <c r="J360" s="179">
        <f>ROUND(I360*H360,2)</f>
        <v>0</v>
      </c>
      <c r="K360" s="180"/>
      <c r="L360" s="39"/>
      <c r="M360" s="181" t="s">
        <v>1</v>
      </c>
      <c r="N360" s="182" t="s">
        <v>40</v>
      </c>
      <c r="O360" s="77"/>
      <c r="P360" s="183">
        <f>O360*H360</f>
        <v>0</v>
      </c>
      <c r="Q360" s="183">
        <v>0.0033</v>
      </c>
      <c r="R360" s="183">
        <f>Q360*H360</f>
        <v>5.8554045</v>
      </c>
      <c r="S360" s="183">
        <v>0</v>
      </c>
      <c r="T360" s="184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185" t="s">
        <v>166</v>
      </c>
      <c r="AT360" s="185" t="s">
        <v>125</v>
      </c>
      <c r="AU360" s="185" t="s">
        <v>85</v>
      </c>
      <c r="AY360" s="19" t="s">
        <v>122</v>
      </c>
      <c r="BE360" s="186">
        <f>IF(N360="základní",J360,0)</f>
        <v>0</v>
      </c>
      <c r="BF360" s="186">
        <f>IF(N360="snížená",J360,0)</f>
        <v>0</v>
      </c>
      <c r="BG360" s="186">
        <f>IF(N360="zákl. přenesená",J360,0)</f>
        <v>0</v>
      </c>
      <c r="BH360" s="186">
        <f>IF(N360="sníž. přenesená",J360,0)</f>
        <v>0</v>
      </c>
      <c r="BI360" s="186">
        <f>IF(N360="nulová",J360,0)</f>
        <v>0</v>
      </c>
      <c r="BJ360" s="19" t="s">
        <v>83</v>
      </c>
      <c r="BK360" s="186">
        <f>ROUND(I360*H360,2)</f>
        <v>0</v>
      </c>
      <c r="BL360" s="19" t="s">
        <v>166</v>
      </c>
      <c r="BM360" s="185" t="s">
        <v>390</v>
      </c>
    </row>
    <row r="361" spans="1:51" s="15" customFormat="1" ht="12">
      <c r="A361" s="15"/>
      <c r="B361" s="210"/>
      <c r="C361" s="15"/>
      <c r="D361" s="194" t="s">
        <v>168</v>
      </c>
      <c r="E361" s="211" t="s">
        <v>1</v>
      </c>
      <c r="F361" s="212" t="s">
        <v>242</v>
      </c>
      <c r="G361" s="15"/>
      <c r="H361" s="211" t="s">
        <v>1</v>
      </c>
      <c r="I361" s="213"/>
      <c r="J361" s="15"/>
      <c r="K361" s="15"/>
      <c r="L361" s="210"/>
      <c r="M361" s="214"/>
      <c r="N361" s="215"/>
      <c r="O361" s="215"/>
      <c r="P361" s="215"/>
      <c r="Q361" s="215"/>
      <c r="R361" s="215"/>
      <c r="S361" s="215"/>
      <c r="T361" s="21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11" t="s">
        <v>168</v>
      </c>
      <c r="AU361" s="211" t="s">
        <v>85</v>
      </c>
      <c r="AV361" s="15" t="s">
        <v>83</v>
      </c>
      <c r="AW361" s="15" t="s">
        <v>32</v>
      </c>
      <c r="AX361" s="15" t="s">
        <v>75</v>
      </c>
      <c r="AY361" s="211" t="s">
        <v>122</v>
      </c>
    </row>
    <row r="362" spans="1:51" s="13" customFormat="1" ht="12">
      <c r="A362" s="13"/>
      <c r="B362" s="193"/>
      <c r="C362" s="13"/>
      <c r="D362" s="194" t="s">
        <v>168</v>
      </c>
      <c r="E362" s="195" t="s">
        <v>1</v>
      </c>
      <c r="F362" s="196" t="s">
        <v>243</v>
      </c>
      <c r="G362" s="13"/>
      <c r="H362" s="197">
        <v>1666.324</v>
      </c>
      <c r="I362" s="198"/>
      <c r="J362" s="13"/>
      <c r="K362" s="13"/>
      <c r="L362" s="193"/>
      <c r="M362" s="199"/>
      <c r="N362" s="200"/>
      <c r="O362" s="200"/>
      <c r="P362" s="200"/>
      <c r="Q362" s="200"/>
      <c r="R362" s="200"/>
      <c r="S362" s="200"/>
      <c r="T362" s="20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95" t="s">
        <v>168</v>
      </c>
      <c r="AU362" s="195" t="s">
        <v>85</v>
      </c>
      <c r="AV362" s="13" t="s">
        <v>85</v>
      </c>
      <c r="AW362" s="13" t="s">
        <v>32</v>
      </c>
      <c r="AX362" s="13" t="s">
        <v>75</v>
      </c>
      <c r="AY362" s="195" t="s">
        <v>122</v>
      </c>
    </row>
    <row r="363" spans="1:51" s="15" customFormat="1" ht="12">
      <c r="A363" s="15"/>
      <c r="B363" s="210"/>
      <c r="C363" s="15"/>
      <c r="D363" s="194" t="s">
        <v>168</v>
      </c>
      <c r="E363" s="211" t="s">
        <v>1</v>
      </c>
      <c r="F363" s="212" t="s">
        <v>249</v>
      </c>
      <c r="G363" s="15"/>
      <c r="H363" s="211" t="s">
        <v>1</v>
      </c>
      <c r="I363" s="213"/>
      <c r="J363" s="15"/>
      <c r="K363" s="15"/>
      <c r="L363" s="210"/>
      <c r="M363" s="214"/>
      <c r="N363" s="215"/>
      <c r="O363" s="215"/>
      <c r="P363" s="215"/>
      <c r="Q363" s="215"/>
      <c r="R363" s="215"/>
      <c r="S363" s="215"/>
      <c r="T363" s="216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11" t="s">
        <v>168</v>
      </c>
      <c r="AU363" s="211" t="s">
        <v>85</v>
      </c>
      <c r="AV363" s="15" t="s">
        <v>83</v>
      </c>
      <c r="AW363" s="15" t="s">
        <v>32</v>
      </c>
      <c r="AX363" s="15" t="s">
        <v>75</v>
      </c>
      <c r="AY363" s="211" t="s">
        <v>122</v>
      </c>
    </row>
    <row r="364" spans="1:51" s="13" customFormat="1" ht="12">
      <c r="A364" s="13"/>
      <c r="B364" s="193"/>
      <c r="C364" s="13"/>
      <c r="D364" s="194" t="s">
        <v>168</v>
      </c>
      <c r="E364" s="195" t="s">
        <v>1</v>
      </c>
      <c r="F364" s="196" t="s">
        <v>250</v>
      </c>
      <c r="G364" s="13"/>
      <c r="H364" s="197">
        <v>99.136</v>
      </c>
      <c r="I364" s="198"/>
      <c r="J364" s="13"/>
      <c r="K364" s="13"/>
      <c r="L364" s="193"/>
      <c r="M364" s="199"/>
      <c r="N364" s="200"/>
      <c r="O364" s="200"/>
      <c r="P364" s="200"/>
      <c r="Q364" s="200"/>
      <c r="R364" s="200"/>
      <c r="S364" s="200"/>
      <c r="T364" s="20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95" t="s">
        <v>168</v>
      </c>
      <c r="AU364" s="195" t="s">
        <v>85</v>
      </c>
      <c r="AV364" s="13" t="s">
        <v>85</v>
      </c>
      <c r="AW364" s="13" t="s">
        <v>32</v>
      </c>
      <c r="AX364" s="13" t="s">
        <v>75</v>
      </c>
      <c r="AY364" s="195" t="s">
        <v>122</v>
      </c>
    </row>
    <row r="365" spans="1:51" s="13" customFormat="1" ht="12">
      <c r="A365" s="13"/>
      <c r="B365" s="193"/>
      <c r="C365" s="13"/>
      <c r="D365" s="194" t="s">
        <v>168</v>
      </c>
      <c r="E365" s="195" t="s">
        <v>1</v>
      </c>
      <c r="F365" s="196" t="s">
        <v>251</v>
      </c>
      <c r="G365" s="13"/>
      <c r="H365" s="197">
        <v>2.776</v>
      </c>
      <c r="I365" s="198"/>
      <c r="J365" s="13"/>
      <c r="K365" s="13"/>
      <c r="L365" s="193"/>
      <c r="M365" s="199"/>
      <c r="N365" s="200"/>
      <c r="O365" s="200"/>
      <c r="P365" s="200"/>
      <c r="Q365" s="200"/>
      <c r="R365" s="200"/>
      <c r="S365" s="200"/>
      <c r="T365" s="20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95" t="s">
        <v>168</v>
      </c>
      <c r="AU365" s="195" t="s">
        <v>85</v>
      </c>
      <c r="AV365" s="13" t="s">
        <v>85</v>
      </c>
      <c r="AW365" s="13" t="s">
        <v>32</v>
      </c>
      <c r="AX365" s="13" t="s">
        <v>75</v>
      </c>
      <c r="AY365" s="195" t="s">
        <v>122</v>
      </c>
    </row>
    <row r="366" spans="1:51" s="13" customFormat="1" ht="12">
      <c r="A366" s="13"/>
      <c r="B366" s="193"/>
      <c r="C366" s="13"/>
      <c r="D366" s="194" t="s">
        <v>168</v>
      </c>
      <c r="E366" s="195" t="s">
        <v>1</v>
      </c>
      <c r="F366" s="196" t="s">
        <v>252</v>
      </c>
      <c r="G366" s="13"/>
      <c r="H366" s="197">
        <v>6.129</v>
      </c>
      <c r="I366" s="198"/>
      <c r="J366" s="13"/>
      <c r="K366" s="13"/>
      <c r="L366" s="193"/>
      <c r="M366" s="199"/>
      <c r="N366" s="200"/>
      <c r="O366" s="200"/>
      <c r="P366" s="200"/>
      <c r="Q366" s="200"/>
      <c r="R366" s="200"/>
      <c r="S366" s="200"/>
      <c r="T366" s="20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95" t="s">
        <v>168</v>
      </c>
      <c r="AU366" s="195" t="s">
        <v>85</v>
      </c>
      <c r="AV366" s="13" t="s">
        <v>85</v>
      </c>
      <c r="AW366" s="13" t="s">
        <v>32</v>
      </c>
      <c r="AX366" s="13" t="s">
        <v>75</v>
      </c>
      <c r="AY366" s="195" t="s">
        <v>122</v>
      </c>
    </row>
    <row r="367" spans="1:51" s="14" customFormat="1" ht="12">
      <c r="A367" s="14"/>
      <c r="B367" s="202"/>
      <c r="C367" s="14"/>
      <c r="D367" s="194" t="s">
        <v>168</v>
      </c>
      <c r="E367" s="203" t="s">
        <v>1</v>
      </c>
      <c r="F367" s="204" t="s">
        <v>172</v>
      </c>
      <c r="G367" s="14"/>
      <c r="H367" s="205">
        <v>1774.365</v>
      </c>
      <c r="I367" s="206"/>
      <c r="J367" s="14"/>
      <c r="K367" s="14"/>
      <c r="L367" s="202"/>
      <c r="M367" s="207"/>
      <c r="N367" s="208"/>
      <c r="O367" s="208"/>
      <c r="P367" s="208"/>
      <c r="Q367" s="208"/>
      <c r="R367" s="208"/>
      <c r="S367" s="208"/>
      <c r="T367" s="20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03" t="s">
        <v>168</v>
      </c>
      <c r="AU367" s="203" t="s">
        <v>85</v>
      </c>
      <c r="AV367" s="14" t="s">
        <v>166</v>
      </c>
      <c r="AW367" s="14" t="s">
        <v>32</v>
      </c>
      <c r="AX367" s="14" t="s">
        <v>83</v>
      </c>
      <c r="AY367" s="203" t="s">
        <v>122</v>
      </c>
    </row>
    <row r="368" spans="1:63" s="12" customFormat="1" ht="22.8" customHeight="1">
      <c r="A368" s="12"/>
      <c r="B368" s="159"/>
      <c r="C368" s="12"/>
      <c r="D368" s="160" t="s">
        <v>74</v>
      </c>
      <c r="E368" s="170" t="s">
        <v>215</v>
      </c>
      <c r="F368" s="170" t="s">
        <v>391</v>
      </c>
      <c r="G368" s="12"/>
      <c r="H368" s="12"/>
      <c r="I368" s="162"/>
      <c r="J368" s="171">
        <f>BK368</f>
        <v>0</v>
      </c>
      <c r="K368" s="12"/>
      <c r="L368" s="159"/>
      <c r="M368" s="164"/>
      <c r="N368" s="165"/>
      <c r="O368" s="165"/>
      <c r="P368" s="166">
        <f>SUM(P369:P433)</f>
        <v>0</v>
      </c>
      <c r="Q368" s="165"/>
      <c r="R368" s="166">
        <f>SUM(R369:R433)</f>
        <v>0.3366922</v>
      </c>
      <c r="S368" s="165"/>
      <c r="T368" s="167">
        <f>SUM(T369:T433)</f>
        <v>101.01116300000001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60" t="s">
        <v>83</v>
      </c>
      <c r="AT368" s="168" t="s">
        <v>74</v>
      </c>
      <c r="AU368" s="168" t="s">
        <v>83</v>
      </c>
      <c r="AY368" s="160" t="s">
        <v>122</v>
      </c>
      <c r="BK368" s="169">
        <f>SUM(BK369:BK433)</f>
        <v>0</v>
      </c>
    </row>
    <row r="369" spans="1:65" s="2" customFormat="1" ht="33" customHeight="1">
      <c r="A369" s="38"/>
      <c r="B369" s="172"/>
      <c r="C369" s="173" t="s">
        <v>392</v>
      </c>
      <c r="D369" s="173" t="s">
        <v>125</v>
      </c>
      <c r="E369" s="174" t="s">
        <v>393</v>
      </c>
      <c r="F369" s="175" t="s">
        <v>394</v>
      </c>
      <c r="G369" s="176" t="s">
        <v>204</v>
      </c>
      <c r="H369" s="177">
        <v>2205.08</v>
      </c>
      <c r="I369" s="178"/>
      <c r="J369" s="179">
        <f>ROUND(I369*H369,2)</f>
        <v>0</v>
      </c>
      <c r="K369" s="180"/>
      <c r="L369" s="39"/>
      <c r="M369" s="181" t="s">
        <v>1</v>
      </c>
      <c r="N369" s="182" t="s">
        <v>40</v>
      </c>
      <c r="O369" s="77"/>
      <c r="P369" s="183">
        <f>O369*H369</f>
        <v>0</v>
      </c>
      <c r="Q369" s="183">
        <v>0</v>
      </c>
      <c r="R369" s="183">
        <f>Q369*H369</f>
        <v>0</v>
      </c>
      <c r="S369" s="183">
        <v>0</v>
      </c>
      <c r="T369" s="184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185" t="s">
        <v>166</v>
      </c>
      <c r="AT369" s="185" t="s">
        <v>125</v>
      </c>
      <c r="AU369" s="185" t="s">
        <v>85</v>
      </c>
      <c r="AY369" s="19" t="s">
        <v>122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9" t="s">
        <v>83</v>
      </c>
      <c r="BK369" s="186">
        <f>ROUND(I369*H369,2)</f>
        <v>0</v>
      </c>
      <c r="BL369" s="19" t="s">
        <v>166</v>
      </c>
      <c r="BM369" s="185" t="s">
        <v>395</v>
      </c>
    </row>
    <row r="370" spans="1:51" s="13" customFormat="1" ht="12">
      <c r="A370" s="13"/>
      <c r="B370" s="193"/>
      <c r="C370" s="13"/>
      <c r="D370" s="194" t="s">
        <v>168</v>
      </c>
      <c r="E370" s="195" t="s">
        <v>1</v>
      </c>
      <c r="F370" s="196" t="s">
        <v>396</v>
      </c>
      <c r="G370" s="13"/>
      <c r="H370" s="197">
        <v>2205.08</v>
      </c>
      <c r="I370" s="198"/>
      <c r="J370" s="13"/>
      <c r="K370" s="13"/>
      <c r="L370" s="193"/>
      <c r="M370" s="199"/>
      <c r="N370" s="200"/>
      <c r="O370" s="200"/>
      <c r="P370" s="200"/>
      <c r="Q370" s="200"/>
      <c r="R370" s="200"/>
      <c r="S370" s="200"/>
      <c r="T370" s="20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95" t="s">
        <v>168</v>
      </c>
      <c r="AU370" s="195" t="s">
        <v>85</v>
      </c>
      <c r="AV370" s="13" t="s">
        <v>85</v>
      </c>
      <c r="AW370" s="13" t="s">
        <v>32</v>
      </c>
      <c r="AX370" s="13" t="s">
        <v>75</v>
      </c>
      <c r="AY370" s="195" t="s">
        <v>122</v>
      </c>
    </row>
    <row r="371" spans="1:51" s="14" customFormat="1" ht="12">
      <c r="A371" s="14"/>
      <c r="B371" s="202"/>
      <c r="C371" s="14"/>
      <c r="D371" s="194" t="s">
        <v>168</v>
      </c>
      <c r="E371" s="203" t="s">
        <v>1</v>
      </c>
      <c r="F371" s="204" t="s">
        <v>172</v>
      </c>
      <c r="G371" s="14"/>
      <c r="H371" s="205">
        <v>2205.08</v>
      </c>
      <c r="I371" s="206"/>
      <c r="J371" s="14"/>
      <c r="K371" s="14"/>
      <c r="L371" s="202"/>
      <c r="M371" s="207"/>
      <c r="N371" s="208"/>
      <c r="O371" s="208"/>
      <c r="P371" s="208"/>
      <c r="Q371" s="208"/>
      <c r="R371" s="208"/>
      <c r="S371" s="208"/>
      <c r="T371" s="20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03" t="s">
        <v>168</v>
      </c>
      <c r="AU371" s="203" t="s">
        <v>85</v>
      </c>
      <c r="AV371" s="14" t="s">
        <v>166</v>
      </c>
      <c r="AW371" s="14" t="s">
        <v>32</v>
      </c>
      <c r="AX371" s="14" t="s">
        <v>83</v>
      </c>
      <c r="AY371" s="203" t="s">
        <v>122</v>
      </c>
    </row>
    <row r="372" spans="1:65" s="2" customFormat="1" ht="33" customHeight="1">
      <c r="A372" s="38"/>
      <c r="B372" s="172"/>
      <c r="C372" s="173" t="s">
        <v>397</v>
      </c>
      <c r="D372" s="173" t="s">
        <v>125</v>
      </c>
      <c r="E372" s="174" t="s">
        <v>398</v>
      </c>
      <c r="F372" s="175" t="s">
        <v>399</v>
      </c>
      <c r="G372" s="176" t="s">
        <v>204</v>
      </c>
      <c r="H372" s="177">
        <v>198457.2</v>
      </c>
      <c r="I372" s="178"/>
      <c r="J372" s="179">
        <f>ROUND(I372*H372,2)</f>
        <v>0</v>
      </c>
      <c r="K372" s="180"/>
      <c r="L372" s="39"/>
      <c r="M372" s="181" t="s">
        <v>1</v>
      </c>
      <c r="N372" s="182" t="s">
        <v>40</v>
      </c>
      <c r="O372" s="77"/>
      <c r="P372" s="183">
        <f>O372*H372</f>
        <v>0</v>
      </c>
      <c r="Q372" s="183">
        <v>0</v>
      </c>
      <c r="R372" s="183">
        <f>Q372*H372</f>
        <v>0</v>
      </c>
      <c r="S372" s="183">
        <v>0</v>
      </c>
      <c r="T372" s="184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185" t="s">
        <v>166</v>
      </c>
      <c r="AT372" s="185" t="s">
        <v>125</v>
      </c>
      <c r="AU372" s="185" t="s">
        <v>85</v>
      </c>
      <c r="AY372" s="19" t="s">
        <v>122</v>
      </c>
      <c r="BE372" s="186">
        <f>IF(N372="základní",J372,0)</f>
        <v>0</v>
      </c>
      <c r="BF372" s="186">
        <f>IF(N372="snížená",J372,0)</f>
        <v>0</v>
      </c>
      <c r="BG372" s="186">
        <f>IF(N372="zákl. přenesená",J372,0)</f>
        <v>0</v>
      </c>
      <c r="BH372" s="186">
        <f>IF(N372="sníž. přenesená",J372,0)</f>
        <v>0</v>
      </c>
      <c r="BI372" s="186">
        <f>IF(N372="nulová",J372,0)</f>
        <v>0</v>
      </c>
      <c r="BJ372" s="19" t="s">
        <v>83</v>
      </c>
      <c r="BK372" s="186">
        <f>ROUND(I372*H372,2)</f>
        <v>0</v>
      </c>
      <c r="BL372" s="19" t="s">
        <v>166</v>
      </c>
      <c r="BM372" s="185" t="s">
        <v>400</v>
      </c>
    </row>
    <row r="373" spans="1:51" s="13" customFormat="1" ht="12">
      <c r="A373" s="13"/>
      <c r="B373" s="193"/>
      <c r="C373" s="13"/>
      <c r="D373" s="194" t="s">
        <v>168</v>
      </c>
      <c r="E373" s="13"/>
      <c r="F373" s="196" t="s">
        <v>401</v>
      </c>
      <c r="G373" s="13"/>
      <c r="H373" s="197">
        <v>198457.2</v>
      </c>
      <c r="I373" s="198"/>
      <c r="J373" s="13"/>
      <c r="K373" s="13"/>
      <c r="L373" s="193"/>
      <c r="M373" s="199"/>
      <c r="N373" s="200"/>
      <c r="O373" s="200"/>
      <c r="P373" s="200"/>
      <c r="Q373" s="200"/>
      <c r="R373" s="200"/>
      <c r="S373" s="200"/>
      <c r="T373" s="20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95" t="s">
        <v>168</v>
      </c>
      <c r="AU373" s="195" t="s">
        <v>85</v>
      </c>
      <c r="AV373" s="13" t="s">
        <v>85</v>
      </c>
      <c r="AW373" s="13" t="s">
        <v>3</v>
      </c>
      <c r="AX373" s="13" t="s">
        <v>83</v>
      </c>
      <c r="AY373" s="195" t="s">
        <v>122</v>
      </c>
    </row>
    <row r="374" spans="1:65" s="2" customFormat="1" ht="33" customHeight="1">
      <c r="A374" s="38"/>
      <c r="B374" s="172"/>
      <c r="C374" s="173" t="s">
        <v>402</v>
      </c>
      <c r="D374" s="173" t="s">
        <v>125</v>
      </c>
      <c r="E374" s="174" t="s">
        <v>403</v>
      </c>
      <c r="F374" s="175" t="s">
        <v>404</v>
      </c>
      <c r="G374" s="176" t="s">
        <v>204</v>
      </c>
      <c r="H374" s="177">
        <v>2205.08</v>
      </c>
      <c r="I374" s="178"/>
      <c r="J374" s="179">
        <f>ROUND(I374*H374,2)</f>
        <v>0</v>
      </c>
      <c r="K374" s="180"/>
      <c r="L374" s="39"/>
      <c r="M374" s="181" t="s">
        <v>1</v>
      </c>
      <c r="N374" s="182" t="s">
        <v>40</v>
      </c>
      <c r="O374" s="77"/>
      <c r="P374" s="183">
        <f>O374*H374</f>
        <v>0</v>
      </c>
      <c r="Q374" s="183">
        <v>0</v>
      </c>
      <c r="R374" s="183">
        <f>Q374*H374</f>
        <v>0</v>
      </c>
      <c r="S374" s="183">
        <v>0</v>
      </c>
      <c r="T374" s="184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185" t="s">
        <v>166</v>
      </c>
      <c r="AT374" s="185" t="s">
        <v>125</v>
      </c>
      <c r="AU374" s="185" t="s">
        <v>85</v>
      </c>
      <c r="AY374" s="19" t="s">
        <v>122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19" t="s">
        <v>83</v>
      </c>
      <c r="BK374" s="186">
        <f>ROUND(I374*H374,2)</f>
        <v>0</v>
      </c>
      <c r="BL374" s="19" t="s">
        <v>166</v>
      </c>
      <c r="BM374" s="185" t="s">
        <v>405</v>
      </c>
    </row>
    <row r="375" spans="1:65" s="2" customFormat="1" ht="16.5" customHeight="1">
      <c r="A375" s="38"/>
      <c r="B375" s="172"/>
      <c r="C375" s="173" t="s">
        <v>406</v>
      </c>
      <c r="D375" s="173" t="s">
        <v>125</v>
      </c>
      <c r="E375" s="174" t="s">
        <v>407</v>
      </c>
      <c r="F375" s="175" t="s">
        <v>408</v>
      </c>
      <c r="G375" s="176" t="s">
        <v>204</v>
      </c>
      <c r="H375" s="177">
        <v>2205.08</v>
      </c>
      <c r="I375" s="178"/>
      <c r="J375" s="179">
        <f>ROUND(I375*H375,2)</f>
        <v>0</v>
      </c>
      <c r="K375" s="180"/>
      <c r="L375" s="39"/>
      <c r="M375" s="181" t="s">
        <v>1</v>
      </c>
      <c r="N375" s="182" t="s">
        <v>40</v>
      </c>
      <c r="O375" s="77"/>
      <c r="P375" s="183">
        <f>O375*H375</f>
        <v>0</v>
      </c>
      <c r="Q375" s="183">
        <v>0</v>
      </c>
      <c r="R375" s="183">
        <f>Q375*H375</f>
        <v>0</v>
      </c>
      <c r="S375" s="183">
        <v>0</v>
      </c>
      <c r="T375" s="184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185" t="s">
        <v>166</v>
      </c>
      <c r="AT375" s="185" t="s">
        <v>125</v>
      </c>
      <c r="AU375" s="185" t="s">
        <v>85</v>
      </c>
      <c r="AY375" s="19" t="s">
        <v>122</v>
      </c>
      <c r="BE375" s="186">
        <f>IF(N375="základní",J375,0)</f>
        <v>0</v>
      </c>
      <c r="BF375" s="186">
        <f>IF(N375="snížená",J375,0)</f>
        <v>0</v>
      </c>
      <c r="BG375" s="186">
        <f>IF(N375="zákl. přenesená",J375,0)</f>
        <v>0</v>
      </c>
      <c r="BH375" s="186">
        <f>IF(N375="sníž. přenesená",J375,0)</f>
        <v>0</v>
      </c>
      <c r="BI375" s="186">
        <f>IF(N375="nulová",J375,0)</f>
        <v>0</v>
      </c>
      <c r="BJ375" s="19" t="s">
        <v>83</v>
      </c>
      <c r="BK375" s="186">
        <f>ROUND(I375*H375,2)</f>
        <v>0</v>
      </c>
      <c r="BL375" s="19" t="s">
        <v>166</v>
      </c>
      <c r="BM375" s="185" t="s">
        <v>409</v>
      </c>
    </row>
    <row r="376" spans="1:65" s="2" customFormat="1" ht="21.75" customHeight="1">
      <c r="A376" s="38"/>
      <c r="B376" s="172"/>
      <c r="C376" s="173" t="s">
        <v>410</v>
      </c>
      <c r="D376" s="173" t="s">
        <v>125</v>
      </c>
      <c r="E376" s="174" t="s">
        <v>411</v>
      </c>
      <c r="F376" s="175" t="s">
        <v>412</v>
      </c>
      <c r="G376" s="176" t="s">
        <v>204</v>
      </c>
      <c r="H376" s="177">
        <v>198457.2</v>
      </c>
      <c r="I376" s="178"/>
      <c r="J376" s="179">
        <f>ROUND(I376*H376,2)</f>
        <v>0</v>
      </c>
      <c r="K376" s="180"/>
      <c r="L376" s="39"/>
      <c r="M376" s="181" t="s">
        <v>1</v>
      </c>
      <c r="N376" s="182" t="s">
        <v>40</v>
      </c>
      <c r="O376" s="77"/>
      <c r="P376" s="183">
        <f>O376*H376</f>
        <v>0</v>
      </c>
      <c r="Q376" s="183">
        <v>0</v>
      </c>
      <c r="R376" s="183">
        <f>Q376*H376</f>
        <v>0</v>
      </c>
      <c r="S376" s="183">
        <v>0</v>
      </c>
      <c r="T376" s="18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85" t="s">
        <v>166</v>
      </c>
      <c r="AT376" s="185" t="s">
        <v>125</v>
      </c>
      <c r="AU376" s="185" t="s">
        <v>85</v>
      </c>
      <c r="AY376" s="19" t="s">
        <v>122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19" t="s">
        <v>83</v>
      </c>
      <c r="BK376" s="186">
        <f>ROUND(I376*H376,2)</f>
        <v>0</v>
      </c>
      <c r="BL376" s="19" t="s">
        <v>166</v>
      </c>
      <c r="BM376" s="185" t="s">
        <v>413</v>
      </c>
    </row>
    <row r="377" spans="1:51" s="13" customFormat="1" ht="12">
      <c r="A377" s="13"/>
      <c r="B377" s="193"/>
      <c r="C377" s="13"/>
      <c r="D377" s="194" t="s">
        <v>168</v>
      </c>
      <c r="E377" s="13"/>
      <c r="F377" s="196" t="s">
        <v>401</v>
      </c>
      <c r="G377" s="13"/>
      <c r="H377" s="197">
        <v>198457.2</v>
      </c>
      <c r="I377" s="198"/>
      <c r="J377" s="13"/>
      <c r="K377" s="13"/>
      <c r="L377" s="193"/>
      <c r="M377" s="199"/>
      <c r="N377" s="200"/>
      <c r="O377" s="200"/>
      <c r="P377" s="200"/>
      <c r="Q377" s="200"/>
      <c r="R377" s="200"/>
      <c r="S377" s="200"/>
      <c r="T377" s="20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95" t="s">
        <v>168</v>
      </c>
      <c r="AU377" s="195" t="s">
        <v>85</v>
      </c>
      <c r="AV377" s="13" t="s">
        <v>85</v>
      </c>
      <c r="AW377" s="13" t="s">
        <v>3</v>
      </c>
      <c r="AX377" s="13" t="s">
        <v>83</v>
      </c>
      <c r="AY377" s="195" t="s">
        <v>122</v>
      </c>
    </row>
    <row r="378" spans="1:65" s="2" customFormat="1" ht="21.75" customHeight="1">
      <c r="A378" s="38"/>
      <c r="B378" s="172"/>
      <c r="C378" s="173" t="s">
        <v>414</v>
      </c>
      <c r="D378" s="173" t="s">
        <v>125</v>
      </c>
      <c r="E378" s="174" t="s">
        <v>415</v>
      </c>
      <c r="F378" s="175" t="s">
        <v>416</v>
      </c>
      <c r="G378" s="176" t="s">
        <v>204</v>
      </c>
      <c r="H378" s="177">
        <v>2205.08</v>
      </c>
      <c r="I378" s="178"/>
      <c r="J378" s="179">
        <f>ROUND(I378*H378,2)</f>
        <v>0</v>
      </c>
      <c r="K378" s="180"/>
      <c r="L378" s="39"/>
      <c r="M378" s="181" t="s">
        <v>1</v>
      </c>
      <c r="N378" s="182" t="s">
        <v>40</v>
      </c>
      <c r="O378" s="77"/>
      <c r="P378" s="183">
        <f>O378*H378</f>
        <v>0</v>
      </c>
      <c r="Q378" s="183">
        <v>0</v>
      </c>
      <c r="R378" s="183">
        <f>Q378*H378</f>
        <v>0</v>
      </c>
      <c r="S378" s="183">
        <v>0</v>
      </c>
      <c r="T378" s="184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185" t="s">
        <v>166</v>
      </c>
      <c r="AT378" s="185" t="s">
        <v>125</v>
      </c>
      <c r="AU378" s="185" t="s">
        <v>85</v>
      </c>
      <c r="AY378" s="19" t="s">
        <v>122</v>
      </c>
      <c r="BE378" s="186">
        <f>IF(N378="základní",J378,0)</f>
        <v>0</v>
      </c>
      <c r="BF378" s="186">
        <f>IF(N378="snížená",J378,0)</f>
        <v>0</v>
      </c>
      <c r="BG378" s="186">
        <f>IF(N378="zákl. přenesená",J378,0)</f>
        <v>0</v>
      </c>
      <c r="BH378" s="186">
        <f>IF(N378="sníž. přenesená",J378,0)</f>
        <v>0</v>
      </c>
      <c r="BI378" s="186">
        <f>IF(N378="nulová",J378,0)</f>
        <v>0</v>
      </c>
      <c r="BJ378" s="19" t="s">
        <v>83</v>
      </c>
      <c r="BK378" s="186">
        <f>ROUND(I378*H378,2)</f>
        <v>0</v>
      </c>
      <c r="BL378" s="19" t="s">
        <v>166</v>
      </c>
      <c r="BM378" s="185" t="s">
        <v>417</v>
      </c>
    </row>
    <row r="379" spans="1:65" s="2" customFormat="1" ht="33" customHeight="1">
      <c r="A379" s="38"/>
      <c r="B379" s="172"/>
      <c r="C379" s="173" t="s">
        <v>418</v>
      </c>
      <c r="D379" s="173" t="s">
        <v>125</v>
      </c>
      <c r="E379" s="174" t="s">
        <v>419</v>
      </c>
      <c r="F379" s="175" t="s">
        <v>420</v>
      </c>
      <c r="G379" s="176" t="s">
        <v>204</v>
      </c>
      <c r="H379" s="177">
        <v>1991.976</v>
      </c>
      <c r="I379" s="178"/>
      <c r="J379" s="179">
        <f>ROUND(I379*H379,2)</f>
        <v>0</v>
      </c>
      <c r="K379" s="180"/>
      <c r="L379" s="39"/>
      <c r="M379" s="181" t="s">
        <v>1</v>
      </c>
      <c r="N379" s="182" t="s">
        <v>40</v>
      </c>
      <c r="O379" s="77"/>
      <c r="P379" s="183">
        <f>O379*H379</f>
        <v>0</v>
      </c>
      <c r="Q379" s="183">
        <v>0.00013</v>
      </c>
      <c r="R379" s="183">
        <f>Q379*H379</f>
        <v>0.25895688</v>
      </c>
      <c r="S379" s="183">
        <v>0</v>
      </c>
      <c r="T379" s="184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185" t="s">
        <v>166</v>
      </c>
      <c r="AT379" s="185" t="s">
        <v>125</v>
      </c>
      <c r="AU379" s="185" t="s">
        <v>85</v>
      </c>
      <c r="AY379" s="19" t="s">
        <v>122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9" t="s">
        <v>83</v>
      </c>
      <c r="BK379" s="186">
        <f>ROUND(I379*H379,2)</f>
        <v>0</v>
      </c>
      <c r="BL379" s="19" t="s">
        <v>166</v>
      </c>
      <c r="BM379" s="185" t="s">
        <v>421</v>
      </c>
    </row>
    <row r="380" spans="1:51" s="15" customFormat="1" ht="12">
      <c r="A380" s="15"/>
      <c r="B380" s="210"/>
      <c r="C380" s="15"/>
      <c r="D380" s="194" t="s">
        <v>168</v>
      </c>
      <c r="E380" s="211" t="s">
        <v>1</v>
      </c>
      <c r="F380" s="212" t="s">
        <v>422</v>
      </c>
      <c r="G380" s="15"/>
      <c r="H380" s="211" t="s">
        <v>1</v>
      </c>
      <c r="I380" s="213"/>
      <c r="J380" s="15"/>
      <c r="K380" s="15"/>
      <c r="L380" s="210"/>
      <c r="M380" s="214"/>
      <c r="N380" s="215"/>
      <c r="O380" s="215"/>
      <c r="P380" s="215"/>
      <c r="Q380" s="215"/>
      <c r="R380" s="215"/>
      <c r="S380" s="215"/>
      <c r="T380" s="216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11" t="s">
        <v>168</v>
      </c>
      <c r="AU380" s="211" t="s">
        <v>85</v>
      </c>
      <c r="AV380" s="15" t="s">
        <v>83</v>
      </c>
      <c r="AW380" s="15" t="s">
        <v>32</v>
      </c>
      <c r="AX380" s="15" t="s">
        <v>75</v>
      </c>
      <c r="AY380" s="211" t="s">
        <v>122</v>
      </c>
    </row>
    <row r="381" spans="1:51" s="13" customFormat="1" ht="12">
      <c r="A381" s="13"/>
      <c r="B381" s="193"/>
      <c r="C381" s="13"/>
      <c r="D381" s="194" t="s">
        <v>168</v>
      </c>
      <c r="E381" s="195" t="s">
        <v>1</v>
      </c>
      <c r="F381" s="196" t="s">
        <v>423</v>
      </c>
      <c r="G381" s="13"/>
      <c r="H381" s="197">
        <v>1943.383</v>
      </c>
      <c r="I381" s="198"/>
      <c r="J381" s="13"/>
      <c r="K381" s="13"/>
      <c r="L381" s="193"/>
      <c r="M381" s="199"/>
      <c r="N381" s="200"/>
      <c r="O381" s="200"/>
      <c r="P381" s="200"/>
      <c r="Q381" s="200"/>
      <c r="R381" s="200"/>
      <c r="S381" s="200"/>
      <c r="T381" s="20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95" t="s">
        <v>168</v>
      </c>
      <c r="AU381" s="195" t="s">
        <v>85</v>
      </c>
      <c r="AV381" s="13" t="s">
        <v>85</v>
      </c>
      <c r="AW381" s="13" t="s">
        <v>32</v>
      </c>
      <c r="AX381" s="13" t="s">
        <v>75</v>
      </c>
      <c r="AY381" s="195" t="s">
        <v>122</v>
      </c>
    </row>
    <row r="382" spans="1:51" s="16" customFormat="1" ht="12">
      <c r="A382" s="16"/>
      <c r="B382" s="217"/>
      <c r="C382" s="16"/>
      <c r="D382" s="194" t="s">
        <v>168</v>
      </c>
      <c r="E382" s="218" t="s">
        <v>1</v>
      </c>
      <c r="F382" s="219" t="s">
        <v>183</v>
      </c>
      <c r="G382" s="16"/>
      <c r="H382" s="220">
        <v>1943.383</v>
      </c>
      <c r="I382" s="221"/>
      <c r="J382" s="16"/>
      <c r="K382" s="16"/>
      <c r="L382" s="217"/>
      <c r="M382" s="222"/>
      <c r="N382" s="223"/>
      <c r="O382" s="223"/>
      <c r="P382" s="223"/>
      <c r="Q382" s="223"/>
      <c r="R382" s="223"/>
      <c r="S382" s="223"/>
      <c r="T382" s="224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T382" s="218" t="s">
        <v>168</v>
      </c>
      <c r="AU382" s="218" t="s">
        <v>85</v>
      </c>
      <c r="AV382" s="16" t="s">
        <v>136</v>
      </c>
      <c r="AW382" s="16" t="s">
        <v>32</v>
      </c>
      <c r="AX382" s="16" t="s">
        <v>75</v>
      </c>
      <c r="AY382" s="218" t="s">
        <v>122</v>
      </c>
    </row>
    <row r="383" spans="1:51" s="15" customFormat="1" ht="12">
      <c r="A383" s="15"/>
      <c r="B383" s="210"/>
      <c r="C383" s="15"/>
      <c r="D383" s="194" t="s">
        <v>168</v>
      </c>
      <c r="E383" s="211" t="s">
        <v>1</v>
      </c>
      <c r="F383" s="212" t="s">
        <v>424</v>
      </c>
      <c r="G383" s="15"/>
      <c r="H383" s="211" t="s">
        <v>1</v>
      </c>
      <c r="I383" s="213"/>
      <c r="J383" s="15"/>
      <c r="K383" s="15"/>
      <c r="L383" s="210"/>
      <c r="M383" s="214"/>
      <c r="N383" s="215"/>
      <c r="O383" s="215"/>
      <c r="P383" s="215"/>
      <c r="Q383" s="215"/>
      <c r="R383" s="215"/>
      <c r="S383" s="215"/>
      <c r="T383" s="216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11" t="s">
        <v>168</v>
      </c>
      <c r="AU383" s="211" t="s">
        <v>85</v>
      </c>
      <c r="AV383" s="15" t="s">
        <v>83</v>
      </c>
      <c r="AW383" s="15" t="s">
        <v>32</v>
      </c>
      <c r="AX383" s="15" t="s">
        <v>75</v>
      </c>
      <c r="AY383" s="211" t="s">
        <v>122</v>
      </c>
    </row>
    <row r="384" spans="1:51" s="13" customFormat="1" ht="12">
      <c r="A384" s="13"/>
      <c r="B384" s="193"/>
      <c r="C384" s="13"/>
      <c r="D384" s="194" t="s">
        <v>168</v>
      </c>
      <c r="E384" s="195" t="s">
        <v>1</v>
      </c>
      <c r="F384" s="196" t="s">
        <v>214</v>
      </c>
      <c r="G384" s="13"/>
      <c r="H384" s="197">
        <v>48.593</v>
      </c>
      <c r="I384" s="198"/>
      <c r="J384" s="13"/>
      <c r="K384" s="13"/>
      <c r="L384" s="193"/>
      <c r="M384" s="199"/>
      <c r="N384" s="200"/>
      <c r="O384" s="200"/>
      <c r="P384" s="200"/>
      <c r="Q384" s="200"/>
      <c r="R384" s="200"/>
      <c r="S384" s="200"/>
      <c r="T384" s="20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195" t="s">
        <v>168</v>
      </c>
      <c r="AU384" s="195" t="s">
        <v>85</v>
      </c>
      <c r="AV384" s="13" t="s">
        <v>85</v>
      </c>
      <c r="AW384" s="13" t="s">
        <v>32</v>
      </c>
      <c r="AX384" s="13" t="s">
        <v>75</v>
      </c>
      <c r="AY384" s="195" t="s">
        <v>122</v>
      </c>
    </row>
    <row r="385" spans="1:51" s="16" customFormat="1" ht="12">
      <c r="A385" s="16"/>
      <c r="B385" s="217"/>
      <c r="C385" s="16"/>
      <c r="D385" s="194" t="s">
        <v>168</v>
      </c>
      <c r="E385" s="218" t="s">
        <v>1</v>
      </c>
      <c r="F385" s="219" t="s">
        <v>183</v>
      </c>
      <c r="G385" s="16"/>
      <c r="H385" s="220">
        <v>48.593</v>
      </c>
      <c r="I385" s="221"/>
      <c r="J385" s="16"/>
      <c r="K385" s="16"/>
      <c r="L385" s="217"/>
      <c r="M385" s="222"/>
      <c r="N385" s="223"/>
      <c r="O385" s="223"/>
      <c r="P385" s="223"/>
      <c r="Q385" s="223"/>
      <c r="R385" s="223"/>
      <c r="S385" s="223"/>
      <c r="T385" s="224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T385" s="218" t="s">
        <v>168</v>
      </c>
      <c r="AU385" s="218" t="s">
        <v>85</v>
      </c>
      <c r="AV385" s="16" t="s">
        <v>136</v>
      </c>
      <c r="AW385" s="16" t="s">
        <v>32</v>
      </c>
      <c r="AX385" s="16" t="s">
        <v>75</v>
      </c>
      <c r="AY385" s="218" t="s">
        <v>122</v>
      </c>
    </row>
    <row r="386" spans="1:51" s="14" customFormat="1" ht="12">
      <c r="A386" s="14"/>
      <c r="B386" s="202"/>
      <c r="C386" s="14"/>
      <c r="D386" s="194" t="s">
        <v>168</v>
      </c>
      <c r="E386" s="203" t="s">
        <v>1</v>
      </c>
      <c r="F386" s="204" t="s">
        <v>172</v>
      </c>
      <c r="G386" s="14"/>
      <c r="H386" s="205">
        <v>1991.976</v>
      </c>
      <c r="I386" s="206"/>
      <c r="J386" s="14"/>
      <c r="K386" s="14"/>
      <c r="L386" s="202"/>
      <c r="M386" s="207"/>
      <c r="N386" s="208"/>
      <c r="O386" s="208"/>
      <c r="P386" s="208"/>
      <c r="Q386" s="208"/>
      <c r="R386" s="208"/>
      <c r="S386" s="208"/>
      <c r="T386" s="20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03" t="s">
        <v>168</v>
      </c>
      <c r="AU386" s="203" t="s">
        <v>85</v>
      </c>
      <c r="AV386" s="14" t="s">
        <v>166</v>
      </c>
      <c r="AW386" s="14" t="s">
        <v>32</v>
      </c>
      <c r="AX386" s="14" t="s">
        <v>83</v>
      </c>
      <c r="AY386" s="203" t="s">
        <v>122</v>
      </c>
    </row>
    <row r="387" spans="1:65" s="2" customFormat="1" ht="24.15" customHeight="1">
      <c r="A387" s="38"/>
      <c r="B387" s="172"/>
      <c r="C387" s="173" t="s">
        <v>425</v>
      </c>
      <c r="D387" s="173" t="s">
        <v>125</v>
      </c>
      <c r="E387" s="174" t="s">
        <v>426</v>
      </c>
      <c r="F387" s="175" t="s">
        <v>427</v>
      </c>
      <c r="G387" s="176" t="s">
        <v>204</v>
      </c>
      <c r="H387" s="177">
        <v>1943.383</v>
      </c>
      <c r="I387" s="178"/>
      <c r="J387" s="179">
        <f>ROUND(I387*H387,2)</f>
        <v>0</v>
      </c>
      <c r="K387" s="180"/>
      <c r="L387" s="39"/>
      <c r="M387" s="181" t="s">
        <v>1</v>
      </c>
      <c r="N387" s="182" t="s">
        <v>40</v>
      </c>
      <c r="O387" s="77"/>
      <c r="P387" s="183">
        <f>O387*H387</f>
        <v>0</v>
      </c>
      <c r="Q387" s="183">
        <v>4E-05</v>
      </c>
      <c r="R387" s="183">
        <f>Q387*H387</f>
        <v>0.07773532000000001</v>
      </c>
      <c r="S387" s="183">
        <v>0</v>
      </c>
      <c r="T387" s="184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185" t="s">
        <v>166</v>
      </c>
      <c r="AT387" s="185" t="s">
        <v>125</v>
      </c>
      <c r="AU387" s="185" t="s">
        <v>85</v>
      </c>
      <c r="AY387" s="19" t="s">
        <v>122</v>
      </c>
      <c r="BE387" s="186">
        <f>IF(N387="základní",J387,0)</f>
        <v>0</v>
      </c>
      <c r="BF387" s="186">
        <f>IF(N387="snížená",J387,0)</f>
        <v>0</v>
      </c>
      <c r="BG387" s="186">
        <f>IF(N387="zákl. přenesená",J387,0)</f>
        <v>0</v>
      </c>
      <c r="BH387" s="186">
        <f>IF(N387="sníž. přenesená",J387,0)</f>
        <v>0</v>
      </c>
      <c r="BI387" s="186">
        <f>IF(N387="nulová",J387,0)</f>
        <v>0</v>
      </c>
      <c r="BJ387" s="19" t="s">
        <v>83</v>
      </c>
      <c r="BK387" s="186">
        <f>ROUND(I387*H387,2)</f>
        <v>0</v>
      </c>
      <c r="BL387" s="19" t="s">
        <v>166</v>
      </c>
      <c r="BM387" s="185" t="s">
        <v>428</v>
      </c>
    </row>
    <row r="388" spans="1:51" s="15" customFormat="1" ht="12">
      <c r="A388" s="15"/>
      <c r="B388" s="210"/>
      <c r="C388" s="15"/>
      <c r="D388" s="194" t="s">
        <v>168</v>
      </c>
      <c r="E388" s="211" t="s">
        <v>1</v>
      </c>
      <c r="F388" s="212" t="s">
        <v>422</v>
      </c>
      <c r="G388" s="15"/>
      <c r="H388" s="211" t="s">
        <v>1</v>
      </c>
      <c r="I388" s="213"/>
      <c r="J388" s="15"/>
      <c r="K388" s="15"/>
      <c r="L388" s="210"/>
      <c r="M388" s="214"/>
      <c r="N388" s="215"/>
      <c r="O388" s="215"/>
      <c r="P388" s="215"/>
      <c r="Q388" s="215"/>
      <c r="R388" s="215"/>
      <c r="S388" s="215"/>
      <c r="T388" s="21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11" t="s">
        <v>168</v>
      </c>
      <c r="AU388" s="211" t="s">
        <v>85</v>
      </c>
      <c r="AV388" s="15" t="s">
        <v>83</v>
      </c>
      <c r="AW388" s="15" t="s">
        <v>32</v>
      </c>
      <c r="AX388" s="15" t="s">
        <v>75</v>
      </c>
      <c r="AY388" s="211" t="s">
        <v>122</v>
      </c>
    </row>
    <row r="389" spans="1:51" s="13" customFormat="1" ht="12">
      <c r="A389" s="13"/>
      <c r="B389" s="193"/>
      <c r="C389" s="13"/>
      <c r="D389" s="194" t="s">
        <v>168</v>
      </c>
      <c r="E389" s="195" t="s">
        <v>1</v>
      </c>
      <c r="F389" s="196" t="s">
        <v>423</v>
      </c>
      <c r="G389" s="13"/>
      <c r="H389" s="197">
        <v>1943.383</v>
      </c>
      <c r="I389" s="198"/>
      <c r="J389" s="13"/>
      <c r="K389" s="13"/>
      <c r="L389" s="193"/>
      <c r="M389" s="199"/>
      <c r="N389" s="200"/>
      <c r="O389" s="200"/>
      <c r="P389" s="200"/>
      <c r="Q389" s="200"/>
      <c r="R389" s="200"/>
      <c r="S389" s="200"/>
      <c r="T389" s="20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95" t="s">
        <v>168</v>
      </c>
      <c r="AU389" s="195" t="s">
        <v>85</v>
      </c>
      <c r="AV389" s="13" t="s">
        <v>85</v>
      </c>
      <c r="AW389" s="13" t="s">
        <v>32</v>
      </c>
      <c r="AX389" s="13" t="s">
        <v>75</v>
      </c>
      <c r="AY389" s="195" t="s">
        <v>122</v>
      </c>
    </row>
    <row r="390" spans="1:51" s="16" customFormat="1" ht="12">
      <c r="A390" s="16"/>
      <c r="B390" s="217"/>
      <c r="C390" s="16"/>
      <c r="D390" s="194" t="s">
        <v>168</v>
      </c>
      <c r="E390" s="218" t="s">
        <v>1</v>
      </c>
      <c r="F390" s="219" t="s">
        <v>183</v>
      </c>
      <c r="G390" s="16"/>
      <c r="H390" s="220">
        <v>1943.383</v>
      </c>
      <c r="I390" s="221"/>
      <c r="J390" s="16"/>
      <c r="K390" s="16"/>
      <c r="L390" s="217"/>
      <c r="M390" s="222"/>
      <c r="N390" s="223"/>
      <c r="O390" s="223"/>
      <c r="P390" s="223"/>
      <c r="Q390" s="223"/>
      <c r="R390" s="223"/>
      <c r="S390" s="223"/>
      <c r="T390" s="224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T390" s="218" t="s">
        <v>168</v>
      </c>
      <c r="AU390" s="218" t="s">
        <v>85</v>
      </c>
      <c r="AV390" s="16" t="s">
        <v>136</v>
      </c>
      <c r="AW390" s="16" t="s">
        <v>32</v>
      </c>
      <c r="AX390" s="16" t="s">
        <v>75</v>
      </c>
      <c r="AY390" s="218" t="s">
        <v>122</v>
      </c>
    </row>
    <row r="391" spans="1:51" s="14" customFormat="1" ht="12">
      <c r="A391" s="14"/>
      <c r="B391" s="202"/>
      <c r="C391" s="14"/>
      <c r="D391" s="194" t="s">
        <v>168</v>
      </c>
      <c r="E391" s="203" t="s">
        <v>1</v>
      </c>
      <c r="F391" s="204" t="s">
        <v>172</v>
      </c>
      <c r="G391" s="14"/>
      <c r="H391" s="205">
        <v>1943.383</v>
      </c>
      <c r="I391" s="206"/>
      <c r="J391" s="14"/>
      <c r="K391" s="14"/>
      <c r="L391" s="202"/>
      <c r="M391" s="207"/>
      <c r="N391" s="208"/>
      <c r="O391" s="208"/>
      <c r="P391" s="208"/>
      <c r="Q391" s="208"/>
      <c r="R391" s="208"/>
      <c r="S391" s="208"/>
      <c r="T391" s="20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03" t="s">
        <v>168</v>
      </c>
      <c r="AU391" s="203" t="s">
        <v>85</v>
      </c>
      <c r="AV391" s="14" t="s">
        <v>166</v>
      </c>
      <c r="AW391" s="14" t="s">
        <v>32</v>
      </c>
      <c r="AX391" s="14" t="s">
        <v>83</v>
      </c>
      <c r="AY391" s="203" t="s">
        <v>122</v>
      </c>
    </row>
    <row r="392" spans="1:65" s="2" customFormat="1" ht="24.15" customHeight="1">
      <c r="A392" s="38"/>
      <c r="B392" s="172"/>
      <c r="C392" s="173" t="s">
        <v>429</v>
      </c>
      <c r="D392" s="173" t="s">
        <v>125</v>
      </c>
      <c r="E392" s="174" t="s">
        <v>430</v>
      </c>
      <c r="F392" s="175" t="s">
        <v>431</v>
      </c>
      <c r="G392" s="176" t="s">
        <v>204</v>
      </c>
      <c r="H392" s="177">
        <v>14.411</v>
      </c>
      <c r="I392" s="178"/>
      <c r="J392" s="179">
        <f>ROUND(I392*H392,2)</f>
        <v>0</v>
      </c>
      <c r="K392" s="180"/>
      <c r="L392" s="39"/>
      <c r="M392" s="181" t="s">
        <v>1</v>
      </c>
      <c r="N392" s="182" t="s">
        <v>40</v>
      </c>
      <c r="O392" s="77"/>
      <c r="P392" s="183">
        <f>O392*H392</f>
        <v>0</v>
      </c>
      <c r="Q392" s="183">
        <v>0</v>
      </c>
      <c r="R392" s="183">
        <f>Q392*H392</f>
        <v>0</v>
      </c>
      <c r="S392" s="183">
        <v>0.041</v>
      </c>
      <c r="T392" s="184">
        <f>S392*H392</f>
        <v>0.590851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185" t="s">
        <v>166</v>
      </c>
      <c r="AT392" s="185" t="s">
        <v>125</v>
      </c>
      <c r="AU392" s="185" t="s">
        <v>85</v>
      </c>
      <c r="AY392" s="19" t="s">
        <v>122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19" t="s">
        <v>83</v>
      </c>
      <c r="BK392" s="186">
        <f>ROUND(I392*H392,2)</f>
        <v>0</v>
      </c>
      <c r="BL392" s="19" t="s">
        <v>166</v>
      </c>
      <c r="BM392" s="185" t="s">
        <v>432</v>
      </c>
    </row>
    <row r="393" spans="1:51" s="15" customFormat="1" ht="12">
      <c r="A393" s="15"/>
      <c r="B393" s="210"/>
      <c r="C393" s="15"/>
      <c r="D393" s="194" t="s">
        <v>168</v>
      </c>
      <c r="E393" s="211" t="s">
        <v>1</v>
      </c>
      <c r="F393" s="212" t="s">
        <v>433</v>
      </c>
      <c r="G393" s="15"/>
      <c r="H393" s="211" t="s">
        <v>1</v>
      </c>
      <c r="I393" s="213"/>
      <c r="J393" s="15"/>
      <c r="K393" s="15"/>
      <c r="L393" s="210"/>
      <c r="M393" s="214"/>
      <c r="N393" s="215"/>
      <c r="O393" s="215"/>
      <c r="P393" s="215"/>
      <c r="Q393" s="215"/>
      <c r="R393" s="215"/>
      <c r="S393" s="215"/>
      <c r="T393" s="216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11" t="s">
        <v>168</v>
      </c>
      <c r="AU393" s="211" t="s">
        <v>85</v>
      </c>
      <c r="AV393" s="15" t="s">
        <v>83</v>
      </c>
      <c r="AW393" s="15" t="s">
        <v>32</v>
      </c>
      <c r="AX393" s="15" t="s">
        <v>75</v>
      </c>
      <c r="AY393" s="211" t="s">
        <v>122</v>
      </c>
    </row>
    <row r="394" spans="1:51" s="13" customFormat="1" ht="12">
      <c r="A394" s="13"/>
      <c r="B394" s="193"/>
      <c r="C394" s="13"/>
      <c r="D394" s="194" t="s">
        <v>168</v>
      </c>
      <c r="E394" s="195" t="s">
        <v>1</v>
      </c>
      <c r="F394" s="196" t="s">
        <v>434</v>
      </c>
      <c r="G394" s="13"/>
      <c r="H394" s="197">
        <v>9.45</v>
      </c>
      <c r="I394" s="198"/>
      <c r="J394" s="13"/>
      <c r="K394" s="13"/>
      <c r="L394" s="193"/>
      <c r="M394" s="199"/>
      <c r="N394" s="200"/>
      <c r="O394" s="200"/>
      <c r="P394" s="200"/>
      <c r="Q394" s="200"/>
      <c r="R394" s="200"/>
      <c r="S394" s="200"/>
      <c r="T394" s="20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95" t="s">
        <v>168</v>
      </c>
      <c r="AU394" s="195" t="s">
        <v>85</v>
      </c>
      <c r="AV394" s="13" t="s">
        <v>85</v>
      </c>
      <c r="AW394" s="13" t="s">
        <v>32</v>
      </c>
      <c r="AX394" s="13" t="s">
        <v>75</v>
      </c>
      <c r="AY394" s="195" t="s">
        <v>122</v>
      </c>
    </row>
    <row r="395" spans="1:51" s="15" customFormat="1" ht="12">
      <c r="A395" s="15"/>
      <c r="B395" s="210"/>
      <c r="C395" s="15"/>
      <c r="D395" s="194" t="s">
        <v>168</v>
      </c>
      <c r="E395" s="211" t="s">
        <v>1</v>
      </c>
      <c r="F395" s="212" t="s">
        <v>435</v>
      </c>
      <c r="G395" s="15"/>
      <c r="H395" s="211" t="s">
        <v>1</v>
      </c>
      <c r="I395" s="213"/>
      <c r="J395" s="15"/>
      <c r="K395" s="15"/>
      <c r="L395" s="210"/>
      <c r="M395" s="214"/>
      <c r="N395" s="215"/>
      <c r="O395" s="215"/>
      <c r="P395" s="215"/>
      <c r="Q395" s="215"/>
      <c r="R395" s="215"/>
      <c r="S395" s="215"/>
      <c r="T395" s="216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11" t="s">
        <v>168</v>
      </c>
      <c r="AU395" s="211" t="s">
        <v>85</v>
      </c>
      <c r="AV395" s="15" t="s">
        <v>83</v>
      </c>
      <c r="AW395" s="15" t="s">
        <v>32</v>
      </c>
      <c r="AX395" s="15" t="s">
        <v>75</v>
      </c>
      <c r="AY395" s="211" t="s">
        <v>122</v>
      </c>
    </row>
    <row r="396" spans="1:51" s="13" customFormat="1" ht="12">
      <c r="A396" s="13"/>
      <c r="B396" s="193"/>
      <c r="C396" s="13"/>
      <c r="D396" s="194" t="s">
        <v>168</v>
      </c>
      <c r="E396" s="195" t="s">
        <v>1</v>
      </c>
      <c r="F396" s="196" t="s">
        <v>436</v>
      </c>
      <c r="G396" s="13"/>
      <c r="H396" s="197">
        <v>1.575</v>
      </c>
      <c r="I396" s="198"/>
      <c r="J396" s="13"/>
      <c r="K396" s="13"/>
      <c r="L396" s="193"/>
      <c r="M396" s="199"/>
      <c r="N396" s="200"/>
      <c r="O396" s="200"/>
      <c r="P396" s="200"/>
      <c r="Q396" s="200"/>
      <c r="R396" s="200"/>
      <c r="S396" s="200"/>
      <c r="T396" s="20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95" t="s">
        <v>168</v>
      </c>
      <c r="AU396" s="195" t="s">
        <v>85</v>
      </c>
      <c r="AV396" s="13" t="s">
        <v>85</v>
      </c>
      <c r="AW396" s="13" t="s">
        <v>32</v>
      </c>
      <c r="AX396" s="13" t="s">
        <v>75</v>
      </c>
      <c r="AY396" s="195" t="s">
        <v>122</v>
      </c>
    </row>
    <row r="397" spans="1:51" s="15" customFormat="1" ht="12">
      <c r="A397" s="15"/>
      <c r="B397" s="210"/>
      <c r="C397" s="15"/>
      <c r="D397" s="194" t="s">
        <v>168</v>
      </c>
      <c r="E397" s="211" t="s">
        <v>1</v>
      </c>
      <c r="F397" s="212" t="s">
        <v>437</v>
      </c>
      <c r="G397" s="15"/>
      <c r="H397" s="211" t="s">
        <v>1</v>
      </c>
      <c r="I397" s="213"/>
      <c r="J397" s="15"/>
      <c r="K397" s="15"/>
      <c r="L397" s="210"/>
      <c r="M397" s="214"/>
      <c r="N397" s="215"/>
      <c r="O397" s="215"/>
      <c r="P397" s="215"/>
      <c r="Q397" s="215"/>
      <c r="R397" s="215"/>
      <c r="S397" s="215"/>
      <c r="T397" s="216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11" t="s">
        <v>168</v>
      </c>
      <c r="AU397" s="211" t="s">
        <v>85</v>
      </c>
      <c r="AV397" s="15" t="s">
        <v>83</v>
      </c>
      <c r="AW397" s="15" t="s">
        <v>32</v>
      </c>
      <c r="AX397" s="15" t="s">
        <v>75</v>
      </c>
      <c r="AY397" s="211" t="s">
        <v>122</v>
      </c>
    </row>
    <row r="398" spans="1:51" s="13" customFormat="1" ht="12">
      <c r="A398" s="13"/>
      <c r="B398" s="193"/>
      <c r="C398" s="13"/>
      <c r="D398" s="194" t="s">
        <v>168</v>
      </c>
      <c r="E398" s="195" t="s">
        <v>1</v>
      </c>
      <c r="F398" s="196" t="s">
        <v>438</v>
      </c>
      <c r="G398" s="13"/>
      <c r="H398" s="197">
        <v>2.1</v>
      </c>
      <c r="I398" s="198"/>
      <c r="J398" s="13"/>
      <c r="K398" s="13"/>
      <c r="L398" s="193"/>
      <c r="M398" s="199"/>
      <c r="N398" s="200"/>
      <c r="O398" s="200"/>
      <c r="P398" s="200"/>
      <c r="Q398" s="200"/>
      <c r="R398" s="200"/>
      <c r="S398" s="200"/>
      <c r="T398" s="20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95" t="s">
        <v>168</v>
      </c>
      <c r="AU398" s="195" t="s">
        <v>85</v>
      </c>
      <c r="AV398" s="13" t="s">
        <v>85</v>
      </c>
      <c r="AW398" s="13" t="s">
        <v>32</v>
      </c>
      <c r="AX398" s="13" t="s">
        <v>75</v>
      </c>
      <c r="AY398" s="195" t="s">
        <v>122</v>
      </c>
    </row>
    <row r="399" spans="1:51" s="15" customFormat="1" ht="12">
      <c r="A399" s="15"/>
      <c r="B399" s="210"/>
      <c r="C399" s="15"/>
      <c r="D399" s="194" t="s">
        <v>168</v>
      </c>
      <c r="E399" s="211" t="s">
        <v>1</v>
      </c>
      <c r="F399" s="212" t="s">
        <v>439</v>
      </c>
      <c r="G399" s="15"/>
      <c r="H399" s="211" t="s">
        <v>1</v>
      </c>
      <c r="I399" s="213"/>
      <c r="J399" s="15"/>
      <c r="K399" s="15"/>
      <c r="L399" s="210"/>
      <c r="M399" s="214"/>
      <c r="N399" s="215"/>
      <c r="O399" s="215"/>
      <c r="P399" s="215"/>
      <c r="Q399" s="215"/>
      <c r="R399" s="215"/>
      <c r="S399" s="215"/>
      <c r="T399" s="216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11" t="s">
        <v>168</v>
      </c>
      <c r="AU399" s="211" t="s">
        <v>85</v>
      </c>
      <c r="AV399" s="15" t="s">
        <v>83</v>
      </c>
      <c r="AW399" s="15" t="s">
        <v>32</v>
      </c>
      <c r="AX399" s="15" t="s">
        <v>75</v>
      </c>
      <c r="AY399" s="211" t="s">
        <v>122</v>
      </c>
    </row>
    <row r="400" spans="1:51" s="13" customFormat="1" ht="12">
      <c r="A400" s="13"/>
      <c r="B400" s="193"/>
      <c r="C400" s="13"/>
      <c r="D400" s="194" t="s">
        <v>168</v>
      </c>
      <c r="E400" s="195" t="s">
        <v>1</v>
      </c>
      <c r="F400" s="196" t="s">
        <v>440</v>
      </c>
      <c r="G400" s="13"/>
      <c r="H400" s="197">
        <v>1.286</v>
      </c>
      <c r="I400" s="198"/>
      <c r="J400" s="13"/>
      <c r="K400" s="13"/>
      <c r="L400" s="193"/>
      <c r="M400" s="199"/>
      <c r="N400" s="200"/>
      <c r="O400" s="200"/>
      <c r="P400" s="200"/>
      <c r="Q400" s="200"/>
      <c r="R400" s="200"/>
      <c r="S400" s="200"/>
      <c r="T400" s="20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195" t="s">
        <v>168</v>
      </c>
      <c r="AU400" s="195" t="s">
        <v>85</v>
      </c>
      <c r="AV400" s="13" t="s">
        <v>85</v>
      </c>
      <c r="AW400" s="13" t="s">
        <v>32</v>
      </c>
      <c r="AX400" s="13" t="s">
        <v>75</v>
      </c>
      <c r="AY400" s="195" t="s">
        <v>122</v>
      </c>
    </row>
    <row r="401" spans="1:51" s="14" customFormat="1" ht="12">
      <c r="A401" s="14"/>
      <c r="B401" s="202"/>
      <c r="C401" s="14"/>
      <c r="D401" s="194" t="s">
        <v>168</v>
      </c>
      <c r="E401" s="203" t="s">
        <v>1</v>
      </c>
      <c r="F401" s="204" t="s">
        <v>172</v>
      </c>
      <c r="G401" s="14"/>
      <c r="H401" s="205">
        <v>14.410999999999998</v>
      </c>
      <c r="I401" s="206"/>
      <c r="J401" s="14"/>
      <c r="K401" s="14"/>
      <c r="L401" s="202"/>
      <c r="M401" s="207"/>
      <c r="N401" s="208"/>
      <c r="O401" s="208"/>
      <c r="P401" s="208"/>
      <c r="Q401" s="208"/>
      <c r="R401" s="208"/>
      <c r="S401" s="208"/>
      <c r="T401" s="20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03" t="s">
        <v>168</v>
      </c>
      <c r="AU401" s="203" t="s">
        <v>85</v>
      </c>
      <c r="AV401" s="14" t="s">
        <v>166</v>
      </c>
      <c r="AW401" s="14" t="s">
        <v>32</v>
      </c>
      <c r="AX401" s="14" t="s">
        <v>83</v>
      </c>
      <c r="AY401" s="203" t="s">
        <v>122</v>
      </c>
    </row>
    <row r="402" spans="1:65" s="2" customFormat="1" ht="24.15" customHeight="1">
      <c r="A402" s="38"/>
      <c r="B402" s="172"/>
      <c r="C402" s="173" t="s">
        <v>441</v>
      </c>
      <c r="D402" s="173" t="s">
        <v>125</v>
      </c>
      <c r="E402" s="174" t="s">
        <v>442</v>
      </c>
      <c r="F402" s="175" t="s">
        <v>443</v>
      </c>
      <c r="G402" s="176" t="s">
        <v>204</v>
      </c>
      <c r="H402" s="177">
        <v>414.54</v>
      </c>
      <c r="I402" s="178"/>
      <c r="J402" s="179">
        <f>ROUND(I402*H402,2)</f>
        <v>0</v>
      </c>
      <c r="K402" s="180"/>
      <c r="L402" s="39"/>
      <c r="M402" s="181" t="s">
        <v>1</v>
      </c>
      <c r="N402" s="182" t="s">
        <v>40</v>
      </c>
      <c r="O402" s="77"/>
      <c r="P402" s="183">
        <f>O402*H402</f>
        <v>0</v>
      </c>
      <c r="Q402" s="183">
        <v>0</v>
      </c>
      <c r="R402" s="183">
        <f>Q402*H402</f>
        <v>0</v>
      </c>
      <c r="S402" s="183">
        <v>0.034</v>
      </c>
      <c r="T402" s="184">
        <f>S402*H402</f>
        <v>14.094360000000002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185" t="s">
        <v>166</v>
      </c>
      <c r="AT402" s="185" t="s">
        <v>125</v>
      </c>
      <c r="AU402" s="185" t="s">
        <v>85</v>
      </c>
      <c r="AY402" s="19" t="s">
        <v>122</v>
      </c>
      <c r="BE402" s="186">
        <f>IF(N402="základní",J402,0)</f>
        <v>0</v>
      </c>
      <c r="BF402" s="186">
        <f>IF(N402="snížená",J402,0)</f>
        <v>0</v>
      </c>
      <c r="BG402" s="186">
        <f>IF(N402="zákl. přenesená",J402,0)</f>
        <v>0</v>
      </c>
      <c r="BH402" s="186">
        <f>IF(N402="sníž. přenesená",J402,0)</f>
        <v>0</v>
      </c>
      <c r="BI402" s="186">
        <f>IF(N402="nulová",J402,0)</f>
        <v>0</v>
      </c>
      <c r="BJ402" s="19" t="s">
        <v>83</v>
      </c>
      <c r="BK402" s="186">
        <f>ROUND(I402*H402,2)</f>
        <v>0</v>
      </c>
      <c r="BL402" s="19" t="s">
        <v>166</v>
      </c>
      <c r="BM402" s="185" t="s">
        <v>444</v>
      </c>
    </row>
    <row r="403" spans="1:51" s="15" customFormat="1" ht="12">
      <c r="A403" s="15"/>
      <c r="B403" s="210"/>
      <c r="C403" s="15"/>
      <c r="D403" s="194" t="s">
        <v>168</v>
      </c>
      <c r="E403" s="211" t="s">
        <v>1</v>
      </c>
      <c r="F403" s="212" t="s">
        <v>445</v>
      </c>
      <c r="G403" s="15"/>
      <c r="H403" s="211" t="s">
        <v>1</v>
      </c>
      <c r="I403" s="213"/>
      <c r="J403" s="15"/>
      <c r="K403" s="15"/>
      <c r="L403" s="210"/>
      <c r="M403" s="214"/>
      <c r="N403" s="215"/>
      <c r="O403" s="215"/>
      <c r="P403" s="215"/>
      <c r="Q403" s="215"/>
      <c r="R403" s="215"/>
      <c r="S403" s="215"/>
      <c r="T403" s="216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11" t="s">
        <v>168</v>
      </c>
      <c r="AU403" s="211" t="s">
        <v>85</v>
      </c>
      <c r="AV403" s="15" t="s">
        <v>83</v>
      </c>
      <c r="AW403" s="15" t="s">
        <v>32</v>
      </c>
      <c r="AX403" s="15" t="s">
        <v>75</v>
      </c>
      <c r="AY403" s="211" t="s">
        <v>122</v>
      </c>
    </row>
    <row r="404" spans="1:51" s="13" customFormat="1" ht="12">
      <c r="A404" s="13"/>
      <c r="B404" s="193"/>
      <c r="C404" s="13"/>
      <c r="D404" s="194" t="s">
        <v>168</v>
      </c>
      <c r="E404" s="195" t="s">
        <v>1</v>
      </c>
      <c r="F404" s="196" t="s">
        <v>446</v>
      </c>
      <c r="G404" s="13"/>
      <c r="H404" s="197">
        <v>343.98</v>
      </c>
      <c r="I404" s="198"/>
      <c r="J404" s="13"/>
      <c r="K404" s="13"/>
      <c r="L404" s="193"/>
      <c r="M404" s="199"/>
      <c r="N404" s="200"/>
      <c r="O404" s="200"/>
      <c r="P404" s="200"/>
      <c r="Q404" s="200"/>
      <c r="R404" s="200"/>
      <c r="S404" s="200"/>
      <c r="T404" s="20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95" t="s">
        <v>168</v>
      </c>
      <c r="AU404" s="195" t="s">
        <v>85</v>
      </c>
      <c r="AV404" s="13" t="s">
        <v>85</v>
      </c>
      <c r="AW404" s="13" t="s">
        <v>32</v>
      </c>
      <c r="AX404" s="13" t="s">
        <v>75</v>
      </c>
      <c r="AY404" s="195" t="s">
        <v>122</v>
      </c>
    </row>
    <row r="405" spans="1:51" s="15" customFormat="1" ht="12">
      <c r="A405" s="15"/>
      <c r="B405" s="210"/>
      <c r="C405" s="15"/>
      <c r="D405" s="194" t="s">
        <v>168</v>
      </c>
      <c r="E405" s="211" t="s">
        <v>1</v>
      </c>
      <c r="F405" s="212" t="s">
        <v>447</v>
      </c>
      <c r="G405" s="15"/>
      <c r="H405" s="211" t="s">
        <v>1</v>
      </c>
      <c r="I405" s="213"/>
      <c r="J405" s="15"/>
      <c r="K405" s="15"/>
      <c r="L405" s="210"/>
      <c r="M405" s="214"/>
      <c r="N405" s="215"/>
      <c r="O405" s="215"/>
      <c r="P405" s="215"/>
      <c r="Q405" s="215"/>
      <c r="R405" s="215"/>
      <c r="S405" s="215"/>
      <c r="T405" s="216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11" t="s">
        <v>168</v>
      </c>
      <c r="AU405" s="211" t="s">
        <v>85</v>
      </c>
      <c r="AV405" s="15" t="s">
        <v>83</v>
      </c>
      <c r="AW405" s="15" t="s">
        <v>32</v>
      </c>
      <c r="AX405" s="15" t="s">
        <v>75</v>
      </c>
      <c r="AY405" s="211" t="s">
        <v>122</v>
      </c>
    </row>
    <row r="406" spans="1:51" s="13" customFormat="1" ht="12">
      <c r="A406" s="13"/>
      <c r="B406" s="193"/>
      <c r="C406" s="13"/>
      <c r="D406" s="194" t="s">
        <v>168</v>
      </c>
      <c r="E406" s="195" t="s">
        <v>1</v>
      </c>
      <c r="F406" s="196" t="s">
        <v>448</v>
      </c>
      <c r="G406" s="13"/>
      <c r="H406" s="197">
        <v>52.92</v>
      </c>
      <c r="I406" s="198"/>
      <c r="J406" s="13"/>
      <c r="K406" s="13"/>
      <c r="L406" s="193"/>
      <c r="M406" s="199"/>
      <c r="N406" s="200"/>
      <c r="O406" s="200"/>
      <c r="P406" s="200"/>
      <c r="Q406" s="200"/>
      <c r="R406" s="200"/>
      <c r="S406" s="200"/>
      <c r="T406" s="20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95" t="s">
        <v>168</v>
      </c>
      <c r="AU406" s="195" t="s">
        <v>85</v>
      </c>
      <c r="AV406" s="13" t="s">
        <v>85</v>
      </c>
      <c r="AW406" s="13" t="s">
        <v>32</v>
      </c>
      <c r="AX406" s="13" t="s">
        <v>75</v>
      </c>
      <c r="AY406" s="195" t="s">
        <v>122</v>
      </c>
    </row>
    <row r="407" spans="1:51" s="15" customFormat="1" ht="12">
      <c r="A407" s="15"/>
      <c r="B407" s="210"/>
      <c r="C407" s="15"/>
      <c r="D407" s="194" t="s">
        <v>168</v>
      </c>
      <c r="E407" s="211" t="s">
        <v>1</v>
      </c>
      <c r="F407" s="212" t="s">
        <v>449</v>
      </c>
      <c r="G407" s="15"/>
      <c r="H407" s="211" t="s">
        <v>1</v>
      </c>
      <c r="I407" s="213"/>
      <c r="J407" s="15"/>
      <c r="K407" s="15"/>
      <c r="L407" s="210"/>
      <c r="M407" s="214"/>
      <c r="N407" s="215"/>
      <c r="O407" s="215"/>
      <c r="P407" s="215"/>
      <c r="Q407" s="215"/>
      <c r="R407" s="215"/>
      <c r="S407" s="215"/>
      <c r="T407" s="216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11" t="s">
        <v>168</v>
      </c>
      <c r="AU407" s="211" t="s">
        <v>85</v>
      </c>
      <c r="AV407" s="15" t="s">
        <v>83</v>
      </c>
      <c r="AW407" s="15" t="s">
        <v>32</v>
      </c>
      <c r="AX407" s="15" t="s">
        <v>75</v>
      </c>
      <c r="AY407" s="211" t="s">
        <v>122</v>
      </c>
    </row>
    <row r="408" spans="1:51" s="13" customFormat="1" ht="12">
      <c r="A408" s="13"/>
      <c r="B408" s="193"/>
      <c r="C408" s="13"/>
      <c r="D408" s="194" t="s">
        <v>168</v>
      </c>
      <c r="E408" s="195" t="s">
        <v>1</v>
      </c>
      <c r="F408" s="196" t="s">
        <v>450</v>
      </c>
      <c r="G408" s="13"/>
      <c r="H408" s="197">
        <v>17.64</v>
      </c>
      <c r="I408" s="198"/>
      <c r="J408" s="13"/>
      <c r="K408" s="13"/>
      <c r="L408" s="193"/>
      <c r="M408" s="199"/>
      <c r="N408" s="200"/>
      <c r="O408" s="200"/>
      <c r="P408" s="200"/>
      <c r="Q408" s="200"/>
      <c r="R408" s="200"/>
      <c r="S408" s="200"/>
      <c r="T408" s="20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195" t="s">
        <v>168</v>
      </c>
      <c r="AU408" s="195" t="s">
        <v>85</v>
      </c>
      <c r="AV408" s="13" t="s">
        <v>85</v>
      </c>
      <c r="AW408" s="13" t="s">
        <v>32</v>
      </c>
      <c r="AX408" s="13" t="s">
        <v>75</v>
      </c>
      <c r="AY408" s="195" t="s">
        <v>122</v>
      </c>
    </row>
    <row r="409" spans="1:51" s="14" customFormat="1" ht="12">
      <c r="A409" s="14"/>
      <c r="B409" s="202"/>
      <c r="C409" s="14"/>
      <c r="D409" s="194" t="s">
        <v>168</v>
      </c>
      <c r="E409" s="203" t="s">
        <v>1</v>
      </c>
      <c r="F409" s="204" t="s">
        <v>172</v>
      </c>
      <c r="G409" s="14"/>
      <c r="H409" s="205">
        <v>414.54</v>
      </c>
      <c r="I409" s="206"/>
      <c r="J409" s="14"/>
      <c r="K409" s="14"/>
      <c r="L409" s="202"/>
      <c r="M409" s="207"/>
      <c r="N409" s="208"/>
      <c r="O409" s="208"/>
      <c r="P409" s="208"/>
      <c r="Q409" s="208"/>
      <c r="R409" s="208"/>
      <c r="S409" s="208"/>
      <c r="T409" s="20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03" t="s">
        <v>168</v>
      </c>
      <c r="AU409" s="203" t="s">
        <v>85</v>
      </c>
      <c r="AV409" s="14" t="s">
        <v>166</v>
      </c>
      <c r="AW409" s="14" t="s">
        <v>32</v>
      </c>
      <c r="AX409" s="14" t="s">
        <v>83</v>
      </c>
      <c r="AY409" s="203" t="s">
        <v>122</v>
      </c>
    </row>
    <row r="410" spans="1:65" s="2" customFormat="1" ht="21.75" customHeight="1">
      <c r="A410" s="38"/>
      <c r="B410" s="172"/>
      <c r="C410" s="173" t="s">
        <v>451</v>
      </c>
      <c r="D410" s="173" t="s">
        <v>125</v>
      </c>
      <c r="E410" s="174" t="s">
        <v>452</v>
      </c>
      <c r="F410" s="175" t="s">
        <v>453</v>
      </c>
      <c r="G410" s="176" t="s">
        <v>204</v>
      </c>
      <c r="H410" s="177">
        <v>1.6</v>
      </c>
      <c r="I410" s="178"/>
      <c r="J410" s="179">
        <f>ROUND(I410*H410,2)</f>
        <v>0</v>
      </c>
      <c r="K410" s="180"/>
      <c r="L410" s="39"/>
      <c r="M410" s="181" t="s">
        <v>1</v>
      </c>
      <c r="N410" s="182" t="s">
        <v>40</v>
      </c>
      <c r="O410" s="77"/>
      <c r="P410" s="183">
        <f>O410*H410</f>
        <v>0</v>
      </c>
      <c r="Q410" s="183">
        <v>0</v>
      </c>
      <c r="R410" s="183">
        <f>Q410*H410</f>
        <v>0</v>
      </c>
      <c r="S410" s="183">
        <v>0.076</v>
      </c>
      <c r="T410" s="184">
        <f>S410*H410</f>
        <v>0.1216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185" t="s">
        <v>166</v>
      </c>
      <c r="AT410" s="185" t="s">
        <v>125</v>
      </c>
      <c r="AU410" s="185" t="s">
        <v>85</v>
      </c>
      <c r="AY410" s="19" t="s">
        <v>122</v>
      </c>
      <c r="BE410" s="186">
        <f>IF(N410="základní",J410,0)</f>
        <v>0</v>
      </c>
      <c r="BF410" s="186">
        <f>IF(N410="snížená",J410,0)</f>
        <v>0</v>
      </c>
      <c r="BG410" s="186">
        <f>IF(N410="zákl. přenesená",J410,0)</f>
        <v>0</v>
      </c>
      <c r="BH410" s="186">
        <f>IF(N410="sníž. přenesená",J410,0)</f>
        <v>0</v>
      </c>
      <c r="BI410" s="186">
        <f>IF(N410="nulová",J410,0)</f>
        <v>0</v>
      </c>
      <c r="BJ410" s="19" t="s">
        <v>83</v>
      </c>
      <c r="BK410" s="186">
        <f>ROUND(I410*H410,2)</f>
        <v>0</v>
      </c>
      <c r="BL410" s="19" t="s">
        <v>166</v>
      </c>
      <c r="BM410" s="185" t="s">
        <v>454</v>
      </c>
    </row>
    <row r="411" spans="1:51" s="15" customFormat="1" ht="12">
      <c r="A411" s="15"/>
      <c r="B411" s="210"/>
      <c r="C411" s="15"/>
      <c r="D411" s="194" t="s">
        <v>168</v>
      </c>
      <c r="E411" s="211" t="s">
        <v>1</v>
      </c>
      <c r="F411" s="212" t="s">
        <v>455</v>
      </c>
      <c r="G411" s="15"/>
      <c r="H411" s="211" t="s">
        <v>1</v>
      </c>
      <c r="I411" s="213"/>
      <c r="J411" s="15"/>
      <c r="K411" s="15"/>
      <c r="L411" s="210"/>
      <c r="M411" s="214"/>
      <c r="N411" s="215"/>
      <c r="O411" s="215"/>
      <c r="P411" s="215"/>
      <c r="Q411" s="215"/>
      <c r="R411" s="215"/>
      <c r="S411" s="215"/>
      <c r="T411" s="216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11" t="s">
        <v>168</v>
      </c>
      <c r="AU411" s="211" t="s">
        <v>85</v>
      </c>
      <c r="AV411" s="15" t="s">
        <v>83</v>
      </c>
      <c r="AW411" s="15" t="s">
        <v>32</v>
      </c>
      <c r="AX411" s="15" t="s">
        <v>75</v>
      </c>
      <c r="AY411" s="211" t="s">
        <v>122</v>
      </c>
    </row>
    <row r="412" spans="1:51" s="13" customFormat="1" ht="12">
      <c r="A412" s="13"/>
      <c r="B412" s="193"/>
      <c r="C412" s="13"/>
      <c r="D412" s="194" t="s">
        <v>168</v>
      </c>
      <c r="E412" s="195" t="s">
        <v>1</v>
      </c>
      <c r="F412" s="196" t="s">
        <v>456</v>
      </c>
      <c r="G412" s="13"/>
      <c r="H412" s="197">
        <v>1.6</v>
      </c>
      <c r="I412" s="198"/>
      <c r="J412" s="13"/>
      <c r="K412" s="13"/>
      <c r="L412" s="193"/>
      <c r="M412" s="199"/>
      <c r="N412" s="200"/>
      <c r="O412" s="200"/>
      <c r="P412" s="200"/>
      <c r="Q412" s="200"/>
      <c r="R412" s="200"/>
      <c r="S412" s="200"/>
      <c r="T412" s="20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195" t="s">
        <v>168</v>
      </c>
      <c r="AU412" s="195" t="s">
        <v>85</v>
      </c>
      <c r="AV412" s="13" t="s">
        <v>85</v>
      </c>
      <c r="AW412" s="13" t="s">
        <v>32</v>
      </c>
      <c r="AX412" s="13" t="s">
        <v>75</v>
      </c>
      <c r="AY412" s="195" t="s">
        <v>122</v>
      </c>
    </row>
    <row r="413" spans="1:51" s="16" customFormat="1" ht="12">
      <c r="A413" s="16"/>
      <c r="B413" s="217"/>
      <c r="C413" s="16"/>
      <c r="D413" s="194" t="s">
        <v>168</v>
      </c>
      <c r="E413" s="218" t="s">
        <v>1</v>
      </c>
      <c r="F413" s="219" t="s">
        <v>183</v>
      </c>
      <c r="G413" s="16"/>
      <c r="H413" s="220">
        <v>1.6</v>
      </c>
      <c r="I413" s="221"/>
      <c r="J413" s="16"/>
      <c r="K413" s="16"/>
      <c r="L413" s="217"/>
      <c r="M413" s="222"/>
      <c r="N413" s="223"/>
      <c r="O413" s="223"/>
      <c r="P413" s="223"/>
      <c r="Q413" s="223"/>
      <c r="R413" s="223"/>
      <c r="S413" s="223"/>
      <c r="T413" s="224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18" t="s">
        <v>168</v>
      </c>
      <c r="AU413" s="218" t="s">
        <v>85</v>
      </c>
      <c r="AV413" s="16" t="s">
        <v>136</v>
      </c>
      <c r="AW413" s="16" t="s">
        <v>32</v>
      </c>
      <c r="AX413" s="16" t="s">
        <v>75</v>
      </c>
      <c r="AY413" s="218" t="s">
        <v>122</v>
      </c>
    </row>
    <row r="414" spans="1:51" s="14" customFormat="1" ht="12">
      <c r="A414" s="14"/>
      <c r="B414" s="202"/>
      <c r="C414" s="14"/>
      <c r="D414" s="194" t="s">
        <v>168</v>
      </c>
      <c r="E414" s="203" t="s">
        <v>1</v>
      </c>
      <c r="F414" s="204" t="s">
        <v>172</v>
      </c>
      <c r="G414" s="14"/>
      <c r="H414" s="205">
        <v>1.6</v>
      </c>
      <c r="I414" s="206"/>
      <c r="J414" s="14"/>
      <c r="K414" s="14"/>
      <c r="L414" s="202"/>
      <c r="M414" s="207"/>
      <c r="N414" s="208"/>
      <c r="O414" s="208"/>
      <c r="P414" s="208"/>
      <c r="Q414" s="208"/>
      <c r="R414" s="208"/>
      <c r="S414" s="208"/>
      <c r="T414" s="20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03" t="s">
        <v>168</v>
      </c>
      <c r="AU414" s="203" t="s">
        <v>85</v>
      </c>
      <c r="AV414" s="14" t="s">
        <v>166</v>
      </c>
      <c r="AW414" s="14" t="s">
        <v>32</v>
      </c>
      <c r="AX414" s="14" t="s">
        <v>83</v>
      </c>
      <c r="AY414" s="203" t="s">
        <v>122</v>
      </c>
    </row>
    <row r="415" spans="1:65" s="2" customFormat="1" ht="21.75" customHeight="1">
      <c r="A415" s="38"/>
      <c r="B415" s="172"/>
      <c r="C415" s="173" t="s">
        <v>457</v>
      </c>
      <c r="D415" s="173" t="s">
        <v>125</v>
      </c>
      <c r="E415" s="174" t="s">
        <v>458</v>
      </c>
      <c r="F415" s="175" t="s">
        <v>459</v>
      </c>
      <c r="G415" s="176" t="s">
        <v>204</v>
      </c>
      <c r="H415" s="177">
        <v>7.573</v>
      </c>
      <c r="I415" s="178"/>
      <c r="J415" s="179">
        <f>ROUND(I415*H415,2)</f>
        <v>0</v>
      </c>
      <c r="K415" s="180"/>
      <c r="L415" s="39"/>
      <c r="M415" s="181" t="s">
        <v>1</v>
      </c>
      <c r="N415" s="182" t="s">
        <v>40</v>
      </c>
      <c r="O415" s="77"/>
      <c r="P415" s="183">
        <f>O415*H415</f>
        <v>0</v>
      </c>
      <c r="Q415" s="183">
        <v>0</v>
      </c>
      <c r="R415" s="183">
        <f>Q415*H415</f>
        <v>0</v>
      </c>
      <c r="S415" s="183">
        <v>0.063</v>
      </c>
      <c r="T415" s="184">
        <f>S415*H415</f>
        <v>0.47709900000000005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185" t="s">
        <v>166</v>
      </c>
      <c r="AT415" s="185" t="s">
        <v>125</v>
      </c>
      <c r="AU415" s="185" t="s">
        <v>85</v>
      </c>
      <c r="AY415" s="19" t="s">
        <v>122</v>
      </c>
      <c r="BE415" s="186">
        <f>IF(N415="základní",J415,0)</f>
        <v>0</v>
      </c>
      <c r="BF415" s="186">
        <f>IF(N415="snížená",J415,0)</f>
        <v>0</v>
      </c>
      <c r="BG415" s="186">
        <f>IF(N415="zákl. přenesená",J415,0)</f>
        <v>0</v>
      </c>
      <c r="BH415" s="186">
        <f>IF(N415="sníž. přenesená",J415,0)</f>
        <v>0</v>
      </c>
      <c r="BI415" s="186">
        <f>IF(N415="nulová",J415,0)</f>
        <v>0</v>
      </c>
      <c r="BJ415" s="19" t="s">
        <v>83</v>
      </c>
      <c r="BK415" s="186">
        <f>ROUND(I415*H415,2)</f>
        <v>0</v>
      </c>
      <c r="BL415" s="19" t="s">
        <v>166</v>
      </c>
      <c r="BM415" s="185" t="s">
        <v>460</v>
      </c>
    </row>
    <row r="416" spans="1:51" s="15" customFormat="1" ht="12">
      <c r="A416" s="15"/>
      <c r="B416" s="210"/>
      <c r="C416" s="15"/>
      <c r="D416" s="194" t="s">
        <v>168</v>
      </c>
      <c r="E416" s="211" t="s">
        <v>1</v>
      </c>
      <c r="F416" s="212" t="s">
        <v>461</v>
      </c>
      <c r="G416" s="15"/>
      <c r="H416" s="211" t="s">
        <v>1</v>
      </c>
      <c r="I416" s="213"/>
      <c r="J416" s="15"/>
      <c r="K416" s="15"/>
      <c r="L416" s="210"/>
      <c r="M416" s="214"/>
      <c r="N416" s="215"/>
      <c r="O416" s="215"/>
      <c r="P416" s="215"/>
      <c r="Q416" s="215"/>
      <c r="R416" s="215"/>
      <c r="S416" s="215"/>
      <c r="T416" s="21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11" t="s">
        <v>168</v>
      </c>
      <c r="AU416" s="211" t="s">
        <v>85</v>
      </c>
      <c r="AV416" s="15" t="s">
        <v>83</v>
      </c>
      <c r="AW416" s="15" t="s">
        <v>32</v>
      </c>
      <c r="AX416" s="15" t="s">
        <v>75</v>
      </c>
      <c r="AY416" s="211" t="s">
        <v>122</v>
      </c>
    </row>
    <row r="417" spans="1:51" s="13" customFormat="1" ht="12">
      <c r="A417" s="13"/>
      <c r="B417" s="193"/>
      <c r="C417" s="13"/>
      <c r="D417" s="194" t="s">
        <v>168</v>
      </c>
      <c r="E417" s="195" t="s">
        <v>1</v>
      </c>
      <c r="F417" s="196" t="s">
        <v>462</v>
      </c>
      <c r="G417" s="13"/>
      <c r="H417" s="197">
        <v>3.333</v>
      </c>
      <c r="I417" s="198"/>
      <c r="J417" s="13"/>
      <c r="K417" s="13"/>
      <c r="L417" s="193"/>
      <c r="M417" s="199"/>
      <c r="N417" s="200"/>
      <c r="O417" s="200"/>
      <c r="P417" s="200"/>
      <c r="Q417" s="200"/>
      <c r="R417" s="200"/>
      <c r="S417" s="200"/>
      <c r="T417" s="20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95" t="s">
        <v>168</v>
      </c>
      <c r="AU417" s="195" t="s">
        <v>85</v>
      </c>
      <c r="AV417" s="13" t="s">
        <v>85</v>
      </c>
      <c r="AW417" s="13" t="s">
        <v>32</v>
      </c>
      <c r="AX417" s="13" t="s">
        <v>75</v>
      </c>
      <c r="AY417" s="195" t="s">
        <v>122</v>
      </c>
    </row>
    <row r="418" spans="1:51" s="15" customFormat="1" ht="12">
      <c r="A418" s="15"/>
      <c r="B418" s="210"/>
      <c r="C418" s="15"/>
      <c r="D418" s="194" t="s">
        <v>168</v>
      </c>
      <c r="E418" s="211" t="s">
        <v>1</v>
      </c>
      <c r="F418" s="212" t="s">
        <v>463</v>
      </c>
      <c r="G418" s="15"/>
      <c r="H418" s="211" t="s">
        <v>1</v>
      </c>
      <c r="I418" s="213"/>
      <c r="J418" s="15"/>
      <c r="K418" s="15"/>
      <c r="L418" s="210"/>
      <c r="M418" s="214"/>
      <c r="N418" s="215"/>
      <c r="O418" s="215"/>
      <c r="P418" s="215"/>
      <c r="Q418" s="215"/>
      <c r="R418" s="215"/>
      <c r="S418" s="215"/>
      <c r="T418" s="21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11" t="s">
        <v>168</v>
      </c>
      <c r="AU418" s="211" t="s">
        <v>85</v>
      </c>
      <c r="AV418" s="15" t="s">
        <v>83</v>
      </c>
      <c r="AW418" s="15" t="s">
        <v>32</v>
      </c>
      <c r="AX418" s="15" t="s">
        <v>75</v>
      </c>
      <c r="AY418" s="211" t="s">
        <v>122</v>
      </c>
    </row>
    <row r="419" spans="1:51" s="13" customFormat="1" ht="12">
      <c r="A419" s="13"/>
      <c r="B419" s="193"/>
      <c r="C419" s="13"/>
      <c r="D419" s="194" t="s">
        <v>168</v>
      </c>
      <c r="E419" s="195" t="s">
        <v>1</v>
      </c>
      <c r="F419" s="196" t="s">
        <v>464</v>
      </c>
      <c r="G419" s="13"/>
      <c r="H419" s="197">
        <v>4.24</v>
      </c>
      <c r="I419" s="198"/>
      <c r="J419" s="13"/>
      <c r="K419" s="13"/>
      <c r="L419" s="193"/>
      <c r="M419" s="199"/>
      <c r="N419" s="200"/>
      <c r="O419" s="200"/>
      <c r="P419" s="200"/>
      <c r="Q419" s="200"/>
      <c r="R419" s="200"/>
      <c r="S419" s="200"/>
      <c r="T419" s="20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95" t="s">
        <v>168</v>
      </c>
      <c r="AU419" s="195" t="s">
        <v>85</v>
      </c>
      <c r="AV419" s="13" t="s">
        <v>85</v>
      </c>
      <c r="AW419" s="13" t="s">
        <v>32</v>
      </c>
      <c r="AX419" s="13" t="s">
        <v>75</v>
      </c>
      <c r="AY419" s="195" t="s">
        <v>122</v>
      </c>
    </row>
    <row r="420" spans="1:51" s="16" customFormat="1" ht="12">
      <c r="A420" s="16"/>
      <c r="B420" s="217"/>
      <c r="C420" s="16"/>
      <c r="D420" s="194" t="s">
        <v>168</v>
      </c>
      <c r="E420" s="218" t="s">
        <v>1</v>
      </c>
      <c r="F420" s="219" t="s">
        <v>183</v>
      </c>
      <c r="G420" s="16"/>
      <c r="H420" s="220">
        <v>7.573</v>
      </c>
      <c r="I420" s="221"/>
      <c r="J420" s="16"/>
      <c r="K420" s="16"/>
      <c r="L420" s="217"/>
      <c r="M420" s="222"/>
      <c r="N420" s="223"/>
      <c r="O420" s="223"/>
      <c r="P420" s="223"/>
      <c r="Q420" s="223"/>
      <c r="R420" s="223"/>
      <c r="S420" s="223"/>
      <c r="T420" s="224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T420" s="218" t="s">
        <v>168</v>
      </c>
      <c r="AU420" s="218" t="s">
        <v>85</v>
      </c>
      <c r="AV420" s="16" t="s">
        <v>136</v>
      </c>
      <c r="AW420" s="16" t="s">
        <v>32</v>
      </c>
      <c r="AX420" s="16" t="s">
        <v>75</v>
      </c>
      <c r="AY420" s="218" t="s">
        <v>122</v>
      </c>
    </row>
    <row r="421" spans="1:51" s="14" customFormat="1" ht="12">
      <c r="A421" s="14"/>
      <c r="B421" s="202"/>
      <c r="C421" s="14"/>
      <c r="D421" s="194" t="s">
        <v>168</v>
      </c>
      <c r="E421" s="203" t="s">
        <v>1</v>
      </c>
      <c r="F421" s="204" t="s">
        <v>172</v>
      </c>
      <c r="G421" s="14"/>
      <c r="H421" s="205">
        <v>7.573</v>
      </c>
      <c r="I421" s="206"/>
      <c r="J421" s="14"/>
      <c r="K421" s="14"/>
      <c r="L421" s="202"/>
      <c r="M421" s="207"/>
      <c r="N421" s="208"/>
      <c r="O421" s="208"/>
      <c r="P421" s="208"/>
      <c r="Q421" s="208"/>
      <c r="R421" s="208"/>
      <c r="S421" s="208"/>
      <c r="T421" s="20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03" t="s">
        <v>168</v>
      </c>
      <c r="AU421" s="203" t="s">
        <v>85</v>
      </c>
      <c r="AV421" s="14" t="s">
        <v>166</v>
      </c>
      <c r="AW421" s="14" t="s">
        <v>32</v>
      </c>
      <c r="AX421" s="14" t="s">
        <v>83</v>
      </c>
      <c r="AY421" s="203" t="s">
        <v>122</v>
      </c>
    </row>
    <row r="422" spans="1:65" s="2" customFormat="1" ht="24.15" customHeight="1">
      <c r="A422" s="38"/>
      <c r="B422" s="172"/>
      <c r="C422" s="173" t="s">
        <v>465</v>
      </c>
      <c r="D422" s="173" t="s">
        <v>125</v>
      </c>
      <c r="E422" s="174" t="s">
        <v>466</v>
      </c>
      <c r="F422" s="175" t="s">
        <v>467</v>
      </c>
      <c r="G422" s="176" t="s">
        <v>165</v>
      </c>
      <c r="H422" s="177">
        <v>17.968</v>
      </c>
      <c r="I422" s="178"/>
      <c r="J422" s="179">
        <f>ROUND(I422*H422,2)</f>
        <v>0</v>
      </c>
      <c r="K422" s="180"/>
      <c r="L422" s="39"/>
      <c r="M422" s="181" t="s">
        <v>1</v>
      </c>
      <c r="N422" s="182" t="s">
        <v>40</v>
      </c>
      <c r="O422" s="77"/>
      <c r="P422" s="183">
        <f>O422*H422</f>
        <v>0</v>
      </c>
      <c r="Q422" s="183">
        <v>0</v>
      </c>
      <c r="R422" s="183">
        <f>Q422*H422</f>
        <v>0</v>
      </c>
      <c r="S422" s="183">
        <v>1.8</v>
      </c>
      <c r="T422" s="184">
        <f>S422*H422</f>
        <v>32.3424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185" t="s">
        <v>166</v>
      </c>
      <c r="AT422" s="185" t="s">
        <v>125</v>
      </c>
      <c r="AU422" s="185" t="s">
        <v>85</v>
      </c>
      <c r="AY422" s="19" t="s">
        <v>122</v>
      </c>
      <c r="BE422" s="186">
        <f>IF(N422="základní",J422,0)</f>
        <v>0</v>
      </c>
      <c r="BF422" s="186">
        <f>IF(N422="snížená",J422,0)</f>
        <v>0</v>
      </c>
      <c r="BG422" s="186">
        <f>IF(N422="zákl. přenesená",J422,0)</f>
        <v>0</v>
      </c>
      <c r="BH422" s="186">
        <f>IF(N422="sníž. přenesená",J422,0)</f>
        <v>0</v>
      </c>
      <c r="BI422" s="186">
        <f>IF(N422="nulová",J422,0)</f>
        <v>0</v>
      </c>
      <c r="BJ422" s="19" t="s">
        <v>83</v>
      </c>
      <c r="BK422" s="186">
        <f>ROUND(I422*H422,2)</f>
        <v>0</v>
      </c>
      <c r="BL422" s="19" t="s">
        <v>166</v>
      </c>
      <c r="BM422" s="185" t="s">
        <v>468</v>
      </c>
    </row>
    <row r="423" spans="1:51" s="15" customFormat="1" ht="12">
      <c r="A423" s="15"/>
      <c r="B423" s="210"/>
      <c r="C423" s="15"/>
      <c r="D423" s="194" t="s">
        <v>168</v>
      </c>
      <c r="E423" s="211" t="s">
        <v>1</v>
      </c>
      <c r="F423" s="212" t="s">
        <v>181</v>
      </c>
      <c r="G423" s="15"/>
      <c r="H423" s="211" t="s">
        <v>1</v>
      </c>
      <c r="I423" s="213"/>
      <c r="J423" s="15"/>
      <c r="K423" s="15"/>
      <c r="L423" s="210"/>
      <c r="M423" s="214"/>
      <c r="N423" s="215"/>
      <c r="O423" s="215"/>
      <c r="P423" s="215"/>
      <c r="Q423" s="215"/>
      <c r="R423" s="215"/>
      <c r="S423" s="215"/>
      <c r="T423" s="216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11" t="s">
        <v>168</v>
      </c>
      <c r="AU423" s="211" t="s">
        <v>85</v>
      </c>
      <c r="AV423" s="15" t="s">
        <v>83</v>
      </c>
      <c r="AW423" s="15" t="s">
        <v>32</v>
      </c>
      <c r="AX423" s="15" t="s">
        <v>75</v>
      </c>
      <c r="AY423" s="211" t="s">
        <v>122</v>
      </c>
    </row>
    <row r="424" spans="1:51" s="13" customFormat="1" ht="12">
      <c r="A424" s="13"/>
      <c r="B424" s="193"/>
      <c r="C424" s="13"/>
      <c r="D424" s="194" t="s">
        <v>168</v>
      </c>
      <c r="E424" s="195" t="s">
        <v>1</v>
      </c>
      <c r="F424" s="196" t="s">
        <v>469</v>
      </c>
      <c r="G424" s="13"/>
      <c r="H424" s="197">
        <v>17.968</v>
      </c>
      <c r="I424" s="198"/>
      <c r="J424" s="13"/>
      <c r="K424" s="13"/>
      <c r="L424" s="193"/>
      <c r="M424" s="199"/>
      <c r="N424" s="200"/>
      <c r="O424" s="200"/>
      <c r="P424" s="200"/>
      <c r="Q424" s="200"/>
      <c r="R424" s="200"/>
      <c r="S424" s="200"/>
      <c r="T424" s="20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195" t="s">
        <v>168</v>
      </c>
      <c r="AU424" s="195" t="s">
        <v>85</v>
      </c>
      <c r="AV424" s="13" t="s">
        <v>85</v>
      </c>
      <c r="AW424" s="13" t="s">
        <v>32</v>
      </c>
      <c r="AX424" s="13" t="s">
        <v>75</v>
      </c>
      <c r="AY424" s="195" t="s">
        <v>122</v>
      </c>
    </row>
    <row r="425" spans="1:51" s="14" customFormat="1" ht="12">
      <c r="A425" s="14"/>
      <c r="B425" s="202"/>
      <c r="C425" s="14"/>
      <c r="D425" s="194" t="s">
        <v>168</v>
      </c>
      <c r="E425" s="203" t="s">
        <v>1</v>
      </c>
      <c r="F425" s="204" t="s">
        <v>172</v>
      </c>
      <c r="G425" s="14"/>
      <c r="H425" s="205">
        <v>17.968</v>
      </c>
      <c r="I425" s="206"/>
      <c r="J425" s="14"/>
      <c r="K425" s="14"/>
      <c r="L425" s="202"/>
      <c r="M425" s="207"/>
      <c r="N425" s="208"/>
      <c r="O425" s="208"/>
      <c r="P425" s="208"/>
      <c r="Q425" s="208"/>
      <c r="R425" s="208"/>
      <c r="S425" s="208"/>
      <c r="T425" s="20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03" t="s">
        <v>168</v>
      </c>
      <c r="AU425" s="203" t="s">
        <v>85</v>
      </c>
      <c r="AV425" s="14" t="s">
        <v>166</v>
      </c>
      <c r="AW425" s="14" t="s">
        <v>32</v>
      </c>
      <c r="AX425" s="14" t="s">
        <v>83</v>
      </c>
      <c r="AY425" s="203" t="s">
        <v>122</v>
      </c>
    </row>
    <row r="426" spans="1:65" s="2" customFormat="1" ht="37.8" customHeight="1">
      <c r="A426" s="38"/>
      <c r="B426" s="172"/>
      <c r="C426" s="173" t="s">
        <v>470</v>
      </c>
      <c r="D426" s="173" t="s">
        <v>125</v>
      </c>
      <c r="E426" s="174" t="s">
        <v>471</v>
      </c>
      <c r="F426" s="175" t="s">
        <v>472</v>
      </c>
      <c r="G426" s="176" t="s">
        <v>204</v>
      </c>
      <c r="H426" s="177">
        <v>1840.857</v>
      </c>
      <c r="I426" s="178"/>
      <c r="J426" s="179">
        <f>ROUND(I426*H426,2)</f>
        <v>0</v>
      </c>
      <c r="K426" s="180"/>
      <c r="L426" s="39"/>
      <c r="M426" s="181" t="s">
        <v>1</v>
      </c>
      <c r="N426" s="182" t="s">
        <v>40</v>
      </c>
      <c r="O426" s="77"/>
      <c r="P426" s="183">
        <f>O426*H426</f>
        <v>0</v>
      </c>
      <c r="Q426" s="183">
        <v>0</v>
      </c>
      <c r="R426" s="183">
        <f>Q426*H426</f>
        <v>0</v>
      </c>
      <c r="S426" s="183">
        <v>0.029</v>
      </c>
      <c r="T426" s="184">
        <f>S426*H426</f>
        <v>53.384853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185" t="s">
        <v>166</v>
      </c>
      <c r="AT426" s="185" t="s">
        <v>125</v>
      </c>
      <c r="AU426" s="185" t="s">
        <v>85</v>
      </c>
      <c r="AY426" s="19" t="s">
        <v>122</v>
      </c>
      <c r="BE426" s="186">
        <f>IF(N426="základní",J426,0)</f>
        <v>0</v>
      </c>
      <c r="BF426" s="186">
        <f>IF(N426="snížená",J426,0)</f>
        <v>0</v>
      </c>
      <c r="BG426" s="186">
        <f>IF(N426="zákl. přenesená",J426,0)</f>
        <v>0</v>
      </c>
      <c r="BH426" s="186">
        <f>IF(N426="sníž. přenesená",J426,0)</f>
        <v>0</v>
      </c>
      <c r="BI426" s="186">
        <f>IF(N426="nulová",J426,0)</f>
        <v>0</v>
      </c>
      <c r="BJ426" s="19" t="s">
        <v>83</v>
      </c>
      <c r="BK426" s="186">
        <f>ROUND(I426*H426,2)</f>
        <v>0</v>
      </c>
      <c r="BL426" s="19" t="s">
        <v>166</v>
      </c>
      <c r="BM426" s="185" t="s">
        <v>473</v>
      </c>
    </row>
    <row r="427" spans="1:51" s="15" customFormat="1" ht="12">
      <c r="A427" s="15"/>
      <c r="B427" s="210"/>
      <c r="C427" s="15"/>
      <c r="D427" s="194" t="s">
        <v>168</v>
      </c>
      <c r="E427" s="211" t="s">
        <v>1</v>
      </c>
      <c r="F427" s="212" t="s">
        <v>229</v>
      </c>
      <c r="G427" s="15"/>
      <c r="H427" s="211" t="s">
        <v>1</v>
      </c>
      <c r="I427" s="213"/>
      <c r="J427" s="15"/>
      <c r="K427" s="15"/>
      <c r="L427" s="210"/>
      <c r="M427" s="214"/>
      <c r="N427" s="215"/>
      <c r="O427" s="215"/>
      <c r="P427" s="215"/>
      <c r="Q427" s="215"/>
      <c r="R427" s="215"/>
      <c r="S427" s="215"/>
      <c r="T427" s="216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11" t="s">
        <v>168</v>
      </c>
      <c r="AU427" s="211" t="s">
        <v>85</v>
      </c>
      <c r="AV427" s="15" t="s">
        <v>83</v>
      </c>
      <c r="AW427" s="15" t="s">
        <v>32</v>
      </c>
      <c r="AX427" s="15" t="s">
        <v>75</v>
      </c>
      <c r="AY427" s="211" t="s">
        <v>122</v>
      </c>
    </row>
    <row r="428" spans="1:51" s="13" customFormat="1" ht="12">
      <c r="A428" s="13"/>
      <c r="B428" s="193"/>
      <c r="C428" s="13"/>
      <c r="D428" s="194" t="s">
        <v>168</v>
      </c>
      <c r="E428" s="195" t="s">
        <v>1</v>
      </c>
      <c r="F428" s="196" t="s">
        <v>214</v>
      </c>
      <c r="G428" s="13"/>
      <c r="H428" s="197">
        <v>48.593</v>
      </c>
      <c r="I428" s="198"/>
      <c r="J428" s="13"/>
      <c r="K428" s="13"/>
      <c r="L428" s="193"/>
      <c r="M428" s="199"/>
      <c r="N428" s="200"/>
      <c r="O428" s="200"/>
      <c r="P428" s="200"/>
      <c r="Q428" s="200"/>
      <c r="R428" s="200"/>
      <c r="S428" s="200"/>
      <c r="T428" s="20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195" t="s">
        <v>168</v>
      </c>
      <c r="AU428" s="195" t="s">
        <v>85</v>
      </c>
      <c r="AV428" s="13" t="s">
        <v>85</v>
      </c>
      <c r="AW428" s="13" t="s">
        <v>32</v>
      </c>
      <c r="AX428" s="13" t="s">
        <v>75</v>
      </c>
      <c r="AY428" s="195" t="s">
        <v>122</v>
      </c>
    </row>
    <row r="429" spans="1:51" s="15" customFormat="1" ht="12">
      <c r="A429" s="15"/>
      <c r="B429" s="210"/>
      <c r="C429" s="15"/>
      <c r="D429" s="194" t="s">
        <v>168</v>
      </c>
      <c r="E429" s="211" t="s">
        <v>1</v>
      </c>
      <c r="F429" s="212" t="s">
        <v>242</v>
      </c>
      <c r="G429" s="15"/>
      <c r="H429" s="211" t="s">
        <v>1</v>
      </c>
      <c r="I429" s="213"/>
      <c r="J429" s="15"/>
      <c r="K429" s="15"/>
      <c r="L429" s="210"/>
      <c r="M429" s="214"/>
      <c r="N429" s="215"/>
      <c r="O429" s="215"/>
      <c r="P429" s="215"/>
      <c r="Q429" s="215"/>
      <c r="R429" s="215"/>
      <c r="S429" s="215"/>
      <c r="T429" s="216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11" t="s">
        <v>168</v>
      </c>
      <c r="AU429" s="211" t="s">
        <v>85</v>
      </c>
      <c r="AV429" s="15" t="s">
        <v>83</v>
      </c>
      <c r="AW429" s="15" t="s">
        <v>32</v>
      </c>
      <c r="AX429" s="15" t="s">
        <v>75</v>
      </c>
      <c r="AY429" s="211" t="s">
        <v>122</v>
      </c>
    </row>
    <row r="430" spans="1:51" s="13" customFormat="1" ht="12">
      <c r="A430" s="13"/>
      <c r="B430" s="193"/>
      <c r="C430" s="13"/>
      <c r="D430" s="194" t="s">
        <v>168</v>
      </c>
      <c r="E430" s="195" t="s">
        <v>1</v>
      </c>
      <c r="F430" s="196" t="s">
        <v>243</v>
      </c>
      <c r="G430" s="13"/>
      <c r="H430" s="197">
        <v>1666.324</v>
      </c>
      <c r="I430" s="198"/>
      <c r="J430" s="13"/>
      <c r="K430" s="13"/>
      <c r="L430" s="193"/>
      <c r="M430" s="199"/>
      <c r="N430" s="200"/>
      <c r="O430" s="200"/>
      <c r="P430" s="200"/>
      <c r="Q430" s="200"/>
      <c r="R430" s="200"/>
      <c r="S430" s="200"/>
      <c r="T430" s="20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5" t="s">
        <v>168</v>
      </c>
      <c r="AU430" s="195" t="s">
        <v>85</v>
      </c>
      <c r="AV430" s="13" t="s">
        <v>85</v>
      </c>
      <c r="AW430" s="13" t="s">
        <v>32</v>
      </c>
      <c r="AX430" s="13" t="s">
        <v>75</v>
      </c>
      <c r="AY430" s="195" t="s">
        <v>122</v>
      </c>
    </row>
    <row r="431" spans="1:51" s="15" customFormat="1" ht="12">
      <c r="A431" s="15"/>
      <c r="B431" s="210"/>
      <c r="C431" s="15"/>
      <c r="D431" s="194" t="s">
        <v>168</v>
      </c>
      <c r="E431" s="211" t="s">
        <v>1</v>
      </c>
      <c r="F431" s="212" t="s">
        <v>244</v>
      </c>
      <c r="G431" s="15"/>
      <c r="H431" s="211" t="s">
        <v>1</v>
      </c>
      <c r="I431" s="213"/>
      <c r="J431" s="15"/>
      <c r="K431" s="15"/>
      <c r="L431" s="210"/>
      <c r="M431" s="214"/>
      <c r="N431" s="215"/>
      <c r="O431" s="215"/>
      <c r="P431" s="215"/>
      <c r="Q431" s="215"/>
      <c r="R431" s="215"/>
      <c r="S431" s="215"/>
      <c r="T431" s="216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11" t="s">
        <v>168</v>
      </c>
      <c r="AU431" s="211" t="s">
        <v>85</v>
      </c>
      <c r="AV431" s="15" t="s">
        <v>83</v>
      </c>
      <c r="AW431" s="15" t="s">
        <v>32</v>
      </c>
      <c r="AX431" s="15" t="s">
        <v>75</v>
      </c>
      <c r="AY431" s="211" t="s">
        <v>122</v>
      </c>
    </row>
    <row r="432" spans="1:51" s="13" customFormat="1" ht="12">
      <c r="A432" s="13"/>
      <c r="B432" s="193"/>
      <c r="C432" s="13"/>
      <c r="D432" s="194" t="s">
        <v>168</v>
      </c>
      <c r="E432" s="195" t="s">
        <v>1</v>
      </c>
      <c r="F432" s="196" t="s">
        <v>245</v>
      </c>
      <c r="G432" s="13"/>
      <c r="H432" s="197">
        <v>125.94</v>
      </c>
      <c r="I432" s="198"/>
      <c r="J432" s="13"/>
      <c r="K432" s="13"/>
      <c r="L432" s="193"/>
      <c r="M432" s="199"/>
      <c r="N432" s="200"/>
      <c r="O432" s="200"/>
      <c r="P432" s="200"/>
      <c r="Q432" s="200"/>
      <c r="R432" s="200"/>
      <c r="S432" s="200"/>
      <c r="T432" s="20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195" t="s">
        <v>168</v>
      </c>
      <c r="AU432" s="195" t="s">
        <v>85</v>
      </c>
      <c r="AV432" s="13" t="s">
        <v>85</v>
      </c>
      <c r="AW432" s="13" t="s">
        <v>32</v>
      </c>
      <c r="AX432" s="13" t="s">
        <v>75</v>
      </c>
      <c r="AY432" s="195" t="s">
        <v>122</v>
      </c>
    </row>
    <row r="433" spans="1:51" s="14" customFormat="1" ht="12">
      <c r="A433" s="14"/>
      <c r="B433" s="202"/>
      <c r="C433" s="14"/>
      <c r="D433" s="194" t="s">
        <v>168</v>
      </c>
      <c r="E433" s="203" t="s">
        <v>1</v>
      </c>
      <c r="F433" s="204" t="s">
        <v>172</v>
      </c>
      <c r="G433" s="14"/>
      <c r="H433" s="205">
        <v>1840.8570000000002</v>
      </c>
      <c r="I433" s="206"/>
      <c r="J433" s="14"/>
      <c r="K433" s="14"/>
      <c r="L433" s="202"/>
      <c r="M433" s="207"/>
      <c r="N433" s="208"/>
      <c r="O433" s="208"/>
      <c r="P433" s="208"/>
      <c r="Q433" s="208"/>
      <c r="R433" s="208"/>
      <c r="S433" s="208"/>
      <c r="T433" s="20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03" t="s">
        <v>168</v>
      </c>
      <c r="AU433" s="203" t="s">
        <v>85</v>
      </c>
      <c r="AV433" s="14" t="s">
        <v>166</v>
      </c>
      <c r="AW433" s="14" t="s">
        <v>32</v>
      </c>
      <c r="AX433" s="14" t="s">
        <v>83</v>
      </c>
      <c r="AY433" s="203" t="s">
        <v>122</v>
      </c>
    </row>
    <row r="434" spans="1:63" s="12" customFormat="1" ht="22.8" customHeight="1">
      <c r="A434" s="12"/>
      <c r="B434" s="159"/>
      <c r="C434" s="12"/>
      <c r="D434" s="160" t="s">
        <v>74</v>
      </c>
      <c r="E434" s="170" t="s">
        <v>474</v>
      </c>
      <c r="F434" s="170" t="s">
        <v>475</v>
      </c>
      <c r="G434" s="12"/>
      <c r="H434" s="12"/>
      <c r="I434" s="162"/>
      <c r="J434" s="171">
        <f>BK434</f>
        <v>0</v>
      </c>
      <c r="K434" s="12"/>
      <c r="L434" s="159"/>
      <c r="M434" s="164"/>
      <c r="N434" s="165"/>
      <c r="O434" s="165"/>
      <c r="P434" s="166">
        <f>SUM(P435:P450)</f>
        <v>0</v>
      </c>
      <c r="Q434" s="165"/>
      <c r="R434" s="166">
        <f>SUM(R435:R450)</f>
        <v>0</v>
      </c>
      <c r="S434" s="165"/>
      <c r="T434" s="167">
        <f>SUM(T435:T450)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160" t="s">
        <v>83</v>
      </c>
      <c r="AT434" s="168" t="s">
        <v>74</v>
      </c>
      <c r="AU434" s="168" t="s">
        <v>83</v>
      </c>
      <c r="AY434" s="160" t="s">
        <v>122</v>
      </c>
      <c r="BK434" s="169">
        <f>SUM(BK435:BK450)</f>
        <v>0</v>
      </c>
    </row>
    <row r="435" spans="1:65" s="2" customFormat="1" ht="33" customHeight="1">
      <c r="A435" s="38"/>
      <c r="B435" s="172"/>
      <c r="C435" s="173" t="s">
        <v>476</v>
      </c>
      <c r="D435" s="173" t="s">
        <v>125</v>
      </c>
      <c r="E435" s="174" t="s">
        <v>477</v>
      </c>
      <c r="F435" s="175" t="s">
        <v>478</v>
      </c>
      <c r="G435" s="176" t="s">
        <v>479</v>
      </c>
      <c r="H435" s="177">
        <v>108.228</v>
      </c>
      <c r="I435" s="178"/>
      <c r="J435" s="179">
        <f>ROUND(I435*H435,2)</f>
        <v>0</v>
      </c>
      <c r="K435" s="180"/>
      <c r="L435" s="39"/>
      <c r="M435" s="181" t="s">
        <v>1</v>
      </c>
      <c r="N435" s="182" t="s">
        <v>40</v>
      </c>
      <c r="O435" s="77"/>
      <c r="P435" s="183">
        <f>O435*H435</f>
        <v>0</v>
      </c>
      <c r="Q435" s="183">
        <v>0</v>
      </c>
      <c r="R435" s="183">
        <f>Q435*H435</f>
        <v>0</v>
      </c>
      <c r="S435" s="183">
        <v>0</v>
      </c>
      <c r="T435" s="184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185" t="s">
        <v>166</v>
      </c>
      <c r="AT435" s="185" t="s">
        <v>125</v>
      </c>
      <c r="AU435" s="185" t="s">
        <v>85</v>
      </c>
      <c r="AY435" s="19" t="s">
        <v>122</v>
      </c>
      <c r="BE435" s="186">
        <f>IF(N435="základní",J435,0)</f>
        <v>0</v>
      </c>
      <c r="BF435" s="186">
        <f>IF(N435="snížená",J435,0)</f>
        <v>0</v>
      </c>
      <c r="BG435" s="186">
        <f>IF(N435="zákl. přenesená",J435,0)</f>
        <v>0</v>
      </c>
      <c r="BH435" s="186">
        <f>IF(N435="sníž. přenesená",J435,0)</f>
        <v>0</v>
      </c>
      <c r="BI435" s="186">
        <f>IF(N435="nulová",J435,0)</f>
        <v>0</v>
      </c>
      <c r="BJ435" s="19" t="s">
        <v>83</v>
      </c>
      <c r="BK435" s="186">
        <f>ROUND(I435*H435,2)</f>
        <v>0</v>
      </c>
      <c r="BL435" s="19" t="s">
        <v>166</v>
      </c>
      <c r="BM435" s="185" t="s">
        <v>480</v>
      </c>
    </row>
    <row r="436" spans="1:65" s="2" customFormat="1" ht="24.15" customHeight="1">
      <c r="A436" s="38"/>
      <c r="B436" s="172"/>
      <c r="C436" s="173" t="s">
        <v>481</v>
      </c>
      <c r="D436" s="173" t="s">
        <v>125</v>
      </c>
      <c r="E436" s="174" t="s">
        <v>482</v>
      </c>
      <c r="F436" s="175" t="s">
        <v>483</v>
      </c>
      <c r="G436" s="176" t="s">
        <v>479</v>
      </c>
      <c r="H436" s="177">
        <v>108.228</v>
      </c>
      <c r="I436" s="178"/>
      <c r="J436" s="179">
        <f>ROUND(I436*H436,2)</f>
        <v>0</v>
      </c>
      <c r="K436" s="180"/>
      <c r="L436" s="39"/>
      <c r="M436" s="181" t="s">
        <v>1</v>
      </c>
      <c r="N436" s="182" t="s">
        <v>40</v>
      </c>
      <c r="O436" s="77"/>
      <c r="P436" s="183">
        <f>O436*H436</f>
        <v>0</v>
      </c>
      <c r="Q436" s="183">
        <v>0</v>
      </c>
      <c r="R436" s="183">
        <f>Q436*H436</f>
        <v>0</v>
      </c>
      <c r="S436" s="183">
        <v>0</v>
      </c>
      <c r="T436" s="184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185" t="s">
        <v>166</v>
      </c>
      <c r="AT436" s="185" t="s">
        <v>125</v>
      </c>
      <c r="AU436" s="185" t="s">
        <v>85</v>
      </c>
      <c r="AY436" s="19" t="s">
        <v>122</v>
      </c>
      <c r="BE436" s="186">
        <f>IF(N436="základní",J436,0)</f>
        <v>0</v>
      </c>
      <c r="BF436" s="186">
        <f>IF(N436="snížená",J436,0)</f>
        <v>0</v>
      </c>
      <c r="BG436" s="186">
        <f>IF(N436="zákl. přenesená",J436,0)</f>
        <v>0</v>
      </c>
      <c r="BH436" s="186">
        <f>IF(N436="sníž. přenesená",J436,0)</f>
        <v>0</v>
      </c>
      <c r="BI436" s="186">
        <f>IF(N436="nulová",J436,0)</f>
        <v>0</v>
      </c>
      <c r="BJ436" s="19" t="s">
        <v>83</v>
      </c>
      <c r="BK436" s="186">
        <f>ROUND(I436*H436,2)</f>
        <v>0</v>
      </c>
      <c r="BL436" s="19" t="s">
        <v>166</v>
      </c>
      <c r="BM436" s="185" t="s">
        <v>484</v>
      </c>
    </row>
    <row r="437" spans="1:65" s="2" customFormat="1" ht="24.15" customHeight="1">
      <c r="A437" s="38"/>
      <c r="B437" s="172"/>
      <c r="C437" s="173" t="s">
        <v>485</v>
      </c>
      <c r="D437" s="173" t="s">
        <v>125</v>
      </c>
      <c r="E437" s="174" t="s">
        <v>486</v>
      </c>
      <c r="F437" s="175" t="s">
        <v>487</v>
      </c>
      <c r="G437" s="176" t="s">
        <v>479</v>
      </c>
      <c r="H437" s="177">
        <v>3138.612</v>
      </c>
      <c r="I437" s="178"/>
      <c r="J437" s="179">
        <f>ROUND(I437*H437,2)</f>
        <v>0</v>
      </c>
      <c r="K437" s="180"/>
      <c r="L437" s="39"/>
      <c r="M437" s="181" t="s">
        <v>1</v>
      </c>
      <c r="N437" s="182" t="s">
        <v>40</v>
      </c>
      <c r="O437" s="77"/>
      <c r="P437" s="183">
        <f>O437*H437</f>
        <v>0</v>
      </c>
      <c r="Q437" s="183">
        <v>0</v>
      </c>
      <c r="R437" s="183">
        <f>Q437*H437</f>
        <v>0</v>
      </c>
      <c r="S437" s="183">
        <v>0</v>
      </c>
      <c r="T437" s="184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185" t="s">
        <v>166</v>
      </c>
      <c r="AT437" s="185" t="s">
        <v>125</v>
      </c>
      <c r="AU437" s="185" t="s">
        <v>85</v>
      </c>
      <c r="AY437" s="19" t="s">
        <v>122</v>
      </c>
      <c r="BE437" s="186">
        <f>IF(N437="základní",J437,0)</f>
        <v>0</v>
      </c>
      <c r="BF437" s="186">
        <f>IF(N437="snížená",J437,0)</f>
        <v>0</v>
      </c>
      <c r="BG437" s="186">
        <f>IF(N437="zákl. přenesená",J437,0)</f>
        <v>0</v>
      </c>
      <c r="BH437" s="186">
        <f>IF(N437="sníž. přenesená",J437,0)</f>
        <v>0</v>
      </c>
      <c r="BI437" s="186">
        <f>IF(N437="nulová",J437,0)</f>
        <v>0</v>
      </c>
      <c r="BJ437" s="19" t="s">
        <v>83</v>
      </c>
      <c r="BK437" s="186">
        <f>ROUND(I437*H437,2)</f>
        <v>0</v>
      </c>
      <c r="BL437" s="19" t="s">
        <v>166</v>
      </c>
      <c r="BM437" s="185" t="s">
        <v>488</v>
      </c>
    </row>
    <row r="438" spans="1:51" s="13" customFormat="1" ht="12">
      <c r="A438" s="13"/>
      <c r="B438" s="193"/>
      <c r="C438" s="13"/>
      <c r="D438" s="194" t="s">
        <v>168</v>
      </c>
      <c r="E438" s="13"/>
      <c r="F438" s="196" t="s">
        <v>489</v>
      </c>
      <c r="G438" s="13"/>
      <c r="H438" s="197">
        <v>3138.612</v>
      </c>
      <c r="I438" s="198"/>
      <c r="J438" s="13"/>
      <c r="K438" s="13"/>
      <c r="L438" s="193"/>
      <c r="M438" s="199"/>
      <c r="N438" s="200"/>
      <c r="O438" s="200"/>
      <c r="P438" s="200"/>
      <c r="Q438" s="200"/>
      <c r="R438" s="200"/>
      <c r="S438" s="200"/>
      <c r="T438" s="20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95" t="s">
        <v>168</v>
      </c>
      <c r="AU438" s="195" t="s">
        <v>85</v>
      </c>
      <c r="AV438" s="13" t="s">
        <v>85</v>
      </c>
      <c r="AW438" s="13" t="s">
        <v>3</v>
      </c>
      <c r="AX438" s="13" t="s">
        <v>83</v>
      </c>
      <c r="AY438" s="195" t="s">
        <v>122</v>
      </c>
    </row>
    <row r="439" spans="1:65" s="2" customFormat="1" ht="44.25" customHeight="1">
      <c r="A439" s="38"/>
      <c r="B439" s="172"/>
      <c r="C439" s="173" t="s">
        <v>490</v>
      </c>
      <c r="D439" s="173" t="s">
        <v>125</v>
      </c>
      <c r="E439" s="174" t="s">
        <v>491</v>
      </c>
      <c r="F439" s="175" t="s">
        <v>492</v>
      </c>
      <c r="G439" s="176" t="s">
        <v>479</v>
      </c>
      <c r="H439" s="177">
        <v>86.326</v>
      </c>
      <c r="I439" s="178"/>
      <c r="J439" s="179">
        <f>ROUND(I439*H439,2)</f>
        <v>0</v>
      </c>
      <c r="K439" s="180"/>
      <c r="L439" s="39"/>
      <c r="M439" s="181" t="s">
        <v>1</v>
      </c>
      <c r="N439" s="182" t="s">
        <v>40</v>
      </c>
      <c r="O439" s="77"/>
      <c r="P439" s="183">
        <f>O439*H439</f>
        <v>0</v>
      </c>
      <c r="Q439" s="183">
        <v>0</v>
      </c>
      <c r="R439" s="183">
        <f>Q439*H439</f>
        <v>0</v>
      </c>
      <c r="S439" s="183">
        <v>0</v>
      </c>
      <c r="T439" s="184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185" t="s">
        <v>166</v>
      </c>
      <c r="AT439" s="185" t="s">
        <v>125</v>
      </c>
      <c r="AU439" s="185" t="s">
        <v>85</v>
      </c>
      <c r="AY439" s="19" t="s">
        <v>122</v>
      </c>
      <c r="BE439" s="186">
        <f>IF(N439="základní",J439,0)</f>
        <v>0</v>
      </c>
      <c r="BF439" s="186">
        <f>IF(N439="snížená",J439,0)</f>
        <v>0</v>
      </c>
      <c r="BG439" s="186">
        <f>IF(N439="zákl. přenesená",J439,0)</f>
        <v>0</v>
      </c>
      <c r="BH439" s="186">
        <f>IF(N439="sníž. přenesená",J439,0)</f>
        <v>0</v>
      </c>
      <c r="BI439" s="186">
        <f>IF(N439="nulová",J439,0)</f>
        <v>0</v>
      </c>
      <c r="BJ439" s="19" t="s">
        <v>83</v>
      </c>
      <c r="BK439" s="186">
        <f>ROUND(I439*H439,2)</f>
        <v>0</v>
      </c>
      <c r="BL439" s="19" t="s">
        <v>166</v>
      </c>
      <c r="BM439" s="185" t="s">
        <v>493</v>
      </c>
    </row>
    <row r="440" spans="1:51" s="13" customFormat="1" ht="12">
      <c r="A440" s="13"/>
      <c r="B440" s="193"/>
      <c r="C440" s="13"/>
      <c r="D440" s="194" t="s">
        <v>168</v>
      </c>
      <c r="E440" s="195" t="s">
        <v>1</v>
      </c>
      <c r="F440" s="196" t="s">
        <v>494</v>
      </c>
      <c r="G440" s="13"/>
      <c r="H440" s="197">
        <v>86.326</v>
      </c>
      <c r="I440" s="198"/>
      <c r="J440" s="13"/>
      <c r="K440" s="13"/>
      <c r="L440" s="193"/>
      <c r="M440" s="199"/>
      <c r="N440" s="200"/>
      <c r="O440" s="200"/>
      <c r="P440" s="200"/>
      <c r="Q440" s="200"/>
      <c r="R440" s="200"/>
      <c r="S440" s="200"/>
      <c r="T440" s="20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95" t="s">
        <v>168</v>
      </c>
      <c r="AU440" s="195" t="s">
        <v>85</v>
      </c>
      <c r="AV440" s="13" t="s">
        <v>85</v>
      </c>
      <c r="AW440" s="13" t="s">
        <v>32</v>
      </c>
      <c r="AX440" s="13" t="s">
        <v>75</v>
      </c>
      <c r="AY440" s="195" t="s">
        <v>122</v>
      </c>
    </row>
    <row r="441" spans="1:51" s="14" customFormat="1" ht="12">
      <c r="A441" s="14"/>
      <c r="B441" s="202"/>
      <c r="C441" s="14"/>
      <c r="D441" s="194" t="s">
        <v>168</v>
      </c>
      <c r="E441" s="203" t="s">
        <v>1</v>
      </c>
      <c r="F441" s="204" t="s">
        <v>172</v>
      </c>
      <c r="G441" s="14"/>
      <c r="H441" s="205">
        <v>86.326</v>
      </c>
      <c r="I441" s="206"/>
      <c r="J441" s="14"/>
      <c r="K441" s="14"/>
      <c r="L441" s="202"/>
      <c r="M441" s="207"/>
      <c r="N441" s="208"/>
      <c r="O441" s="208"/>
      <c r="P441" s="208"/>
      <c r="Q441" s="208"/>
      <c r="R441" s="208"/>
      <c r="S441" s="208"/>
      <c r="T441" s="20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03" t="s">
        <v>168</v>
      </c>
      <c r="AU441" s="203" t="s">
        <v>85</v>
      </c>
      <c r="AV441" s="14" t="s">
        <v>166</v>
      </c>
      <c r="AW441" s="14" t="s">
        <v>32</v>
      </c>
      <c r="AX441" s="14" t="s">
        <v>83</v>
      </c>
      <c r="AY441" s="203" t="s">
        <v>122</v>
      </c>
    </row>
    <row r="442" spans="1:65" s="2" customFormat="1" ht="24.15" customHeight="1">
      <c r="A442" s="38"/>
      <c r="B442" s="172"/>
      <c r="C442" s="173" t="s">
        <v>495</v>
      </c>
      <c r="D442" s="173" t="s">
        <v>125</v>
      </c>
      <c r="E442" s="174" t="s">
        <v>496</v>
      </c>
      <c r="F442" s="175" t="s">
        <v>497</v>
      </c>
      <c r="G442" s="176" t="s">
        <v>479</v>
      </c>
      <c r="H442" s="177">
        <v>2.564</v>
      </c>
      <c r="I442" s="178"/>
      <c r="J442" s="179">
        <f>ROUND(I442*H442,2)</f>
        <v>0</v>
      </c>
      <c r="K442" s="180"/>
      <c r="L442" s="39"/>
      <c r="M442" s="181" t="s">
        <v>1</v>
      </c>
      <c r="N442" s="182" t="s">
        <v>40</v>
      </c>
      <c r="O442" s="77"/>
      <c r="P442" s="183">
        <f>O442*H442</f>
        <v>0</v>
      </c>
      <c r="Q442" s="183">
        <v>0</v>
      </c>
      <c r="R442" s="183">
        <f>Q442*H442</f>
        <v>0</v>
      </c>
      <c r="S442" s="183">
        <v>0</v>
      </c>
      <c r="T442" s="184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185" t="s">
        <v>166</v>
      </c>
      <c r="AT442" s="185" t="s">
        <v>125</v>
      </c>
      <c r="AU442" s="185" t="s">
        <v>85</v>
      </c>
      <c r="AY442" s="19" t="s">
        <v>122</v>
      </c>
      <c r="BE442" s="186">
        <f>IF(N442="základní",J442,0)</f>
        <v>0</v>
      </c>
      <c r="BF442" s="186">
        <f>IF(N442="snížená",J442,0)</f>
        <v>0</v>
      </c>
      <c r="BG442" s="186">
        <f>IF(N442="zákl. přenesená",J442,0)</f>
        <v>0</v>
      </c>
      <c r="BH442" s="186">
        <f>IF(N442="sníž. přenesená",J442,0)</f>
        <v>0</v>
      </c>
      <c r="BI442" s="186">
        <f>IF(N442="nulová",J442,0)</f>
        <v>0</v>
      </c>
      <c r="BJ442" s="19" t="s">
        <v>83</v>
      </c>
      <c r="BK442" s="186">
        <f>ROUND(I442*H442,2)</f>
        <v>0</v>
      </c>
      <c r="BL442" s="19" t="s">
        <v>166</v>
      </c>
      <c r="BM442" s="185" t="s">
        <v>498</v>
      </c>
    </row>
    <row r="443" spans="1:65" s="2" customFormat="1" ht="24.15" customHeight="1">
      <c r="A443" s="38"/>
      <c r="B443" s="172"/>
      <c r="C443" s="173" t="s">
        <v>499</v>
      </c>
      <c r="D443" s="173" t="s">
        <v>125</v>
      </c>
      <c r="E443" s="174" t="s">
        <v>500</v>
      </c>
      <c r="F443" s="175" t="s">
        <v>501</v>
      </c>
      <c r="G443" s="176" t="s">
        <v>479</v>
      </c>
      <c r="H443" s="177">
        <v>5.879</v>
      </c>
      <c r="I443" s="178"/>
      <c r="J443" s="179">
        <f>ROUND(I443*H443,2)</f>
        <v>0</v>
      </c>
      <c r="K443" s="180"/>
      <c r="L443" s="39"/>
      <c r="M443" s="181" t="s">
        <v>1</v>
      </c>
      <c r="N443" s="182" t="s">
        <v>40</v>
      </c>
      <c r="O443" s="77"/>
      <c r="P443" s="183">
        <f>O443*H443</f>
        <v>0</v>
      </c>
      <c r="Q443" s="183">
        <v>0</v>
      </c>
      <c r="R443" s="183">
        <f>Q443*H443</f>
        <v>0</v>
      </c>
      <c r="S443" s="183">
        <v>0</v>
      </c>
      <c r="T443" s="184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185" t="s">
        <v>166</v>
      </c>
      <c r="AT443" s="185" t="s">
        <v>125</v>
      </c>
      <c r="AU443" s="185" t="s">
        <v>85</v>
      </c>
      <c r="AY443" s="19" t="s">
        <v>122</v>
      </c>
      <c r="BE443" s="186">
        <f>IF(N443="základní",J443,0)</f>
        <v>0</v>
      </c>
      <c r="BF443" s="186">
        <f>IF(N443="snížená",J443,0)</f>
        <v>0</v>
      </c>
      <c r="BG443" s="186">
        <f>IF(N443="zákl. přenesená",J443,0)</f>
        <v>0</v>
      </c>
      <c r="BH443" s="186">
        <f>IF(N443="sníž. přenesená",J443,0)</f>
        <v>0</v>
      </c>
      <c r="BI443" s="186">
        <f>IF(N443="nulová",J443,0)</f>
        <v>0</v>
      </c>
      <c r="BJ443" s="19" t="s">
        <v>83</v>
      </c>
      <c r="BK443" s="186">
        <f>ROUND(I443*H443,2)</f>
        <v>0</v>
      </c>
      <c r="BL443" s="19" t="s">
        <v>166</v>
      </c>
      <c r="BM443" s="185" t="s">
        <v>502</v>
      </c>
    </row>
    <row r="444" spans="1:51" s="13" customFormat="1" ht="12">
      <c r="A444" s="13"/>
      <c r="B444" s="193"/>
      <c r="C444" s="13"/>
      <c r="D444" s="194" t="s">
        <v>168</v>
      </c>
      <c r="E444" s="195" t="s">
        <v>1</v>
      </c>
      <c r="F444" s="196" t="s">
        <v>503</v>
      </c>
      <c r="G444" s="13"/>
      <c r="H444" s="197">
        <v>0.739</v>
      </c>
      <c r="I444" s="198"/>
      <c r="J444" s="13"/>
      <c r="K444" s="13"/>
      <c r="L444" s="193"/>
      <c r="M444" s="199"/>
      <c r="N444" s="200"/>
      <c r="O444" s="200"/>
      <c r="P444" s="200"/>
      <c r="Q444" s="200"/>
      <c r="R444" s="200"/>
      <c r="S444" s="200"/>
      <c r="T444" s="20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95" t="s">
        <v>168</v>
      </c>
      <c r="AU444" s="195" t="s">
        <v>85</v>
      </c>
      <c r="AV444" s="13" t="s">
        <v>85</v>
      </c>
      <c r="AW444" s="13" t="s">
        <v>32</v>
      </c>
      <c r="AX444" s="13" t="s">
        <v>75</v>
      </c>
      <c r="AY444" s="195" t="s">
        <v>122</v>
      </c>
    </row>
    <row r="445" spans="1:51" s="13" customFormat="1" ht="12">
      <c r="A445" s="13"/>
      <c r="B445" s="193"/>
      <c r="C445" s="13"/>
      <c r="D445" s="194" t="s">
        <v>168</v>
      </c>
      <c r="E445" s="195" t="s">
        <v>1</v>
      </c>
      <c r="F445" s="196" t="s">
        <v>504</v>
      </c>
      <c r="G445" s="13"/>
      <c r="H445" s="197">
        <v>5.14</v>
      </c>
      <c r="I445" s="198"/>
      <c r="J445" s="13"/>
      <c r="K445" s="13"/>
      <c r="L445" s="193"/>
      <c r="M445" s="199"/>
      <c r="N445" s="200"/>
      <c r="O445" s="200"/>
      <c r="P445" s="200"/>
      <c r="Q445" s="200"/>
      <c r="R445" s="200"/>
      <c r="S445" s="200"/>
      <c r="T445" s="20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5" t="s">
        <v>168</v>
      </c>
      <c r="AU445" s="195" t="s">
        <v>85</v>
      </c>
      <c r="AV445" s="13" t="s">
        <v>85</v>
      </c>
      <c r="AW445" s="13" t="s">
        <v>32</v>
      </c>
      <c r="AX445" s="13" t="s">
        <v>75</v>
      </c>
      <c r="AY445" s="195" t="s">
        <v>122</v>
      </c>
    </row>
    <row r="446" spans="1:51" s="14" customFormat="1" ht="12">
      <c r="A446" s="14"/>
      <c r="B446" s="202"/>
      <c r="C446" s="14"/>
      <c r="D446" s="194" t="s">
        <v>168</v>
      </c>
      <c r="E446" s="203" t="s">
        <v>1</v>
      </c>
      <c r="F446" s="204" t="s">
        <v>172</v>
      </c>
      <c r="G446" s="14"/>
      <c r="H446" s="205">
        <v>5.879</v>
      </c>
      <c r="I446" s="206"/>
      <c r="J446" s="14"/>
      <c r="K446" s="14"/>
      <c r="L446" s="202"/>
      <c r="M446" s="207"/>
      <c r="N446" s="208"/>
      <c r="O446" s="208"/>
      <c r="P446" s="208"/>
      <c r="Q446" s="208"/>
      <c r="R446" s="208"/>
      <c r="S446" s="208"/>
      <c r="T446" s="209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03" t="s">
        <v>168</v>
      </c>
      <c r="AU446" s="203" t="s">
        <v>85</v>
      </c>
      <c r="AV446" s="14" t="s">
        <v>166</v>
      </c>
      <c r="AW446" s="14" t="s">
        <v>32</v>
      </c>
      <c r="AX446" s="14" t="s">
        <v>83</v>
      </c>
      <c r="AY446" s="203" t="s">
        <v>122</v>
      </c>
    </row>
    <row r="447" spans="1:65" s="2" customFormat="1" ht="24.15" customHeight="1">
      <c r="A447" s="38"/>
      <c r="B447" s="172"/>
      <c r="C447" s="173" t="s">
        <v>505</v>
      </c>
      <c r="D447" s="173" t="s">
        <v>125</v>
      </c>
      <c r="E447" s="174" t="s">
        <v>506</v>
      </c>
      <c r="F447" s="175" t="s">
        <v>507</v>
      </c>
      <c r="G447" s="176" t="s">
        <v>479</v>
      </c>
      <c r="H447" s="177">
        <v>9.545</v>
      </c>
      <c r="I447" s="178"/>
      <c r="J447" s="179">
        <f>ROUND(I447*H447,2)</f>
        <v>0</v>
      </c>
      <c r="K447" s="180"/>
      <c r="L447" s="39"/>
      <c r="M447" s="181" t="s">
        <v>1</v>
      </c>
      <c r="N447" s="182" t="s">
        <v>40</v>
      </c>
      <c r="O447" s="77"/>
      <c r="P447" s="183">
        <f>O447*H447</f>
        <v>0</v>
      </c>
      <c r="Q447" s="183">
        <v>0</v>
      </c>
      <c r="R447" s="183">
        <f>Q447*H447</f>
        <v>0</v>
      </c>
      <c r="S447" s="183">
        <v>0</v>
      </c>
      <c r="T447" s="184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185" t="s">
        <v>166</v>
      </c>
      <c r="AT447" s="185" t="s">
        <v>125</v>
      </c>
      <c r="AU447" s="185" t="s">
        <v>85</v>
      </c>
      <c r="AY447" s="19" t="s">
        <v>122</v>
      </c>
      <c r="BE447" s="186">
        <f>IF(N447="základní",J447,0)</f>
        <v>0</v>
      </c>
      <c r="BF447" s="186">
        <f>IF(N447="snížená",J447,0)</f>
        <v>0</v>
      </c>
      <c r="BG447" s="186">
        <f>IF(N447="zákl. přenesená",J447,0)</f>
        <v>0</v>
      </c>
      <c r="BH447" s="186">
        <f>IF(N447="sníž. přenesená",J447,0)</f>
        <v>0</v>
      </c>
      <c r="BI447" s="186">
        <f>IF(N447="nulová",J447,0)</f>
        <v>0</v>
      </c>
      <c r="BJ447" s="19" t="s">
        <v>83</v>
      </c>
      <c r="BK447" s="186">
        <f>ROUND(I447*H447,2)</f>
        <v>0</v>
      </c>
      <c r="BL447" s="19" t="s">
        <v>166</v>
      </c>
      <c r="BM447" s="185" t="s">
        <v>508</v>
      </c>
    </row>
    <row r="448" spans="1:51" s="13" customFormat="1" ht="12">
      <c r="A448" s="13"/>
      <c r="B448" s="193"/>
      <c r="C448" s="13"/>
      <c r="D448" s="194" t="s">
        <v>168</v>
      </c>
      <c r="E448" s="195" t="s">
        <v>1</v>
      </c>
      <c r="F448" s="196" t="s">
        <v>509</v>
      </c>
      <c r="G448" s="13"/>
      <c r="H448" s="197">
        <v>9.545</v>
      </c>
      <c r="I448" s="198"/>
      <c r="J448" s="13"/>
      <c r="K448" s="13"/>
      <c r="L448" s="193"/>
      <c r="M448" s="199"/>
      <c r="N448" s="200"/>
      <c r="O448" s="200"/>
      <c r="P448" s="200"/>
      <c r="Q448" s="200"/>
      <c r="R448" s="200"/>
      <c r="S448" s="200"/>
      <c r="T448" s="20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195" t="s">
        <v>168</v>
      </c>
      <c r="AU448" s="195" t="s">
        <v>85</v>
      </c>
      <c r="AV448" s="13" t="s">
        <v>85</v>
      </c>
      <c r="AW448" s="13" t="s">
        <v>32</v>
      </c>
      <c r="AX448" s="13" t="s">
        <v>75</v>
      </c>
      <c r="AY448" s="195" t="s">
        <v>122</v>
      </c>
    </row>
    <row r="449" spans="1:51" s="14" customFormat="1" ht="12">
      <c r="A449" s="14"/>
      <c r="B449" s="202"/>
      <c r="C449" s="14"/>
      <c r="D449" s="194" t="s">
        <v>168</v>
      </c>
      <c r="E449" s="203" t="s">
        <v>1</v>
      </c>
      <c r="F449" s="204" t="s">
        <v>172</v>
      </c>
      <c r="G449" s="14"/>
      <c r="H449" s="205">
        <v>9.545</v>
      </c>
      <c r="I449" s="206"/>
      <c r="J449" s="14"/>
      <c r="K449" s="14"/>
      <c r="L449" s="202"/>
      <c r="M449" s="207"/>
      <c r="N449" s="208"/>
      <c r="O449" s="208"/>
      <c r="P449" s="208"/>
      <c r="Q449" s="208"/>
      <c r="R449" s="208"/>
      <c r="S449" s="208"/>
      <c r="T449" s="20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03" t="s">
        <v>168</v>
      </c>
      <c r="AU449" s="203" t="s">
        <v>85</v>
      </c>
      <c r="AV449" s="14" t="s">
        <v>166</v>
      </c>
      <c r="AW449" s="14" t="s">
        <v>32</v>
      </c>
      <c r="AX449" s="14" t="s">
        <v>83</v>
      </c>
      <c r="AY449" s="203" t="s">
        <v>122</v>
      </c>
    </row>
    <row r="450" spans="1:65" s="2" customFormat="1" ht="24.15" customHeight="1">
      <c r="A450" s="38"/>
      <c r="B450" s="172"/>
      <c r="C450" s="173" t="s">
        <v>510</v>
      </c>
      <c r="D450" s="173" t="s">
        <v>125</v>
      </c>
      <c r="E450" s="174" t="s">
        <v>511</v>
      </c>
      <c r="F450" s="175" t="s">
        <v>512</v>
      </c>
      <c r="G450" s="176" t="s">
        <v>479</v>
      </c>
      <c r="H450" s="177">
        <v>3.914</v>
      </c>
      <c r="I450" s="178"/>
      <c r="J450" s="179">
        <f>ROUND(I450*H450,2)</f>
        <v>0</v>
      </c>
      <c r="K450" s="180"/>
      <c r="L450" s="39"/>
      <c r="M450" s="181" t="s">
        <v>1</v>
      </c>
      <c r="N450" s="182" t="s">
        <v>40</v>
      </c>
      <c r="O450" s="77"/>
      <c r="P450" s="183">
        <f>O450*H450</f>
        <v>0</v>
      </c>
      <c r="Q450" s="183">
        <v>0</v>
      </c>
      <c r="R450" s="183">
        <f>Q450*H450</f>
        <v>0</v>
      </c>
      <c r="S450" s="183">
        <v>0</v>
      </c>
      <c r="T450" s="184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185" t="s">
        <v>166</v>
      </c>
      <c r="AT450" s="185" t="s">
        <v>125</v>
      </c>
      <c r="AU450" s="185" t="s">
        <v>85</v>
      </c>
      <c r="AY450" s="19" t="s">
        <v>122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19" t="s">
        <v>83</v>
      </c>
      <c r="BK450" s="186">
        <f>ROUND(I450*H450,2)</f>
        <v>0</v>
      </c>
      <c r="BL450" s="19" t="s">
        <v>166</v>
      </c>
      <c r="BM450" s="185" t="s">
        <v>513</v>
      </c>
    </row>
    <row r="451" spans="1:63" s="12" customFormat="1" ht="22.8" customHeight="1">
      <c r="A451" s="12"/>
      <c r="B451" s="159"/>
      <c r="C451" s="12"/>
      <c r="D451" s="160" t="s">
        <v>74</v>
      </c>
      <c r="E451" s="170" t="s">
        <v>514</v>
      </c>
      <c r="F451" s="170" t="s">
        <v>515</v>
      </c>
      <c r="G451" s="12"/>
      <c r="H451" s="12"/>
      <c r="I451" s="162"/>
      <c r="J451" s="171">
        <f>BK451</f>
        <v>0</v>
      </c>
      <c r="K451" s="12"/>
      <c r="L451" s="159"/>
      <c r="M451" s="164"/>
      <c r="N451" s="165"/>
      <c r="O451" s="165"/>
      <c r="P451" s="166">
        <f>P452</f>
        <v>0</v>
      </c>
      <c r="Q451" s="165"/>
      <c r="R451" s="166">
        <f>R452</f>
        <v>0</v>
      </c>
      <c r="S451" s="165"/>
      <c r="T451" s="167">
        <f>T452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160" t="s">
        <v>83</v>
      </c>
      <c r="AT451" s="168" t="s">
        <v>74</v>
      </c>
      <c r="AU451" s="168" t="s">
        <v>83</v>
      </c>
      <c r="AY451" s="160" t="s">
        <v>122</v>
      </c>
      <c r="BK451" s="169">
        <f>BK452</f>
        <v>0</v>
      </c>
    </row>
    <row r="452" spans="1:65" s="2" customFormat="1" ht="21.75" customHeight="1">
      <c r="A452" s="38"/>
      <c r="B452" s="172"/>
      <c r="C452" s="173" t="s">
        <v>516</v>
      </c>
      <c r="D452" s="173" t="s">
        <v>125</v>
      </c>
      <c r="E452" s="174" t="s">
        <v>517</v>
      </c>
      <c r="F452" s="175" t="s">
        <v>518</v>
      </c>
      <c r="G452" s="176" t="s">
        <v>479</v>
      </c>
      <c r="H452" s="177">
        <v>154.511</v>
      </c>
      <c r="I452" s="178"/>
      <c r="J452" s="179">
        <f>ROUND(I452*H452,2)</f>
        <v>0</v>
      </c>
      <c r="K452" s="180"/>
      <c r="L452" s="39"/>
      <c r="M452" s="181" t="s">
        <v>1</v>
      </c>
      <c r="N452" s="182" t="s">
        <v>40</v>
      </c>
      <c r="O452" s="77"/>
      <c r="P452" s="183">
        <f>O452*H452</f>
        <v>0</v>
      </c>
      <c r="Q452" s="183">
        <v>0</v>
      </c>
      <c r="R452" s="183">
        <f>Q452*H452</f>
        <v>0</v>
      </c>
      <c r="S452" s="183">
        <v>0</v>
      </c>
      <c r="T452" s="184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185" t="s">
        <v>166</v>
      </c>
      <c r="AT452" s="185" t="s">
        <v>125</v>
      </c>
      <c r="AU452" s="185" t="s">
        <v>85</v>
      </c>
      <c r="AY452" s="19" t="s">
        <v>122</v>
      </c>
      <c r="BE452" s="186">
        <f>IF(N452="základní",J452,0)</f>
        <v>0</v>
      </c>
      <c r="BF452" s="186">
        <f>IF(N452="snížená",J452,0)</f>
        <v>0</v>
      </c>
      <c r="BG452" s="186">
        <f>IF(N452="zákl. přenesená",J452,0)</f>
        <v>0</v>
      </c>
      <c r="BH452" s="186">
        <f>IF(N452="sníž. přenesená",J452,0)</f>
        <v>0</v>
      </c>
      <c r="BI452" s="186">
        <f>IF(N452="nulová",J452,0)</f>
        <v>0</v>
      </c>
      <c r="BJ452" s="19" t="s">
        <v>83</v>
      </c>
      <c r="BK452" s="186">
        <f>ROUND(I452*H452,2)</f>
        <v>0</v>
      </c>
      <c r="BL452" s="19" t="s">
        <v>166</v>
      </c>
      <c r="BM452" s="185" t="s">
        <v>519</v>
      </c>
    </row>
    <row r="453" spans="1:63" s="12" customFormat="1" ht="25.9" customHeight="1">
      <c r="A453" s="12"/>
      <c r="B453" s="159"/>
      <c r="C453" s="12"/>
      <c r="D453" s="160" t="s">
        <v>74</v>
      </c>
      <c r="E453" s="161" t="s">
        <v>520</v>
      </c>
      <c r="F453" s="161" t="s">
        <v>521</v>
      </c>
      <c r="G453" s="12"/>
      <c r="H453" s="12"/>
      <c r="I453" s="162"/>
      <c r="J453" s="163">
        <f>BK453</f>
        <v>0</v>
      </c>
      <c r="K453" s="12"/>
      <c r="L453" s="159"/>
      <c r="M453" s="164"/>
      <c r="N453" s="165"/>
      <c r="O453" s="165"/>
      <c r="P453" s="166">
        <f>P454+P461+P514+P571+P612+P657+P714+P721+P777+P836+P859</f>
        <v>0</v>
      </c>
      <c r="Q453" s="165"/>
      <c r="R453" s="166">
        <f>R454+R461+R514+R571+R612+R657+R714+R721+R777+R836+R859</f>
        <v>57.92264164</v>
      </c>
      <c r="S453" s="165"/>
      <c r="T453" s="167">
        <f>T454+T461+T514+T571+T612+T657+T714+T721+T777+T836+T859</f>
        <v>7.216754599999999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160" t="s">
        <v>85</v>
      </c>
      <c r="AT453" s="168" t="s">
        <v>74</v>
      </c>
      <c r="AU453" s="168" t="s">
        <v>75</v>
      </c>
      <c r="AY453" s="160" t="s">
        <v>122</v>
      </c>
      <c r="BK453" s="169">
        <f>BK454+BK461+BK514+BK571+BK612+BK657+BK714+BK721+BK777+BK836+BK859</f>
        <v>0</v>
      </c>
    </row>
    <row r="454" spans="1:63" s="12" customFormat="1" ht="22.8" customHeight="1">
      <c r="A454" s="12"/>
      <c r="B454" s="159"/>
      <c r="C454" s="12"/>
      <c r="D454" s="160" t="s">
        <v>74</v>
      </c>
      <c r="E454" s="170" t="s">
        <v>522</v>
      </c>
      <c r="F454" s="170" t="s">
        <v>523</v>
      </c>
      <c r="G454" s="12"/>
      <c r="H454" s="12"/>
      <c r="I454" s="162"/>
      <c r="J454" s="171">
        <f>BK454</f>
        <v>0</v>
      </c>
      <c r="K454" s="12"/>
      <c r="L454" s="159"/>
      <c r="M454" s="164"/>
      <c r="N454" s="165"/>
      <c r="O454" s="165"/>
      <c r="P454" s="166">
        <f>SUM(P455:P460)</f>
        <v>0</v>
      </c>
      <c r="Q454" s="165"/>
      <c r="R454" s="166">
        <f>SUM(R455:R460)</f>
        <v>0.03531</v>
      </c>
      <c r="S454" s="165"/>
      <c r="T454" s="167">
        <f>SUM(T455:T460)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160" t="s">
        <v>85</v>
      </c>
      <c r="AT454" s="168" t="s">
        <v>74</v>
      </c>
      <c r="AU454" s="168" t="s">
        <v>83</v>
      </c>
      <c r="AY454" s="160" t="s">
        <v>122</v>
      </c>
      <c r="BK454" s="169">
        <f>SUM(BK455:BK460)</f>
        <v>0</v>
      </c>
    </row>
    <row r="455" spans="1:65" s="2" customFormat="1" ht="24.15" customHeight="1">
      <c r="A455" s="38"/>
      <c r="B455" s="172"/>
      <c r="C455" s="173" t="s">
        <v>524</v>
      </c>
      <c r="D455" s="173" t="s">
        <v>125</v>
      </c>
      <c r="E455" s="174" t="s">
        <v>525</v>
      </c>
      <c r="F455" s="175" t="s">
        <v>526</v>
      </c>
      <c r="G455" s="176" t="s">
        <v>204</v>
      </c>
      <c r="H455" s="177">
        <v>88.275</v>
      </c>
      <c r="I455" s="178"/>
      <c r="J455" s="179">
        <f>ROUND(I455*H455,2)</f>
        <v>0</v>
      </c>
      <c r="K455" s="180"/>
      <c r="L455" s="39"/>
      <c r="M455" s="181" t="s">
        <v>1</v>
      </c>
      <c r="N455" s="182" t="s">
        <v>40</v>
      </c>
      <c r="O455" s="77"/>
      <c r="P455" s="183">
        <f>O455*H455</f>
        <v>0</v>
      </c>
      <c r="Q455" s="183">
        <v>0.0004</v>
      </c>
      <c r="R455" s="183">
        <f>Q455*H455</f>
        <v>0.03531</v>
      </c>
      <c r="S455" s="183">
        <v>0</v>
      </c>
      <c r="T455" s="184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185" t="s">
        <v>253</v>
      </c>
      <c r="AT455" s="185" t="s">
        <v>125</v>
      </c>
      <c r="AU455" s="185" t="s">
        <v>85</v>
      </c>
      <c r="AY455" s="19" t="s">
        <v>122</v>
      </c>
      <c r="BE455" s="186">
        <f>IF(N455="základní",J455,0)</f>
        <v>0</v>
      </c>
      <c r="BF455" s="186">
        <f>IF(N455="snížená",J455,0)</f>
        <v>0</v>
      </c>
      <c r="BG455" s="186">
        <f>IF(N455="zákl. přenesená",J455,0)</f>
        <v>0</v>
      </c>
      <c r="BH455" s="186">
        <f>IF(N455="sníž. přenesená",J455,0)</f>
        <v>0</v>
      </c>
      <c r="BI455" s="186">
        <f>IF(N455="nulová",J455,0)</f>
        <v>0</v>
      </c>
      <c r="BJ455" s="19" t="s">
        <v>83</v>
      </c>
      <c r="BK455" s="186">
        <f>ROUND(I455*H455,2)</f>
        <v>0</v>
      </c>
      <c r="BL455" s="19" t="s">
        <v>253</v>
      </c>
      <c r="BM455" s="185" t="s">
        <v>527</v>
      </c>
    </row>
    <row r="456" spans="1:51" s="13" customFormat="1" ht="12">
      <c r="A456" s="13"/>
      <c r="B456" s="193"/>
      <c r="C456" s="13"/>
      <c r="D456" s="194" t="s">
        <v>168</v>
      </c>
      <c r="E456" s="195" t="s">
        <v>1</v>
      </c>
      <c r="F456" s="196" t="s">
        <v>528</v>
      </c>
      <c r="G456" s="13"/>
      <c r="H456" s="197">
        <v>69.3</v>
      </c>
      <c r="I456" s="198"/>
      <c r="J456" s="13"/>
      <c r="K456" s="13"/>
      <c r="L456" s="193"/>
      <c r="M456" s="199"/>
      <c r="N456" s="200"/>
      <c r="O456" s="200"/>
      <c r="P456" s="200"/>
      <c r="Q456" s="200"/>
      <c r="R456" s="200"/>
      <c r="S456" s="200"/>
      <c r="T456" s="20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95" t="s">
        <v>168</v>
      </c>
      <c r="AU456" s="195" t="s">
        <v>85</v>
      </c>
      <c r="AV456" s="13" t="s">
        <v>85</v>
      </c>
      <c r="AW456" s="13" t="s">
        <v>32</v>
      </c>
      <c r="AX456" s="13" t="s">
        <v>75</v>
      </c>
      <c r="AY456" s="195" t="s">
        <v>122</v>
      </c>
    </row>
    <row r="457" spans="1:51" s="13" customFormat="1" ht="12">
      <c r="A457" s="13"/>
      <c r="B457" s="193"/>
      <c r="C457" s="13"/>
      <c r="D457" s="194" t="s">
        <v>168</v>
      </c>
      <c r="E457" s="195" t="s">
        <v>1</v>
      </c>
      <c r="F457" s="196" t="s">
        <v>529</v>
      </c>
      <c r="G457" s="13"/>
      <c r="H457" s="197">
        <v>15.675</v>
      </c>
      <c r="I457" s="198"/>
      <c r="J457" s="13"/>
      <c r="K457" s="13"/>
      <c r="L457" s="193"/>
      <c r="M457" s="199"/>
      <c r="N457" s="200"/>
      <c r="O457" s="200"/>
      <c r="P457" s="200"/>
      <c r="Q457" s="200"/>
      <c r="R457" s="200"/>
      <c r="S457" s="200"/>
      <c r="T457" s="20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195" t="s">
        <v>168</v>
      </c>
      <c r="AU457" s="195" t="s">
        <v>85</v>
      </c>
      <c r="AV457" s="13" t="s">
        <v>85</v>
      </c>
      <c r="AW457" s="13" t="s">
        <v>32</v>
      </c>
      <c r="AX457" s="13" t="s">
        <v>75</v>
      </c>
      <c r="AY457" s="195" t="s">
        <v>122</v>
      </c>
    </row>
    <row r="458" spans="1:51" s="13" customFormat="1" ht="12">
      <c r="A458" s="13"/>
      <c r="B458" s="193"/>
      <c r="C458" s="13"/>
      <c r="D458" s="194" t="s">
        <v>168</v>
      </c>
      <c r="E458" s="195" t="s">
        <v>1</v>
      </c>
      <c r="F458" s="196" t="s">
        <v>530</v>
      </c>
      <c r="G458" s="13"/>
      <c r="H458" s="197">
        <v>3.3</v>
      </c>
      <c r="I458" s="198"/>
      <c r="J458" s="13"/>
      <c r="K458" s="13"/>
      <c r="L458" s="193"/>
      <c r="M458" s="199"/>
      <c r="N458" s="200"/>
      <c r="O458" s="200"/>
      <c r="P458" s="200"/>
      <c r="Q458" s="200"/>
      <c r="R458" s="200"/>
      <c r="S458" s="200"/>
      <c r="T458" s="20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95" t="s">
        <v>168</v>
      </c>
      <c r="AU458" s="195" t="s">
        <v>85</v>
      </c>
      <c r="AV458" s="13" t="s">
        <v>85</v>
      </c>
      <c r="AW458" s="13" t="s">
        <v>32</v>
      </c>
      <c r="AX458" s="13" t="s">
        <v>75</v>
      </c>
      <c r="AY458" s="195" t="s">
        <v>122</v>
      </c>
    </row>
    <row r="459" spans="1:51" s="14" customFormat="1" ht="12">
      <c r="A459" s="14"/>
      <c r="B459" s="202"/>
      <c r="C459" s="14"/>
      <c r="D459" s="194" t="s">
        <v>168</v>
      </c>
      <c r="E459" s="203" t="s">
        <v>1</v>
      </c>
      <c r="F459" s="204" t="s">
        <v>172</v>
      </c>
      <c r="G459" s="14"/>
      <c r="H459" s="205">
        <v>88.27499999999999</v>
      </c>
      <c r="I459" s="206"/>
      <c r="J459" s="14"/>
      <c r="K459" s="14"/>
      <c r="L459" s="202"/>
      <c r="M459" s="207"/>
      <c r="N459" s="208"/>
      <c r="O459" s="208"/>
      <c r="P459" s="208"/>
      <c r="Q459" s="208"/>
      <c r="R459" s="208"/>
      <c r="S459" s="208"/>
      <c r="T459" s="20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03" t="s">
        <v>168</v>
      </c>
      <c r="AU459" s="203" t="s">
        <v>85</v>
      </c>
      <c r="AV459" s="14" t="s">
        <v>166</v>
      </c>
      <c r="AW459" s="14" t="s">
        <v>32</v>
      </c>
      <c r="AX459" s="14" t="s">
        <v>83</v>
      </c>
      <c r="AY459" s="203" t="s">
        <v>122</v>
      </c>
    </row>
    <row r="460" spans="1:65" s="2" customFormat="1" ht="33" customHeight="1">
      <c r="A460" s="38"/>
      <c r="B460" s="172"/>
      <c r="C460" s="173" t="s">
        <v>531</v>
      </c>
      <c r="D460" s="173" t="s">
        <v>125</v>
      </c>
      <c r="E460" s="174" t="s">
        <v>532</v>
      </c>
      <c r="F460" s="175" t="s">
        <v>533</v>
      </c>
      <c r="G460" s="176" t="s">
        <v>479</v>
      </c>
      <c r="H460" s="177">
        <v>0.035</v>
      </c>
      <c r="I460" s="178"/>
      <c r="J460" s="179">
        <f>ROUND(I460*H460,2)</f>
        <v>0</v>
      </c>
      <c r="K460" s="180"/>
      <c r="L460" s="39"/>
      <c r="M460" s="181" t="s">
        <v>1</v>
      </c>
      <c r="N460" s="182" t="s">
        <v>40</v>
      </c>
      <c r="O460" s="77"/>
      <c r="P460" s="183">
        <f>O460*H460</f>
        <v>0</v>
      </c>
      <c r="Q460" s="183">
        <v>0</v>
      </c>
      <c r="R460" s="183">
        <f>Q460*H460</f>
        <v>0</v>
      </c>
      <c r="S460" s="183">
        <v>0</v>
      </c>
      <c r="T460" s="184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185" t="s">
        <v>253</v>
      </c>
      <c r="AT460" s="185" t="s">
        <v>125</v>
      </c>
      <c r="AU460" s="185" t="s">
        <v>85</v>
      </c>
      <c r="AY460" s="19" t="s">
        <v>122</v>
      </c>
      <c r="BE460" s="186">
        <f>IF(N460="základní",J460,0)</f>
        <v>0</v>
      </c>
      <c r="BF460" s="186">
        <f>IF(N460="snížená",J460,0)</f>
        <v>0</v>
      </c>
      <c r="BG460" s="186">
        <f>IF(N460="zákl. přenesená",J460,0)</f>
        <v>0</v>
      </c>
      <c r="BH460" s="186">
        <f>IF(N460="sníž. přenesená",J460,0)</f>
        <v>0</v>
      </c>
      <c r="BI460" s="186">
        <f>IF(N460="nulová",J460,0)</f>
        <v>0</v>
      </c>
      <c r="BJ460" s="19" t="s">
        <v>83</v>
      </c>
      <c r="BK460" s="186">
        <f>ROUND(I460*H460,2)</f>
        <v>0</v>
      </c>
      <c r="BL460" s="19" t="s">
        <v>253</v>
      </c>
      <c r="BM460" s="185" t="s">
        <v>534</v>
      </c>
    </row>
    <row r="461" spans="1:63" s="12" customFormat="1" ht="22.8" customHeight="1">
      <c r="A461" s="12"/>
      <c r="B461" s="159"/>
      <c r="C461" s="12"/>
      <c r="D461" s="160" t="s">
        <v>74</v>
      </c>
      <c r="E461" s="170" t="s">
        <v>535</v>
      </c>
      <c r="F461" s="170" t="s">
        <v>536</v>
      </c>
      <c r="G461" s="12"/>
      <c r="H461" s="12"/>
      <c r="I461" s="162"/>
      <c r="J461" s="171">
        <f>BK461</f>
        <v>0</v>
      </c>
      <c r="K461" s="12"/>
      <c r="L461" s="159"/>
      <c r="M461" s="164"/>
      <c r="N461" s="165"/>
      <c r="O461" s="165"/>
      <c r="P461" s="166">
        <f>SUM(P462:P513)</f>
        <v>0</v>
      </c>
      <c r="Q461" s="165"/>
      <c r="R461" s="166">
        <f>SUM(R462:R513)</f>
        <v>0.7506610499999999</v>
      </c>
      <c r="S461" s="165"/>
      <c r="T461" s="167">
        <f>SUM(T462:T513)</f>
        <v>2.564056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160" t="s">
        <v>85</v>
      </c>
      <c r="AT461" s="168" t="s">
        <v>74</v>
      </c>
      <c r="AU461" s="168" t="s">
        <v>83</v>
      </c>
      <c r="AY461" s="160" t="s">
        <v>122</v>
      </c>
      <c r="BK461" s="169">
        <f>SUM(BK462:BK513)</f>
        <v>0</v>
      </c>
    </row>
    <row r="462" spans="1:65" s="2" customFormat="1" ht="24.15" customHeight="1">
      <c r="A462" s="38"/>
      <c r="B462" s="172"/>
      <c r="C462" s="173" t="s">
        <v>537</v>
      </c>
      <c r="D462" s="173" t="s">
        <v>125</v>
      </c>
      <c r="E462" s="174" t="s">
        <v>538</v>
      </c>
      <c r="F462" s="175" t="s">
        <v>539</v>
      </c>
      <c r="G462" s="176" t="s">
        <v>275</v>
      </c>
      <c r="H462" s="177">
        <v>63.6</v>
      </c>
      <c r="I462" s="178"/>
      <c r="J462" s="179">
        <f>ROUND(I462*H462,2)</f>
        <v>0</v>
      </c>
      <c r="K462" s="180"/>
      <c r="L462" s="39"/>
      <c r="M462" s="181" t="s">
        <v>1</v>
      </c>
      <c r="N462" s="182" t="s">
        <v>40</v>
      </c>
      <c r="O462" s="77"/>
      <c r="P462" s="183">
        <f>O462*H462</f>
        <v>0</v>
      </c>
      <c r="Q462" s="183">
        <v>0.0003</v>
      </c>
      <c r="R462" s="183">
        <f>Q462*H462</f>
        <v>0.01908</v>
      </c>
      <c r="S462" s="183">
        <v>0</v>
      </c>
      <c r="T462" s="184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185" t="s">
        <v>253</v>
      </c>
      <c r="AT462" s="185" t="s">
        <v>125</v>
      </c>
      <c r="AU462" s="185" t="s">
        <v>85</v>
      </c>
      <c r="AY462" s="19" t="s">
        <v>122</v>
      </c>
      <c r="BE462" s="186">
        <f>IF(N462="základní",J462,0)</f>
        <v>0</v>
      </c>
      <c r="BF462" s="186">
        <f>IF(N462="snížená",J462,0)</f>
        <v>0</v>
      </c>
      <c r="BG462" s="186">
        <f>IF(N462="zákl. přenesená",J462,0)</f>
        <v>0</v>
      </c>
      <c r="BH462" s="186">
        <f>IF(N462="sníž. přenesená",J462,0)</f>
        <v>0</v>
      </c>
      <c r="BI462" s="186">
        <f>IF(N462="nulová",J462,0)</f>
        <v>0</v>
      </c>
      <c r="BJ462" s="19" t="s">
        <v>83</v>
      </c>
      <c r="BK462" s="186">
        <f>ROUND(I462*H462,2)</f>
        <v>0</v>
      </c>
      <c r="BL462" s="19" t="s">
        <v>253</v>
      </c>
      <c r="BM462" s="185" t="s">
        <v>540</v>
      </c>
    </row>
    <row r="463" spans="1:51" s="15" customFormat="1" ht="12">
      <c r="A463" s="15"/>
      <c r="B463" s="210"/>
      <c r="C463" s="15"/>
      <c r="D463" s="194" t="s">
        <v>168</v>
      </c>
      <c r="E463" s="211" t="s">
        <v>1</v>
      </c>
      <c r="F463" s="212" t="s">
        <v>190</v>
      </c>
      <c r="G463" s="15"/>
      <c r="H463" s="211" t="s">
        <v>1</v>
      </c>
      <c r="I463" s="213"/>
      <c r="J463" s="15"/>
      <c r="K463" s="15"/>
      <c r="L463" s="210"/>
      <c r="M463" s="214"/>
      <c r="N463" s="215"/>
      <c r="O463" s="215"/>
      <c r="P463" s="215"/>
      <c r="Q463" s="215"/>
      <c r="R463" s="215"/>
      <c r="S463" s="215"/>
      <c r="T463" s="216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11" t="s">
        <v>168</v>
      </c>
      <c r="AU463" s="211" t="s">
        <v>85</v>
      </c>
      <c r="AV463" s="15" t="s">
        <v>83</v>
      </c>
      <c r="AW463" s="15" t="s">
        <v>32</v>
      </c>
      <c r="AX463" s="15" t="s">
        <v>75</v>
      </c>
      <c r="AY463" s="211" t="s">
        <v>122</v>
      </c>
    </row>
    <row r="464" spans="1:51" s="13" customFormat="1" ht="12">
      <c r="A464" s="13"/>
      <c r="B464" s="193"/>
      <c r="C464" s="13"/>
      <c r="D464" s="194" t="s">
        <v>168</v>
      </c>
      <c r="E464" s="195" t="s">
        <v>1</v>
      </c>
      <c r="F464" s="196" t="s">
        <v>541</v>
      </c>
      <c r="G464" s="13"/>
      <c r="H464" s="197">
        <v>63.6</v>
      </c>
      <c r="I464" s="198"/>
      <c r="J464" s="13"/>
      <c r="K464" s="13"/>
      <c r="L464" s="193"/>
      <c r="M464" s="199"/>
      <c r="N464" s="200"/>
      <c r="O464" s="200"/>
      <c r="P464" s="200"/>
      <c r="Q464" s="200"/>
      <c r="R464" s="200"/>
      <c r="S464" s="200"/>
      <c r="T464" s="20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195" t="s">
        <v>168</v>
      </c>
      <c r="AU464" s="195" t="s">
        <v>85</v>
      </c>
      <c r="AV464" s="13" t="s">
        <v>85</v>
      </c>
      <c r="AW464" s="13" t="s">
        <v>32</v>
      </c>
      <c r="AX464" s="13" t="s">
        <v>75</v>
      </c>
      <c r="AY464" s="195" t="s">
        <v>122</v>
      </c>
    </row>
    <row r="465" spans="1:51" s="16" customFormat="1" ht="12">
      <c r="A465" s="16"/>
      <c r="B465" s="217"/>
      <c r="C465" s="16"/>
      <c r="D465" s="194" t="s">
        <v>168</v>
      </c>
      <c r="E465" s="218" t="s">
        <v>1</v>
      </c>
      <c r="F465" s="219" t="s">
        <v>183</v>
      </c>
      <c r="G465" s="16"/>
      <c r="H465" s="220">
        <v>63.6</v>
      </c>
      <c r="I465" s="221"/>
      <c r="J465" s="16"/>
      <c r="K465" s="16"/>
      <c r="L465" s="217"/>
      <c r="M465" s="222"/>
      <c r="N465" s="223"/>
      <c r="O465" s="223"/>
      <c r="P465" s="223"/>
      <c r="Q465" s="223"/>
      <c r="R465" s="223"/>
      <c r="S465" s="223"/>
      <c r="T465" s="224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18" t="s">
        <v>168</v>
      </c>
      <c r="AU465" s="218" t="s">
        <v>85</v>
      </c>
      <c r="AV465" s="16" t="s">
        <v>136</v>
      </c>
      <c r="AW465" s="16" t="s">
        <v>32</v>
      </c>
      <c r="AX465" s="16" t="s">
        <v>75</v>
      </c>
      <c r="AY465" s="218" t="s">
        <v>122</v>
      </c>
    </row>
    <row r="466" spans="1:51" s="14" customFormat="1" ht="12">
      <c r="A466" s="14"/>
      <c r="B466" s="202"/>
      <c r="C466" s="14"/>
      <c r="D466" s="194" t="s">
        <v>168</v>
      </c>
      <c r="E466" s="203" t="s">
        <v>1</v>
      </c>
      <c r="F466" s="204" t="s">
        <v>172</v>
      </c>
      <c r="G466" s="14"/>
      <c r="H466" s="205">
        <v>63.6</v>
      </c>
      <c r="I466" s="206"/>
      <c r="J466" s="14"/>
      <c r="K466" s="14"/>
      <c r="L466" s="202"/>
      <c r="M466" s="207"/>
      <c r="N466" s="208"/>
      <c r="O466" s="208"/>
      <c r="P466" s="208"/>
      <c r="Q466" s="208"/>
      <c r="R466" s="208"/>
      <c r="S466" s="208"/>
      <c r="T466" s="20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03" t="s">
        <v>168</v>
      </c>
      <c r="AU466" s="203" t="s">
        <v>85</v>
      </c>
      <c r="AV466" s="14" t="s">
        <v>166</v>
      </c>
      <c r="AW466" s="14" t="s">
        <v>32</v>
      </c>
      <c r="AX466" s="14" t="s">
        <v>83</v>
      </c>
      <c r="AY466" s="203" t="s">
        <v>122</v>
      </c>
    </row>
    <row r="467" spans="1:65" s="2" customFormat="1" ht="37.8" customHeight="1">
      <c r="A467" s="38"/>
      <c r="B467" s="172"/>
      <c r="C467" s="173" t="s">
        <v>542</v>
      </c>
      <c r="D467" s="173" t="s">
        <v>125</v>
      </c>
      <c r="E467" s="174" t="s">
        <v>543</v>
      </c>
      <c r="F467" s="175" t="s">
        <v>544</v>
      </c>
      <c r="G467" s="176" t="s">
        <v>275</v>
      </c>
      <c r="H467" s="177">
        <v>22.92</v>
      </c>
      <c r="I467" s="178"/>
      <c r="J467" s="179">
        <f>ROUND(I467*H467,2)</f>
        <v>0</v>
      </c>
      <c r="K467" s="180"/>
      <c r="L467" s="39"/>
      <c r="M467" s="181" t="s">
        <v>1</v>
      </c>
      <c r="N467" s="182" t="s">
        <v>40</v>
      </c>
      <c r="O467" s="77"/>
      <c r="P467" s="183">
        <f>O467*H467</f>
        <v>0</v>
      </c>
      <c r="Q467" s="183">
        <v>0.0006</v>
      </c>
      <c r="R467" s="183">
        <f>Q467*H467</f>
        <v>0.013752</v>
      </c>
      <c r="S467" s="183">
        <v>0</v>
      </c>
      <c r="T467" s="184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185" t="s">
        <v>253</v>
      </c>
      <c r="AT467" s="185" t="s">
        <v>125</v>
      </c>
      <c r="AU467" s="185" t="s">
        <v>85</v>
      </c>
      <c r="AY467" s="19" t="s">
        <v>122</v>
      </c>
      <c r="BE467" s="186">
        <f>IF(N467="základní",J467,0)</f>
        <v>0</v>
      </c>
      <c r="BF467" s="186">
        <f>IF(N467="snížená",J467,0)</f>
        <v>0</v>
      </c>
      <c r="BG467" s="186">
        <f>IF(N467="zákl. přenesená",J467,0)</f>
        <v>0</v>
      </c>
      <c r="BH467" s="186">
        <f>IF(N467="sníž. přenesená",J467,0)</f>
        <v>0</v>
      </c>
      <c r="BI467" s="186">
        <f>IF(N467="nulová",J467,0)</f>
        <v>0</v>
      </c>
      <c r="BJ467" s="19" t="s">
        <v>83</v>
      </c>
      <c r="BK467" s="186">
        <f>ROUND(I467*H467,2)</f>
        <v>0</v>
      </c>
      <c r="BL467" s="19" t="s">
        <v>253</v>
      </c>
      <c r="BM467" s="185" t="s">
        <v>545</v>
      </c>
    </row>
    <row r="468" spans="1:51" s="15" customFormat="1" ht="12">
      <c r="A468" s="15"/>
      <c r="B468" s="210"/>
      <c r="C468" s="15"/>
      <c r="D468" s="194" t="s">
        <v>168</v>
      </c>
      <c r="E468" s="211" t="s">
        <v>1</v>
      </c>
      <c r="F468" s="212" t="s">
        <v>190</v>
      </c>
      <c r="G468" s="15"/>
      <c r="H468" s="211" t="s">
        <v>1</v>
      </c>
      <c r="I468" s="213"/>
      <c r="J468" s="15"/>
      <c r="K468" s="15"/>
      <c r="L468" s="210"/>
      <c r="M468" s="214"/>
      <c r="N468" s="215"/>
      <c r="O468" s="215"/>
      <c r="P468" s="215"/>
      <c r="Q468" s="215"/>
      <c r="R468" s="215"/>
      <c r="S468" s="215"/>
      <c r="T468" s="216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11" t="s">
        <v>168</v>
      </c>
      <c r="AU468" s="211" t="s">
        <v>85</v>
      </c>
      <c r="AV468" s="15" t="s">
        <v>83</v>
      </c>
      <c r="AW468" s="15" t="s">
        <v>32</v>
      </c>
      <c r="AX468" s="15" t="s">
        <v>75</v>
      </c>
      <c r="AY468" s="211" t="s">
        <v>122</v>
      </c>
    </row>
    <row r="469" spans="1:51" s="13" customFormat="1" ht="12">
      <c r="A469" s="13"/>
      <c r="B469" s="193"/>
      <c r="C469" s="13"/>
      <c r="D469" s="194" t="s">
        <v>168</v>
      </c>
      <c r="E469" s="195" t="s">
        <v>1</v>
      </c>
      <c r="F469" s="196" t="s">
        <v>546</v>
      </c>
      <c r="G469" s="13"/>
      <c r="H469" s="197">
        <v>22.92</v>
      </c>
      <c r="I469" s="198"/>
      <c r="J469" s="13"/>
      <c r="K469" s="13"/>
      <c r="L469" s="193"/>
      <c r="M469" s="199"/>
      <c r="N469" s="200"/>
      <c r="O469" s="200"/>
      <c r="P469" s="200"/>
      <c r="Q469" s="200"/>
      <c r="R469" s="200"/>
      <c r="S469" s="200"/>
      <c r="T469" s="20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195" t="s">
        <v>168</v>
      </c>
      <c r="AU469" s="195" t="s">
        <v>85</v>
      </c>
      <c r="AV469" s="13" t="s">
        <v>85</v>
      </c>
      <c r="AW469" s="13" t="s">
        <v>32</v>
      </c>
      <c r="AX469" s="13" t="s">
        <v>75</v>
      </c>
      <c r="AY469" s="195" t="s">
        <v>122</v>
      </c>
    </row>
    <row r="470" spans="1:51" s="16" customFormat="1" ht="12">
      <c r="A470" s="16"/>
      <c r="B470" s="217"/>
      <c r="C470" s="16"/>
      <c r="D470" s="194" t="s">
        <v>168</v>
      </c>
      <c r="E470" s="218" t="s">
        <v>1</v>
      </c>
      <c r="F470" s="219" t="s">
        <v>183</v>
      </c>
      <c r="G470" s="16"/>
      <c r="H470" s="220">
        <v>22.92</v>
      </c>
      <c r="I470" s="221"/>
      <c r="J470" s="16"/>
      <c r="K470" s="16"/>
      <c r="L470" s="217"/>
      <c r="M470" s="222"/>
      <c r="N470" s="223"/>
      <c r="O470" s="223"/>
      <c r="P470" s="223"/>
      <c r="Q470" s="223"/>
      <c r="R470" s="223"/>
      <c r="S470" s="223"/>
      <c r="T470" s="224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T470" s="218" t="s">
        <v>168</v>
      </c>
      <c r="AU470" s="218" t="s">
        <v>85</v>
      </c>
      <c r="AV470" s="16" t="s">
        <v>136</v>
      </c>
      <c r="AW470" s="16" t="s">
        <v>32</v>
      </c>
      <c r="AX470" s="16" t="s">
        <v>75</v>
      </c>
      <c r="AY470" s="218" t="s">
        <v>122</v>
      </c>
    </row>
    <row r="471" spans="1:51" s="14" customFormat="1" ht="12">
      <c r="A471" s="14"/>
      <c r="B471" s="202"/>
      <c r="C471" s="14"/>
      <c r="D471" s="194" t="s">
        <v>168</v>
      </c>
      <c r="E471" s="203" t="s">
        <v>1</v>
      </c>
      <c r="F471" s="204" t="s">
        <v>172</v>
      </c>
      <c r="G471" s="14"/>
      <c r="H471" s="205">
        <v>22.92</v>
      </c>
      <c r="I471" s="206"/>
      <c r="J471" s="14"/>
      <c r="K471" s="14"/>
      <c r="L471" s="202"/>
      <c r="M471" s="207"/>
      <c r="N471" s="208"/>
      <c r="O471" s="208"/>
      <c r="P471" s="208"/>
      <c r="Q471" s="208"/>
      <c r="R471" s="208"/>
      <c r="S471" s="208"/>
      <c r="T471" s="209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03" t="s">
        <v>168</v>
      </c>
      <c r="AU471" s="203" t="s">
        <v>85</v>
      </c>
      <c r="AV471" s="14" t="s">
        <v>166</v>
      </c>
      <c r="AW471" s="14" t="s">
        <v>32</v>
      </c>
      <c r="AX471" s="14" t="s">
        <v>83</v>
      </c>
      <c r="AY471" s="203" t="s">
        <v>122</v>
      </c>
    </row>
    <row r="472" spans="1:65" s="2" customFormat="1" ht="37.8" customHeight="1">
      <c r="A472" s="38"/>
      <c r="B472" s="172"/>
      <c r="C472" s="173" t="s">
        <v>547</v>
      </c>
      <c r="D472" s="173" t="s">
        <v>125</v>
      </c>
      <c r="E472" s="174" t="s">
        <v>548</v>
      </c>
      <c r="F472" s="175" t="s">
        <v>549</v>
      </c>
      <c r="G472" s="176" t="s">
        <v>275</v>
      </c>
      <c r="H472" s="177">
        <v>11.46</v>
      </c>
      <c r="I472" s="178"/>
      <c r="J472" s="179">
        <f>ROUND(I472*H472,2)</f>
        <v>0</v>
      </c>
      <c r="K472" s="180"/>
      <c r="L472" s="39"/>
      <c r="M472" s="181" t="s">
        <v>1</v>
      </c>
      <c r="N472" s="182" t="s">
        <v>40</v>
      </c>
      <c r="O472" s="77"/>
      <c r="P472" s="183">
        <f>O472*H472</f>
        <v>0</v>
      </c>
      <c r="Q472" s="183">
        <v>0.0006</v>
      </c>
      <c r="R472" s="183">
        <f>Q472*H472</f>
        <v>0.006876</v>
      </c>
      <c r="S472" s="183">
        <v>0</v>
      </c>
      <c r="T472" s="184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185" t="s">
        <v>253</v>
      </c>
      <c r="AT472" s="185" t="s">
        <v>125</v>
      </c>
      <c r="AU472" s="185" t="s">
        <v>85</v>
      </c>
      <c r="AY472" s="19" t="s">
        <v>122</v>
      </c>
      <c r="BE472" s="186">
        <f>IF(N472="základní",J472,0)</f>
        <v>0</v>
      </c>
      <c r="BF472" s="186">
        <f>IF(N472="snížená",J472,0)</f>
        <v>0</v>
      </c>
      <c r="BG472" s="186">
        <f>IF(N472="zákl. přenesená",J472,0)</f>
        <v>0</v>
      </c>
      <c r="BH472" s="186">
        <f>IF(N472="sníž. přenesená",J472,0)</f>
        <v>0</v>
      </c>
      <c r="BI472" s="186">
        <f>IF(N472="nulová",J472,0)</f>
        <v>0</v>
      </c>
      <c r="BJ472" s="19" t="s">
        <v>83</v>
      </c>
      <c r="BK472" s="186">
        <f>ROUND(I472*H472,2)</f>
        <v>0</v>
      </c>
      <c r="BL472" s="19" t="s">
        <v>253</v>
      </c>
      <c r="BM472" s="185" t="s">
        <v>550</v>
      </c>
    </row>
    <row r="473" spans="1:51" s="15" customFormat="1" ht="12">
      <c r="A473" s="15"/>
      <c r="B473" s="210"/>
      <c r="C473" s="15"/>
      <c r="D473" s="194" t="s">
        <v>168</v>
      </c>
      <c r="E473" s="211" t="s">
        <v>1</v>
      </c>
      <c r="F473" s="212" t="s">
        <v>190</v>
      </c>
      <c r="G473" s="15"/>
      <c r="H473" s="211" t="s">
        <v>1</v>
      </c>
      <c r="I473" s="213"/>
      <c r="J473" s="15"/>
      <c r="K473" s="15"/>
      <c r="L473" s="210"/>
      <c r="M473" s="214"/>
      <c r="N473" s="215"/>
      <c r="O473" s="215"/>
      <c r="P473" s="215"/>
      <c r="Q473" s="215"/>
      <c r="R473" s="215"/>
      <c r="S473" s="215"/>
      <c r="T473" s="216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11" t="s">
        <v>168</v>
      </c>
      <c r="AU473" s="211" t="s">
        <v>85</v>
      </c>
      <c r="AV473" s="15" t="s">
        <v>83</v>
      </c>
      <c r="AW473" s="15" t="s">
        <v>32</v>
      </c>
      <c r="AX473" s="15" t="s">
        <v>75</v>
      </c>
      <c r="AY473" s="211" t="s">
        <v>122</v>
      </c>
    </row>
    <row r="474" spans="1:51" s="13" customFormat="1" ht="12">
      <c r="A474" s="13"/>
      <c r="B474" s="193"/>
      <c r="C474" s="13"/>
      <c r="D474" s="194" t="s">
        <v>168</v>
      </c>
      <c r="E474" s="195" t="s">
        <v>1</v>
      </c>
      <c r="F474" s="196" t="s">
        <v>551</v>
      </c>
      <c r="G474" s="13"/>
      <c r="H474" s="197">
        <v>11.46</v>
      </c>
      <c r="I474" s="198"/>
      <c r="J474" s="13"/>
      <c r="K474" s="13"/>
      <c r="L474" s="193"/>
      <c r="M474" s="199"/>
      <c r="N474" s="200"/>
      <c r="O474" s="200"/>
      <c r="P474" s="200"/>
      <c r="Q474" s="200"/>
      <c r="R474" s="200"/>
      <c r="S474" s="200"/>
      <c r="T474" s="20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95" t="s">
        <v>168</v>
      </c>
      <c r="AU474" s="195" t="s">
        <v>85</v>
      </c>
      <c r="AV474" s="13" t="s">
        <v>85</v>
      </c>
      <c r="AW474" s="13" t="s">
        <v>32</v>
      </c>
      <c r="AX474" s="13" t="s">
        <v>75</v>
      </c>
      <c r="AY474" s="195" t="s">
        <v>122</v>
      </c>
    </row>
    <row r="475" spans="1:51" s="16" customFormat="1" ht="12">
      <c r="A475" s="16"/>
      <c r="B475" s="217"/>
      <c r="C475" s="16"/>
      <c r="D475" s="194" t="s">
        <v>168</v>
      </c>
      <c r="E475" s="218" t="s">
        <v>1</v>
      </c>
      <c r="F475" s="219" t="s">
        <v>183</v>
      </c>
      <c r="G475" s="16"/>
      <c r="H475" s="220">
        <v>11.46</v>
      </c>
      <c r="I475" s="221"/>
      <c r="J475" s="16"/>
      <c r="K475" s="16"/>
      <c r="L475" s="217"/>
      <c r="M475" s="222"/>
      <c r="N475" s="223"/>
      <c r="O475" s="223"/>
      <c r="P475" s="223"/>
      <c r="Q475" s="223"/>
      <c r="R475" s="223"/>
      <c r="S475" s="223"/>
      <c r="T475" s="224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T475" s="218" t="s">
        <v>168</v>
      </c>
      <c r="AU475" s="218" t="s">
        <v>85</v>
      </c>
      <c r="AV475" s="16" t="s">
        <v>136</v>
      </c>
      <c r="AW475" s="16" t="s">
        <v>32</v>
      </c>
      <c r="AX475" s="16" t="s">
        <v>75</v>
      </c>
      <c r="AY475" s="218" t="s">
        <v>122</v>
      </c>
    </row>
    <row r="476" spans="1:51" s="14" customFormat="1" ht="12">
      <c r="A476" s="14"/>
      <c r="B476" s="202"/>
      <c r="C476" s="14"/>
      <c r="D476" s="194" t="s">
        <v>168</v>
      </c>
      <c r="E476" s="203" t="s">
        <v>1</v>
      </c>
      <c r="F476" s="204" t="s">
        <v>172</v>
      </c>
      <c r="G476" s="14"/>
      <c r="H476" s="205">
        <v>11.46</v>
      </c>
      <c r="I476" s="206"/>
      <c r="J476" s="14"/>
      <c r="K476" s="14"/>
      <c r="L476" s="202"/>
      <c r="M476" s="207"/>
      <c r="N476" s="208"/>
      <c r="O476" s="208"/>
      <c r="P476" s="208"/>
      <c r="Q476" s="208"/>
      <c r="R476" s="208"/>
      <c r="S476" s="208"/>
      <c r="T476" s="209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03" t="s">
        <v>168</v>
      </c>
      <c r="AU476" s="203" t="s">
        <v>85</v>
      </c>
      <c r="AV476" s="14" t="s">
        <v>166</v>
      </c>
      <c r="AW476" s="14" t="s">
        <v>32</v>
      </c>
      <c r="AX476" s="14" t="s">
        <v>83</v>
      </c>
      <c r="AY476" s="203" t="s">
        <v>122</v>
      </c>
    </row>
    <row r="477" spans="1:65" s="2" customFormat="1" ht="37.8" customHeight="1">
      <c r="A477" s="38"/>
      <c r="B477" s="172"/>
      <c r="C477" s="173" t="s">
        <v>552</v>
      </c>
      <c r="D477" s="173" t="s">
        <v>125</v>
      </c>
      <c r="E477" s="174" t="s">
        <v>553</v>
      </c>
      <c r="F477" s="175" t="s">
        <v>554</v>
      </c>
      <c r="G477" s="176" t="s">
        <v>275</v>
      </c>
      <c r="H477" s="177">
        <v>11.46</v>
      </c>
      <c r="I477" s="178"/>
      <c r="J477" s="179">
        <f>ROUND(I477*H477,2)</f>
        <v>0</v>
      </c>
      <c r="K477" s="180"/>
      <c r="L477" s="39"/>
      <c r="M477" s="181" t="s">
        <v>1</v>
      </c>
      <c r="N477" s="182" t="s">
        <v>40</v>
      </c>
      <c r="O477" s="77"/>
      <c r="P477" s="183">
        <f>O477*H477</f>
        <v>0</v>
      </c>
      <c r="Q477" s="183">
        <v>0.00043</v>
      </c>
      <c r="R477" s="183">
        <f>Q477*H477</f>
        <v>0.0049278</v>
      </c>
      <c r="S477" s="183">
        <v>0</v>
      </c>
      <c r="T477" s="184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185" t="s">
        <v>253</v>
      </c>
      <c r="AT477" s="185" t="s">
        <v>125</v>
      </c>
      <c r="AU477" s="185" t="s">
        <v>85</v>
      </c>
      <c r="AY477" s="19" t="s">
        <v>122</v>
      </c>
      <c r="BE477" s="186">
        <f>IF(N477="základní",J477,0)</f>
        <v>0</v>
      </c>
      <c r="BF477" s="186">
        <f>IF(N477="snížená",J477,0)</f>
        <v>0</v>
      </c>
      <c r="BG477" s="186">
        <f>IF(N477="zákl. přenesená",J477,0)</f>
        <v>0</v>
      </c>
      <c r="BH477" s="186">
        <f>IF(N477="sníž. přenesená",J477,0)</f>
        <v>0</v>
      </c>
      <c r="BI477" s="186">
        <f>IF(N477="nulová",J477,0)</f>
        <v>0</v>
      </c>
      <c r="BJ477" s="19" t="s">
        <v>83</v>
      </c>
      <c r="BK477" s="186">
        <f>ROUND(I477*H477,2)</f>
        <v>0</v>
      </c>
      <c r="BL477" s="19" t="s">
        <v>253</v>
      </c>
      <c r="BM477" s="185" t="s">
        <v>555</v>
      </c>
    </row>
    <row r="478" spans="1:51" s="15" customFormat="1" ht="12">
      <c r="A478" s="15"/>
      <c r="B478" s="210"/>
      <c r="C478" s="15"/>
      <c r="D478" s="194" t="s">
        <v>168</v>
      </c>
      <c r="E478" s="211" t="s">
        <v>1</v>
      </c>
      <c r="F478" s="212" t="s">
        <v>190</v>
      </c>
      <c r="G478" s="15"/>
      <c r="H478" s="211" t="s">
        <v>1</v>
      </c>
      <c r="I478" s="213"/>
      <c r="J478" s="15"/>
      <c r="K478" s="15"/>
      <c r="L478" s="210"/>
      <c r="M478" s="214"/>
      <c r="N478" s="215"/>
      <c r="O478" s="215"/>
      <c r="P478" s="215"/>
      <c r="Q478" s="215"/>
      <c r="R478" s="215"/>
      <c r="S478" s="215"/>
      <c r="T478" s="216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11" t="s">
        <v>168</v>
      </c>
      <c r="AU478" s="211" t="s">
        <v>85</v>
      </c>
      <c r="AV478" s="15" t="s">
        <v>83</v>
      </c>
      <c r="AW478" s="15" t="s">
        <v>32</v>
      </c>
      <c r="AX478" s="15" t="s">
        <v>75</v>
      </c>
      <c r="AY478" s="211" t="s">
        <v>122</v>
      </c>
    </row>
    <row r="479" spans="1:51" s="13" customFormat="1" ht="12">
      <c r="A479" s="13"/>
      <c r="B479" s="193"/>
      <c r="C479" s="13"/>
      <c r="D479" s="194" t="s">
        <v>168</v>
      </c>
      <c r="E479" s="195" t="s">
        <v>1</v>
      </c>
      <c r="F479" s="196" t="s">
        <v>551</v>
      </c>
      <c r="G479" s="13"/>
      <c r="H479" s="197">
        <v>11.46</v>
      </c>
      <c r="I479" s="198"/>
      <c r="J479" s="13"/>
      <c r="K479" s="13"/>
      <c r="L479" s="193"/>
      <c r="M479" s="199"/>
      <c r="N479" s="200"/>
      <c r="O479" s="200"/>
      <c r="P479" s="200"/>
      <c r="Q479" s="200"/>
      <c r="R479" s="200"/>
      <c r="S479" s="200"/>
      <c r="T479" s="20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195" t="s">
        <v>168</v>
      </c>
      <c r="AU479" s="195" t="s">
        <v>85</v>
      </c>
      <c r="AV479" s="13" t="s">
        <v>85</v>
      </c>
      <c r="AW479" s="13" t="s">
        <v>32</v>
      </c>
      <c r="AX479" s="13" t="s">
        <v>75</v>
      </c>
      <c r="AY479" s="195" t="s">
        <v>122</v>
      </c>
    </row>
    <row r="480" spans="1:51" s="16" customFormat="1" ht="12">
      <c r="A480" s="16"/>
      <c r="B480" s="217"/>
      <c r="C480" s="16"/>
      <c r="D480" s="194" t="s">
        <v>168</v>
      </c>
      <c r="E480" s="218" t="s">
        <v>1</v>
      </c>
      <c r="F480" s="219" t="s">
        <v>183</v>
      </c>
      <c r="G480" s="16"/>
      <c r="H480" s="220">
        <v>11.46</v>
      </c>
      <c r="I480" s="221"/>
      <c r="J480" s="16"/>
      <c r="K480" s="16"/>
      <c r="L480" s="217"/>
      <c r="M480" s="222"/>
      <c r="N480" s="223"/>
      <c r="O480" s="223"/>
      <c r="P480" s="223"/>
      <c r="Q480" s="223"/>
      <c r="R480" s="223"/>
      <c r="S480" s="223"/>
      <c r="T480" s="224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T480" s="218" t="s">
        <v>168</v>
      </c>
      <c r="AU480" s="218" t="s">
        <v>85</v>
      </c>
      <c r="AV480" s="16" t="s">
        <v>136</v>
      </c>
      <c r="AW480" s="16" t="s">
        <v>32</v>
      </c>
      <c r="AX480" s="16" t="s">
        <v>75</v>
      </c>
      <c r="AY480" s="218" t="s">
        <v>122</v>
      </c>
    </row>
    <row r="481" spans="1:51" s="14" customFormat="1" ht="12">
      <c r="A481" s="14"/>
      <c r="B481" s="202"/>
      <c r="C481" s="14"/>
      <c r="D481" s="194" t="s">
        <v>168</v>
      </c>
      <c r="E481" s="203" t="s">
        <v>1</v>
      </c>
      <c r="F481" s="204" t="s">
        <v>172</v>
      </c>
      <c r="G481" s="14"/>
      <c r="H481" s="205">
        <v>11.46</v>
      </c>
      <c r="I481" s="206"/>
      <c r="J481" s="14"/>
      <c r="K481" s="14"/>
      <c r="L481" s="202"/>
      <c r="M481" s="207"/>
      <c r="N481" s="208"/>
      <c r="O481" s="208"/>
      <c r="P481" s="208"/>
      <c r="Q481" s="208"/>
      <c r="R481" s="208"/>
      <c r="S481" s="208"/>
      <c r="T481" s="209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03" t="s">
        <v>168</v>
      </c>
      <c r="AU481" s="203" t="s">
        <v>85</v>
      </c>
      <c r="AV481" s="14" t="s">
        <v>166</v>
      </c>
      <c r="AW481" s="14" t="s">
        <v>32</v>
      </c>
      <c r="AX481" s="14" t="s">
        <v>83</v>
      </c>
      <c r="AY481" s="203" t="s">
        <v>122</v>
      </c>
    </row>
    <row r="482" spans="1:65" s="2" customFormat="1" ht="33" customHeight="1">
      <c r="A482" s="38"/>
      <c r="B482" s="172"/>
      <c r="C482" s="173" t="s">
        <v>556</v>
      </c>
      <c r="D482" s="173" t="s">
        <v>125</v>
      </c>
      <c r="E482" s="174" t="s">
        <v>557</v>
      </c>
      <c r="F482" s="175" t="s">
        <v>558</v>
      </c>
      <c r="G482" s="176" t="s">
        <v>204</v>
      </c>
      <c r="H482" s="177">
        <v>233.096</v>
      </c>
      <c r="I482" s="178"/>
      <c r="J482" s="179">
        <f>ROUND(I482*H482,2)</f>
        <v>0</v>
      </c>
      <c r="K482" s="180"/>
      <c r="L482" s="39"/>
      <c r="M482" s="181" t="s">
        <v>1</v>
      </c>
      <c r="N482" s="182" t="s">
        <v>40</v>
      </c>
      <c r="O482" s="77"/>
      <c r="P482" s="183">
        <f>O482*H482</f>
        <v>0</v>
      </c>
      <c r="Q482" s="183">
        <v>0</v>
      </c>
      <c r="R482" s="183">
        <f>Q482*H482</f>
        <v>0</v>
      </c>
      <c r="S482" s="183">
        <v>0.011</v>
      </c>
      <c r="T482" s="184">
        <f>S482*H482</f>
        <v>2.564056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185" t="s">
        <v>253</v>
      </c>
      <c r="AT482" s="185" t="s">
        <v>125</v>
      </c>
      <c r="AU482" s="185" t="s">
        <v>85</v>
      </c>
      <c r="AY482" s="19" t="s">
        <v>122</v>
      </c>
      <c r="BE482" s="186">
        <f>IF(N482="základní",J482,0)</f>
        <v>0</v>
      </c>
      <c r="BF482" s="186">
        <f>IF(N482="snížená",J482,0)</f>
        <v>0</v>
      </c>
      <c r="BG482" s="186">
        <f>IF(N482="zákl. přenesená",J482,0)</f>
        <v>0</v>
      </c>
      <c r="BH482" s="186">
        <f>IF(N482="sníž. přenesená",J482,0)</f>
        <v>0</v>
      </c>
      <c r="BI482" s="186">
        <f>IF(N482="nulová",J482,0)</f>
        <v>0</v>
      </c>
      <c r="BJ482" s="19" t="s">
        <v>83</v>
      </c>
      <c r="BK482" s="186">
        <f>ROUND(I482*H482,2)</f>
        <v>0</v>
      </c>
      <c r="BL482" s="19" t="s">
        <v>253</v>
      </c>
      <c r="BM482" s="185" t="s">
        <v>559</v>
      </c>
    </row>
    <row r="483" spans="1:51" s="15" customFormat="1" ht="12">
      <c r="A483" s="15"/>
      <c r="B483" s="210"/>
      <c r="C483" s="15"/>
      <c r="D483" s="194" t="s">
        <v>168</v>
      </c>
      <c r="E483" s="211" t="s">
        <v>1</v>
      </c>
      <c r="F483" s="212" t="s">
        <v>190</v>
      </c>
      <c r="G483" s="15"/>
      <c r="H483" s="211" t="s">
        <v>1</v>
      </c>
      <c r="I483" s="213"/>
      <c r="J483" s="15"/>
      <c r="K483" s="15"/>
      <c r="L483" s="210"/>
      <c r="M483" s="214"/>
      <c r="N483" s="215"/>
      <c r="O483" s="215"/>
      <c r="P483" s="215"/>
      <c r="Q483" s="215"/>
      <c r="R483" s="215"/>
      <c r="S483" s="215"/>
      <c r="T483" s="216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11" t="s">
        <v>168</v>
      </c>
      <c r="AU483" s="211" t="s">
        <v>85</v>
      </c>
      <c r="AV483" s="15" t="s">
        <v>83</v>
      </c>
      <c r="AW483" s="15" t="s">
        <v>32</v>
      </c>
      <c r="AX483" s="15" t="s">
        <v>75</v>
      </c>
      <c r="AY483" s="211" t="s">
        <v>122</v>
      </c>
    </row>
    <row r="484" spans="1:51" s="13" customFormat="1" ht="12">
      <c r="A484" s="13"/>
      <c r="B484" s="193"/>
      <c r="C484" s="13"/>
      <c r="D484" s="194" t="s">
        <v>168</v>
      </c>
      <c r="E484" s="195" t="s">
        <v>1</v>
      </c>
      <c r="F484" s="196" t="s">
        <v>560</v>
      </c>
      <c r="G484" s="13"/>
      <c r="H484" s="197">
        <v>233.096</v>
      </c>
      <c r="I484" s="198"/>
      <c r="J484" s="13"/>
      <c r="K484" s="13"/>
      <c r="L484" s="193"/>
      <c r="M484" s="199"/>
      <c r="N484" s="200"/>
      <c r="O484" s="200"/>
      <c r="P484" s="200"/>
      <c r="Q484" s="200"/>
      <c r="R484" s="200"/>
      <c r="S484" s="200"/>
      <c r="T484" s="20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95" t="s">
        <v>168</v>
      </c>
      <c r="AU484" s="195" t="s">
        <v>85</v>
      </c>
      <c r="AV484" s="13" t="s">
        <v>85</v>
      </c>
      <c r="AW484" s="13" t="s">
        <v>32</v>
      </c>
      <c r="AX484" s="13" t="s">
        <v>75</v>
      </c>
      <c r="AY484" s="195" t="s">
        <v>122</v>
      </c>
    </row>
    <row r="485" spans="1:51" s="16" customFormat="1" ht="12">
      <c r="A485" s="16"/>
      <c r="B485" s="217"/>
      <c r="C485" s="16"/>
      <c r="D485" s="194" t="s">
        <v>168</v>
      </c>
      <c r="E485" s="218" t="s">
        <v>1</v>
      </c>
      <c r="F485" s="219" t="s">
        <v>183</v>
      </c>
      <c r="G485" s="16"/>
      <c r="H485" s="220">
        <v>233.096</v>
      </c>
      <c r="I485" s="221"/>
      <c r="J485" s="16"/>
      <c r="K485" s="16"/>
      <c r="L485" s="217"/>
      <c r="M485" s="222"/>
      <c r="N485" s="223"/>
      <c r="O485" s="223"/>
      <c r="P485" s="223"/>
      <c r="Q485" s="223"/>
      <c r="R485" s="223"/>
      <c r="S485" s="223"/>
      <c r="T485" s="224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T485" s="218" t="s">
        <v>168</v>
      </c>
      <c r="AU485" s="218" t="s">
        <v>85</v>
      </c>
      <c r="AV485" s="16" t="s">
        <v>136</v>
      </c>
      <c r="AW485" s="16" t="s">
        <v>32</v>
      </c>
      <c r="AX485" s="16" t="s">
        <v>75</v>
      </c>
      <c r="AY485" s="218" t="s">
        <v>122</v>
      </c>
    </row>
    <row r="486" spans="1:51" s="14" customFormat="1" ht="12">
      <c r="A486" s="14"/>
      <c r="B486" s="202"/>
      <c r="C486" s="14"/>
      <c r="D486" s="194" t="s">
        <v>168</v>
      </c>
      <c r="E486" s="203" t="s">
        <v>1</v>
      </c>
      <c r="F486" s="204" t="s">
        <v>172</v>
      </c>
      <c r="G486" s="14"/>
      <c r="H486" s="205">
        <v>233.096</v>
      </c>
      <c r="I486" s="206"/>
      <c r="J486" s="14"/>
      <c r="K486" s="14"/>
      <c r="L486" s="202"/>
      <c r="M486" s="207"/>
      <c r="N486" s="208"/>
      <c r="O486" s="208"/>
      <c r="P486" s="208"/>
      <c r="Q486" s="208"/>
      <c r="R486" s="208"/>
      <c r="S486" s="208"/>
      <c r="T486" s="20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03" t="s">
        <v>168</v>
      </c>
      <c r="AU486" s="203" t="s">
        <v>85</v>
      </c>
      <c r="AV486" s="14" t="s">
        <v>166</v>
      </c>
      <c r="AW486" s="14" t="s">
        <v>32</v>
      </c>
      <c r="AX486" s="14" t="s">
        <v>83</v>
      </c>
      <c r="AY486" s="203" t="s">
        <v>122</v>
      </c>
    </row>
    <row r="487" spans="1:65" s="2" customFormat="1" ht="24.15" customHeight="1">
      <c r="A487" s="38"/>
      <c r="B487" s="172"/>
      <c r="C487" s="173" t="s">
        <v>561</v>
      </c>
      <c r="D487" s="173" t="s">
        <v>125</v>
      </c>
      <c r="E487" s="174" t="s">
        <v>562</v>
      </c>
      <c r="F487" s="175" t="s">
        <v>563</v>
      </c>
      <c r="G487" s="176" t="s">
        <v>204</v>
      </c>
      <c r="H487" s="177">
        <v>252.395</v>
      </c>
      <c r="I487" s="178"/>
      <c r="J487" s="179">
        <f>ROUND(I487*H487,2)</f>
        <v>0</v>
      </c>
      <c r="K487" s="180"/>
      <c r="L487" s="39"/>
      <c r="M487" s="181" t="s">
        <v>1</v>
      </c>
      <c r="N487" s="182" t="s">
        <v>40</v>
      </c>
      <c r="O487" s="77"/>
      <c r="P487" s="183">
        <f>O487*H487</f>
        <v>0</v>
      </c>
      <c r="Q487" s="183">
        <v>0.00019</v>
      </c>
      <c r="R487" s="183">
        <f>Q487*H487</f>
        <v>0.047955050000000006</v>
      </c>
      <c r="S487" s="183">
        <v>0</v>
      </c>
      <c r="T487" s="184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185" t="s">
        <v>166</v>
      </c>
      <c r="AT487" s="185" t="s">
        <v>125</v>
      </c>
      <c r="AU487" s="185" t="s">
        <v>85</v>
      </c>
      <c r="AY487" s="19" t="s">
        <v>122</v>
      </c>
      <c r="BE487" s="186">
        <f>IF(N487="základní",J487,0)</f>
        <v>0</v>
      </c>
      <c r="BF487" s="186">
        <f>IF(N487="snížená",J487,0)</f>
        <v>0</v>
      </c>
      <c r="BG487" s="186">
        <f>IF(N487="zákl. přenesená",J487,0)</f>
        <v>0</v>
      </c>
      <c r="BH487" s="186">
        <f>IF(N487="sníž. přenesená",J487,0)</f>
        <v>0</v>
      </c>
      <c r="BI487" s="186">
        <f>IF(N487="nulová",J487,0)</f>
        <v>0</v>
      </c>
      <c r="BJ487" s="19" t="s">
        <v>83</v>
      </c>
      <c r="BK487" s="186">
        <f>ROUND(I487*H487,2)</f>
        <v>0</v>
      </c>
      <c r="BL487" s="19" t="s">
        <v>166</v>
      </c>
      <c r="BM487" s="185" t="s">
        <v>564</v>
      </c>
    </row>
    <row r="488" spans="1:51" s="15" customFormat="1" ht="12">
      <c r="A488" s="15"/>
      <c r="B488" s="210"/>
      <c r="C488" s="15"/>
      <c r="D488" s="194" t="s">
        <v>168</v>
      </c>
      <c r="E488" s="211" t="s">
        <v>1</v>
      </c>
      <c r="F488" s="212" t="s">
        <v>190</v>
      </c>
      <c r="G488" s="15"/>
      <c r="H488" s="211" t="s">
        <v>1</v>
      </c>
      <c r="I488" s="213"/>
      <c r="J488" s="15"/>
      <c r="K488" s="15"/>
      <c r="L488" s="210"/>
      <c r="M488" s="214"/>
      <c r="N488" s="215"/>
      <c r="O488" s="215"/>
      <c r="P488" s="215"/>
      <c r="Q488" s="215"/>
      <c r="R488" s="215"/>
      <c r="S488" s="215"/>
      <c r="T488" s="216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11" t="s">
        <v>168</v>
      </c>
      <c r="AU488" s="211" t="s">
        <v>85</v>
      </c>
      <c r="AV488" s="15" t="s">
        <v>83</v>
      </c>
      <c r="AW488" s="15" t="s">
        <v>32</v>
      </c>
      <c r="AX488" s="15" t="s">
        <v>75</v>
      </c>
      <c r="AY488" s="211" t="s">
        <v>122</v>
      </c>
    </row>
    <row r="489" spans="1:51" s="13" customFormat="1" ht="12">
      <c r="A489" s="13"/>
      <c r="B489" s="193"/>
      <c r="C489" s="13"/>
      <c r="D489" s="194" t="s">
        <v>168</v>
      </c>
      <c r="E489" s="195" t="s">
        <v>1</v>
      </c>
      <c r="F489" s="196" t="s">
        <v>560</v>
      </c>
      <c r="G489" s="13"/>
      <c r="H489" s="197">
        <v>233.096</v>
      </c>
      <c r="I489" s="198"/>
      <c r="J489" s="13"/>
      <c r="K489" s="13"/>
      <c r="L489" s="193"/>
      <c r="M489" s="199"/>
      <c r="N489" s="200"/>
      <c r="O489" s="200"/>
      <c r="P489" s="200"/>
      <c r="Q489" s="200"/>
      <c r="R489" s="200"/>
      <c r="S489" s="200"/>
      <c r="T489" s="20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195" t="s">
        <v>168</v>
      </c>
      <c r="AU489" s="195" t="s">
        <v>85</v>
      </c>
      <c r="AV489" s="13" t="s">
        <v>85</v>
      </c>
      <c r="AW489" s="13" t="s">
        <v>32</v>
      </c>
      <c r="AX489" s="13" t="s">
        <v>75</v>
      </c>
      <c r="AY489" s="195" t="s">
        <v>122</v>
      </c>
    </row>
    <row r="490" spans="1:51" s="13" customFormat="1" ht="12">
      <c r="A490" s="13"/>
      <c r="B490" s="193"/>
      <c r="C490" s="13"/>
      <c r="D490" s="194" t="s">
        <v>168</v>
      </c>
      <c r="E490" s="195" t="s">
        <v>1</v>
      </c>
      <c r="F490" s="196" t="s">
        <v>565</v>
      </c>
      <c r="G490" s="13"/>
      <c r="H490" s="197">
        <v>6.48</v>
      </c>
      <c r="I490" s="198"/>
      <c r="J490" s="13"/>
      <c r="K490" s="13"/>
      <c r="L490" s="193"/>
      <c r="M490" s="199"/>
      <c r="N490" s="200"/>
      <c r="O490" s="200"/>
      <c r="P490" s="200"/>
      <c r="Q490" s="200"/>
      <c r="R490" s="200"/>
      <c r="S490" s="200"/>
      <c r="T490" s="20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195" t="s">
        <v>168</v>
      </c>
      <c r="AU490" s="195" t="s">
        <v>85</v>
      </c>
      <c r="AV490" s="13" t="s">
        <v>85</v>
      </c>
      <c r="AW490" s="13" t="s">
        <v>32</v>
      </c>
      <c r="AX490" s="13" t="s">
        <v>75</v>
      </c>
      <c r="AY490" s="195" t="s">
        <v>122</v>
      </c>
    </row>
    <row r="491" spans="1:51" s="13" customFormat="1" ht="12">
      <c r="A491" s="13"/>
      <c r="B491" s="193"/>
      <c r="C491" s="13"/>
      <c r="D491" s="194" t="s">
        <v>168</v>
      </c>
      <c r="E491" s="195" t="s">
        <v>1</v>
      </c>
      <c r="F491" s="196" t="s">
        <v>566</v>
      </c>
      <c r="G491" s="13"/>
      <c r="H491" s="197">
        <v>4.584</v>
      </c>
      <c r="I491" s="198"/>
      <c r="J491" s="13"/>
      <c r="K491" s="13"/>
      <c r="L491" s="193"/>
      <c r="M491" s="199"/>
      <c r="N491" s="200"/>
      <c r="O491" s="200"/>
      <c r="P491" s="200"/>
      <c r="Q491" s="200"/>
      <c r="R491" s="200"/>
      <c r="S491" s="200"/>
      <c r="T491" s="20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195" t="s">
        <v>168</v>
      </c>
      <c r="AU491" s="195" t="s">
        <v>85</v>
      </c>
      <c r="AV491" s="13" t="s">
        <v>85</v>
      </c>
      <c r="AW491" s="13" t="s">
        <v>32</v>
      </c>
      <c r="AX491" s="13" t="s">
        <v>75</v>
      </c>
      <c r="AY491" s="195" t="s">
        <v>122</v>
      </c>
    </row>
    <row r="492" spans="1:51" s="13" customFormat="1" ht="12">
      <c r="A492" s="13"/>
      <c r="B492" s="193"/>
      <c r="C492" s="13"/>
      <c r="D492" s="194" t="s">
        <v>168</v>
      </c>
      <c r="E492" s="195" t="s">
        <v>1</v>
      </c>
      <c r="F492" s="196" t="s">
        <v>567</v>
      </c>
      <c r="G492" s="13"/>
      <c r="H492" s="197">
        <v>8.235</v>
      </c>
      <c r="I492" s="198"/>
      <c r="J492" s="13"/>
      <c r="K492" s="13"/>
      <c r="L492" s="193"/>
      <c r="M492" s="199"/>
      <c r="N492" s="200"/>
      <c r="O492" s="200"/>
      <c r="P492" s="200"/>
      <c r="Q492" s="200"/>
      <c r="R492" s="200"/>
      <c r="S492" s="200"/>
      <c r="T492" s="20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195" t="s">
        <v>168</v>
      </c>
      <c r="AU492" s="195" t="s">
        <v>85</v>
      </c>
      <c r="AV492" s="13" t="s">
        <v>85</v>
      </c>
      <c r="AW492" s="13" t="s">
        <v>32</v>
      </c>
      <c r="AX492" s="13" t="s">
        <v>75</v>
      </c>
      <c r="AY492" s="195" t="s">
        <v>122</v>
      </c>
    </row>
    <row r="493" spans="1:51" s="16" customFormat="1" ht="12">
      <c r="A493" s="16"/>
      <c r="B493" s="217"/>
      <c r="C493" s="16"/>
      <c r="D493" s="194" t="s">
        <v>168</v>
      </c>
      <c r="E493" s="218" t="s">
        <v>1</v>
      </c>
      <c r="F493" s="219" t="s">
        <v>183</v>
      </c>
      <c r="G493" s="16"/>
      <c r="H493" s="220">
        <v>252.39499999999998</v>
      </c>
      <c r="I493" s="221"/>
      <c r="J493" s="16"/>
      <c r="K493" s="16"/>
      <c r="L493" s="217"/>
      <c r="M493" s="222"/>
      <c r="N493" s="223"/>
      <c r="O493" s="223"/>
      <c r="P493" s="223"/>
      <c r="Q493" s="223"/>
      <c r="R493" s="223"/>
      <c r="S493" s="223"/>
      <c r="T493" s="224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T493" s="218" t="s">
        <v>168</v>
      </c>
      <c r="AU493" s="218" t="s">
        <v>85</v>
      </c>
      <c r="AV493" s="16" t="s">
        <v>136</v>
      </c>
      <c r="AW493" s="16" t="s">
        <v>32</v>
      </c>
      <c r="AX493" s="16" t="s">
        <v>75</v>
      </c>
      <c r="AY493" s="218" t="s">
        <v>122</v>
      </c>
    </row>
    <row r="494" spans="1:51" s="14" customFormat="1" ht="12">
      <c r="A494" s="14"/>
      <c r="B494" s="202"/>
      <c r="C494" s="14"/>
      <c r="D494" s="194" t="s">
        <v>168</v>
      </c>
      <c r="E494" s="203" t="s">
        <v>1</v>
      </c>
      <c r="F494" s="204" t="s">
        <v>172</v>
      </c>
      <c r="G494" s="14"/>
      <c r="H494" s="205">
        <v>252.39499999999998</v>
      </c>
      <c r="I494" s="206"/>
      <c r="J494" s="14"/>
      <c r="K494" s="14"/>
      <c r="L494" s="202"/>
      <c r="M494" s="207"/>
      <c r="N494" s="208"/>
      <c r="O494" s="208"/>
      <c r="P494" s="208"/>
      <c r="Q494" s="208"/>
      <c r="R494" s="208"/>
      <c r="S494" s="208"/>
      <c r="T494" s="20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03" t="s">
        <v>168</v>
      </c>
      <c r="AU494" s="203" t="s">
        <v>85</v>
      </c>
      <c r="AV494" s="14" t="s">
        <v>166</v>
      </c>
      <c r="AW494" s="14" t="s">
        <v>32</v>
      </c>
      <c r="AX494" s="14" t="s">
        <v>83</v>
      </c>
      <c r="AY494" s="203" t="s">
        <v>122</v>
      </c>
    </row>
    <row r="495" spans="1:65" s="2" customFormat="1" ht="24.15" customHeight="1">
      <c r="A495" s="38"/>
      <c r="B495" s="172"/>
      <c r="C495" s="225" t="s">
        <v>568</v>
      </c>
      <c r="D495" s="225" t="s">
        <v>220</v>
      </c>
      <c r="E495" s="226" t="s">
        <v>569</v>
      </c>
      <c r="F495" s="227" t="s">
        <v>570</v>
      </c>
      <c r="G495" s="228" t="s">
        <v>204</v>
      </c>
      <c r="H495" s="229">
        <v>294.166</v>
      </c>
      <c r="I495" s="230"/>
      <c r="J495" s="231">
        <f>ROUND(I495*H495,2)</f>
        <v>0</v>
      </c>
      <c r="K495" s="232"/>
      <c r="L495" s="233"/>
      <c r="M495" s="234" t="s">
        <v>1</v>
      </c>
      <c r="N495" s="235" t="s">
        <v>40</v>
      </c>
      <c r="O495" s="77"/>
      <c r="P495" s="183">
        <f>O495*H495</f>
        <v>0</v>
      </c>
      <c r="Q495" s="183">
        <v>0.0019</v>
      </c>
      <c r="R495" s="183">
        <f>Q495*H495</f>
        <v>0.5589154</v>
      </c>
      <c r="S495" s="183">
        <v>0</v>
      </c>
      <c r="T495" s="184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185" t="s">
        <v>210</v>
      </c>
      <c r="AT495" s="185" t="s">
        <v>220</v>
      </c>
      <c r="AU495" s="185" t="s">
        <v>85</v>
      </c>
      <c r="AY495" s="19" t="s">
        <v>122</v>
      </c>
      <c r="BE495" s="186">
        <f>IF(N495="základní",J495,0)</f>
        <v>0</v>
      </c>
      <c r="BF495" s="186">
        <f>IF(N495="snížená",J495,0)</f>
        <v>0</v>
      </c>
      <c r="BG495" s="186">
        <f>IF(N495="zákl. přenesená",J495,0)</f>
        <v>0</v>
      </c>
      <c r="BH495" s="186">
        <f>IF(N495="sníž. přenesená",J495,0)</f>
        <v>0</v>
      </c>
      <c r="BI495" s="186">
        <f>IF(N495="nulová",J495,0)</f>
        <v>0</v>
      </c>
      <c r="BJ495" s="19" t="s">
        <v>83</v>
      </c>
      <c r="BK495" s="186">
        <f>ROUND(I495*H495,2)</f>
        <v>0</v>
      </c>
      <c r="BL495" s="19" t="s">
        <v>166</v>
      </c>
      <c r="BM495" s="185" t="s">
        <v>571</v>
      </c>
    </row>
    <row r="496" spans="1:51" s="13" customFormat="1" ht="12">
      <c r="A496" s="13"/>
      <c r="B496" s="193"/>
      <c r="C496" s="13"/>
      <c r="D496" s="194" t="s">
        <v>168</v>
      </c>
      <c r="E496" s="13"/>
      <c r="F496" s="196" t="s">
        <v>572</v>
      </c>
      <c r="G496" s="13"/>
      <c r="H496" s="197">
        <v>294.166</v>
      </c>
      <c r="I496" s="198"/>
      <c r="J496" s="13"/>
      <c r="K496" s="13"/>
      <c r="L496" s="193"/>
      <c r="M496" s="199"/>
      <c r="N496" s="200"/>
      <c r="O496" s="200"/>
      <c r="P496" s="200"/>
      <c r="Q496" s="200"/>
      <c r="R496" s="200"/>
      <c r="S496" s="200"/>
      <c r="T496" s="20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195" t="s">
        <v>168</v>
      </c>
      <c r="AU496" s="195" t="s">
        <v>85</v>
      </c>
      <c r="AV496" s="13" t="s">
        <v>85</v>
      </c>
      <c r="AW496" s="13" t="s">
        <v>3</v>
      </c>
      <c r="AX496" s="13" t="s">
        <v>83</v>
      </c>
      <c r="AY496" s="195" t="s">
        <v>122</v>
      </c>
    </row>
    <row r="497" spans="1:65" s="2" customFormat="1" ht="37.8" customHeight="1">
      <c r="A497" s="38"/>
      <c r="B497" s="172"/>
      <c r="C497" s="173" t="s">
        <v>573</v>
      </c>
      <c r="D497" s="173" t="s">
        <v>125</v>
      </c>
      <c r="E497" s="174" t="s">
        <v>574</v>
      </c>
      <c r="F497" s="175" t="s">
        <v>575</v>
      </c>
      <c r="G497" s="176" t="s">
        <v>576</v>
      </c>
      <c r="H497" s="177">
        <v>1170</v>
      </c>
      <c r="I497" s="178"/>
      <c r="J497" s="179">
        <f>ROUND(I497*H497,2)</f>
        <v>0</v>
      </c>
      <c r="K497" s="180"/>
      <c r="L497" s="39"/>
      <c r="M497" s="181" t="s">
        <v>1</v>
      </c>
      <c r="N497" s="182" t="s">
        <v>40</v>
      </c>
      <c r="O497" s="77"/>
      <c r="P497" s="183">
        <f>O497*H497</f>
        <v>0</v>
      </c>
      <c r="Q497" s="183">
        <v>0</v>
      </c>
      <c r="R497" s="183">
        <f>Q497*H497</f>
        <v>0</v>
      </c>
      <c r="S497" s="183">
        <v>0</v>
      </c>
      <c r="T497" s="184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185" t="s">
        <v>253</v>
      </c>
      <c r="AT497" s="185" t="s">
        <v>125</v>
      </c>
      <c r="AU497" s="185" t="s">
        <v>85</v>
      </c>
      <c r="AY497" s="19" t="s">
        <v>122</v>
      </c>
      <c r="BE497" s="186">
        <f>IF(N497="základní",J497,0)</f>
        <v>0</v>
      </c>
      <c r="BF497" s="186">
        <f>IF(N497="snížená",J497,0)</f>
        <v>0</v>
      </c>
      <c r="BG497" s="186">
        <f>IF(N497="zákl. přenesená",J497,0)</f>
        <v>0</v>
      </c>
      <c r="BH497" s="186">
        <f>IF(N497="sníž. přenesená",J497,0)</f>
        <v>0</v>
      </c>
      <c r="BI497" s="186">
        <f>IF(N497="nulová",J497,0)</f>
        <v>0</v>
      </c>
      <c r="BJ497" s="19" t="s">
        <v>83</v>
      </c>
      <c r="BK497" s="186">
        <f>ROUND(I497*H497,2)</f>
        <v>0</v>
      </c>
      <c r="BL497" s="19" t="s">
        <v>253</v>
      </c>
      <c r="BM497" s="185" t="s">
        <v>577</v>
      </c>
    </row>
    <row r="498" spans="1:51" s="15" customFormat="1" ht="12">
      <c r="A498" s="15"/>
      <c r="B498" s="210"/>
      <c r="C498" s="15"/>
      <c r="D498" s="194" t="s">
        <v>168</v>
      </c>
      <c r="E498" s="211" t="s">
        <v>1</v>
      </c>
      <c r="F498" s="212" t="s">
        <v>190</v>
      </c>
      <c r="G498" s="15"/>
      <c r="H498" s="211" t="s">
        <v>1</v>
      </c>
      <c r="I498" s="213"/>
      <c r="J498" s="15"/>
      <c r="K498" s="15"/>
      <c r="L498" s="210"/>
      <c r="M498" s="214"/>
      <c r="N498" s="215"/>
      <c r="O498" s="215"/>
      <c r="P498" s="215"/>
      <c r="Q498" s="215"/>
      <c r="R498" s="215"/>
      <c r="S498" s="215"/>
      <c r="T498" s="216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11" t="s">
        <v>168</v>
      </c>
      <c r="AU498" s="211" t="s">
        <v>85</v>
      </c>
      <c r="AV498" s="15" t="s">
        <v>83</v>
      </c>
      <c r="AW498" s="15" t="s">
        <v>32</v>
      </c>
      <c r="AX498" s="15" t="s">
        <v>75</v>
      </c>
      <c r="AY498" s="211" t="s">
        <v>122</v>
      </c>
    </row>
    <row r="499" spans="1:51" s="13" customFormat="1" ht="12">
      <c r="A499" s="13"/>
      <c r="B499" s="193"/>
      <c r="C499" s="13"/>
      <c r="D499" s="194" t="s">
        <v>168</v>
      </c>
      <c r="E499" s="195" t="s">
        <v>1</v>
      </c>
      <c r="F499" s="196" t="s">
        <v>578</v>
      </c>
      <c r="G499" s="13"/>
      <c r="H499" s="197">
        <v>1170</v>
      </c>
      <c r="I499" s="198"/>
      <c r="J499" s="13"/>
      <c r="K499" s="13"/>
      <c r="L499" s="193"/>
      <c r="M499" s="199"/>
      <c r="N499" s="200"/>
      <c r="O499" s="200"/>
      <c r="P499" s="200"/>
      <c r="Q499" s="200"/>
      <c r="R499" s="200"/>
      <c r="S499" s="200"/>
      <c r="T499" s="20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195" t="s">
        <v>168</v>
      </c>
      <c r="AU499" s="195" t="s">
        <v>85</v>
      </c>
      <c r="AV499" s="13" t="s">
        <v>85</v>
      </c>
      <c r="AW499" s="13" t="s">
        <v>32</v>
      </c>
      <c r="AX499" s="13" t="s">
        <v>75</v>
      </c>
      <c r="AY499" s="195" t="s">
        <v>122</v>
      </c>
    </row>
    <row r="500" spans="1:51" s="16" customFormat="1" ht="12">
      <c r="A500" s="16"/>
      <c r="B500" s="217"/>
      <c r="C500" s="16"/>
      <c r="D500" s="194" t="s">
        <v>168</v>
      </c>
      <c r="E500" s="218" t="s">
        <v>1</v>
      </c>
      <c r="F500" s="219" t="s">
        <v>183</v>
      </c>
      <c r="G500" s="16"/>
      <c r="H500" s="220">
        <v>1170</v>
      </c>
      <c r="I500" s="221"/>
      <c r="J500" s="16"/>
      <c r="K500" s="16"/>
      <c r="L500" s="217"/>
      <c r="M500" s="222"/>
      <c r="N500" s="223"/>
      <c r="O500" s="223"/>
      <c r="P500" s="223"/>
      <c r="Q500" s="223"/>
      <c r="R500" s="223"/>
      <c r="S500" s="223"/>
      <c r="T500" s="224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T500" s="218" t="s">
        <v>168</v>
      </c>
      <c r="AU500" s="218" t="s">
        <v>85</v>
      </c>
      <c r="AV500" s="16" t="s">
        <v>136</v>
      </c>
      <c r="AW500" s="16" t="s">
        <v>32</v>
      </c>
      <c r="AX500" s="16" t="s">
        <v>75</v>
      </c>
      <c r="AY500" s="218" t="s">
        <v>122</v>
      </c>
    </row>
    <row r="501" spans="1:51" s="14" customFormat="1" ht="12">
      <c r="A501" s="14"/>
      <c r="B501" s="202"/>
      <c r="C501" s="14"/>
      <c r="D501" s="194" t="s">
        <v>168</v>
      </c>
      <c r="E501" s="203" t="s">
        <v>1</v>
      </c>
      <c r="F501" s="204" t="s">
        <v>172</v>
      </c>
      <c r="G501" s="14"/>
      <c r="H501" s="205">
        <v>1170</v>
      </c>
      <c r="I501" s="206"/>
      <c r="J501" s="14"/>
      <c r="K501" s="14"/>
      <c r="L501" s="202"/>
      <c r="M501" s="207"/>
      <c r="N501" s="208"/>
      <c r="O501" s="208"/>
      <c r="P501" s="208"/>
      <c r="Q501" s="208"/>
      <c r="R501" s="208"/>
      <c r="S501" s="208"/>
      <c r="T501" s="209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03" t="s">
        <v>168</v>
      </c>
      <c r="AU501" s="203" t="s">
        <v>85</v>
      </c>
      <c r="AV501" s="14" t="s">
        <v>166</v>
      </c>
      <c r="AW501" s="14" t="s">
        <v>32</v>
      </c>
      <c r="AX501" s="14" t="s">
        <v>83</v>
      </c>
      <c r="AY501" s="203" t="s">
        <v>122</v>
      </c>
    </row>
    <row r="502" spans="1:65" s="2" customFormat="1" ht="24.15" customHeight="1">
      <c r="A502" s="38"/>
      <c r="B502" s="172"/>
      <c r="C502" s="225" t="s">
        <v>579</v>
      </c>
      <c r="D502" s="225" t="s">
        <v>220</v>
      </c>
      <c r="E502" s="226" t="s">
        <v>580</v>
      </c>
      <c r="F502" s="227" t="s">
        <v>581</v>
      </c>
      <c r="G502" s="228" t="s">
        <v>576</v>
      </c>
      <c r="H502" s="229">
        <v>1170</v>
      </c>
      <c r="I502" s="230"/>
      <c r="J502" s="231">
        <f>ROUND(I502*H502,2)</f>
        <v>0</v>
      </c>
      <c r="K502" s="232"/>
      <c r="L502" s="233"/>
      <c r="M502" s="234" t="s">
        <v>1</v>
      </c>
      <c r="N502" s="235" t="s">
        <v>40</v>
      </c>
      <c r="O502" s="77"/>
      <c r="P502" s="183">
        <f>O502*H502</f>
        <v>0</v>
      </c>
      <c r="Q502" s="183">
        <v>1E-05</v>
      </c>
      <c r="R502" s="183">
        <f>Q502*H502</f>
        <v>0.0117</v>
      </c>
      <c r="S502" s="183">
        <v>0</v>
      </c>
      <c r="T502" s="184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185" t="s">
        <v>364</v>
      </c>
      <c r="AT502" s="185" t="s">
        <v>220</v>
      </c>
      <c r="AU502" s="185" t="s">
        <v>85</v>
      </c>
      <c r="AY502" s="19" t="s">
        <v>122</v>
      </c>
      <c r="BE502" s="186">
        <f>IF(N502="základní",J502,0)</f>
        <v>0</v>
      </c>
      <c r="BF502" s="186">
        <f>IF(N502="snížená",J502,0)</f>
        <v>0</v>
      </c>
      <c r="BG502" s="186">
        <f>IF(N502="zákl. přenesená",J502,0)</f>
        <v>0</v>
      </c>
      <c r="BH502" s="186">
        <f>IF(N502="sníž. přenesená",J502,0)</f>
        <v>0</v>
      </c>
      <c r="BI502" s="186">
        <f>IF(N502="nulová",J502,0)</f>
        <v>0</v>
      </c>
      <c r="BJ502" s="19" t="s">
        <v>83</v>
      </c>
      <c r="BK502" s="186">
        <f>ROUND(I502*H502,2)</f>
        <v>0</v>
      </c>
      <c r="BL502" s="19" t="s">
        <v>253</v>
      </c>
      <c r="BM502" s="185" t="s">
        <v>582</v>
      </c>
    </row>
    <row r="503" spans="1:65" s="2" customFormat="1" ht="24.15" customHeight="1">
      <c r="A503" s="38"/>
      <c r="B503" s="172"/>
      <c r="C503" s="173" t="s">
        <v>583</v>
      </c>
      <c r="D503" s="173" t="s">
        <v>125</v>
      </c>
      <c r="E503" s="174" t="s">
        <v>584</v>
      </c>
      <c r="F503" s="175" t="s">
        <v>585</v>
      </c>
      <c r="G503" s="176" t="s">
        <v>204</v>
      </c>
      <c r="H503" s="177">
        <v>252.395</v>
      </c>
      <c r="I503" s="178"/>
      <c r="J503" s="179">
        <f>ROUND(I503*H503,2)</f>
        <v>0</v>
      </c>
      <c r="K503" s="180"/>
      <c r="L503" s="39"/>
      <c r="M503" s="181" t="s">
        <v>1</v>
      </c>
      <c r="N503" s="182" t="s">
        <v>40</v>
      </c>
      <c r="O503" s="77"/>
      <c r="P503" s="183">
        <f>O503*H503</f>
        <v>0</v>
      </c>
      <c r="Q503" s="183">
        <v>0</v>
      </c>
      <c r="R503" s="183">
        <f>Q503*H503</f>
        <v>0</v>
      </c>
      <c r="S503" s="183">
        <v>0</v>
      </c>
      <c r="T503" s="184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185" t="s">
        <v>253</v>
      </c>
      <c r="AT503" s="185" t="s">
        <v>125</v>
      </c>
      <c r="AU503" s="185" t="s">
        <v>85</v>
      </c>
      <c r="AY503" s="19" t="s">
        <v>122</v>
      </c>
      <c r="BE503" s="186">
        <f>IF(N503="základní",J503,0)</f>
        <v>0</v>
      </c>
      <c r="BF503" s="186">
        <f>IF(N503="snížená",J503,0)</f>
        <v>0</v>
      </c>
      <c r="BG503" s="186">
        <f>IF(N503="zákl. přenesená",J503,0)</f>
        <v>0</v>
      </c>
      <c r="BH503" s="186">
        <f>IF(N503="sníž. přenesená",J503,0)</f>
        <v>0</v>
      </c>
      <c r="BI503" s="186">
        <f>IF(N503="nulová",J503,0)</f>
        <v>0</v>
      </c>
      <c r="BJ503" s="19" t="s">
        <v>83</v>
      </c>
      <c r="BK503" s="186">
        <f>ROUND(I503*H503,2)</f>
        <v>0</v>
      </c>
      <c r="BL503" s="19" t="s">
        <v>253</v>
      </c>
      <c r="BM503" s="185" t="s">
        <v>586</v>
      </c>
    </row>
    <row r="504" spans="1:51" s="15" customFormat="1" ht="12">
      <c r="A504" s="15"/>
      <c r="B504" s="210"/>
      <c r="C504" s="15"/>
      <c r="D504" s="194" t="s">
        <v>168</v>
      </c>
      <c r="E504" s="211" t="s">
        <v>1</v>
      </c>
      <c r="F504" s="212" t="s">
        <v>190</v>
      </c>
      <c r="G504" s="15"/>
      <c r="H504" s="211" t="s">
        <v>1</v>
      </c>
      <c r="I504" s="213"/>
      <c r="J504" s="15"/>
      <c r="K504" s="15"/>
      <c r="L504" s="210"/>
      <c r="M504" s="214"/>
      <c r="N504" s="215"/>
      <c r="O504" s="215"/>
      <c r="P504" s="215"/>
      <c r="Q504" s="215"/>
      <c r="R504" s="215"/>
      <c r="S504" s="215"/>
      <c r="T504" s="216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11" t="s">
        <v>168</v>
      </c>
      <c r="AU504" s="211" t="s">
        <v>85</v>
      </c>
      <c r="AV504" s="15" t="s">
        <v>83</v>
      </c>
      <c r="AW504" s="15" t="s">
        <v>32</v>
      </c>
      <c r="AX504" s="15" t="s">
        <v>75</v>
      </c>
      <c r="AY504" s="211" t="s">
        <v>122</v>
      </c>
    </row>
    <row r="505" spans="1:51" s="13" customFormat="1" ht="12">
      <c r="A505" s="13"/>
      <c r="B505" s="193"/>
      <c r="C505" s="13"/>
      <c r="D505" s="194" t="s">
        <v>168</v>
      </c>
      <c r="E505" s="195" t="s">
        <v>1</v>
      </c>
      <c r="F505" s="196" t="s">
        <v>560</v>
      </c>
      <c r="G505" s="13"/>
      <c r="H505" s="197">
        <v>233.096</v>
      </c>
      <c r="I505" s="198"/>
      <c r="J505" s="13"/>
      <c r="K505" s="13"/>
      <c r="L505" s="193"/>
      <c r="M505" s="199"/>
      <c r="N505" s="200"/>
      <c r="O505" s="200"/>
      <c r="P505" s="200"/>
      <c r="Q505" s="200"/>
      <c r="R505" s="200"/>
      <c r="S505" s="200"/>
      <c r="T505" s="20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195" t="s">
        <v>168</v>
      </c>
      <c r="AU505" s="195" t="s">
        <v>85</v>
      </c>
      <c r="AV505" s="13" t="s">
        <v>85</v>
      </c>
      <c r="AW505" s="13" t="s">
        <v>32</v>
      </c>
      <c r="AX505" s="13" t="s">
        <v>75</v>
      </c>
      <c r="AY505" s="195" t="s">
        <v>122</v>
      </c>
    </row>
    <row r="506" spans="1:51" s="13" customFormat="1" ht="12">
      <c r="A506" s="13"/>
      <c r="B506" s="193"/>
      <c r="C506" s="13"/>
      <c r="D506" s="194" t="s">
        <v>168</v>
      </c>
      <c r="E506" s="195" t="s">
        <v>1</v>
      </c>
      <c r="F506" s="196" t="s">
        <v>565</v>
      </c>
      <c r="G506" s="13"/>
      <c r="H506" s="197">
        <v>6.48</v>
      </c>
      <c r="I506" s="198"/>
      <c r="J506" s="13"/>
      <c r="K506" s="13"/>
      <c r="L506" s="193"/>
      <c r="M506" s="199"/>
      <c r="N506" s="200"/>
      <c r="O506" s="200"/>
      <c r="P506" s="200"/>
      <c r="Q506" s="200"/>
      <c r="R506" s="200"/>
      <c r="S506" s="200"/>
      <c r="T506" s="20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95" t="s">
        <v>168</v>
      </c>
      <c r="AU506" s="195" t="s">
        <v>85</v>
      </c>
      <c r="AV506" s="13" t="s">
        <v>85</v>
      </c>
      <c r="AW506" s="13" t="s">
        <v>32</v>
      </c>
      <c r="AX506" s="13" t="s">
        <v>75</v>
      </c>
      <c r="AY506" s="195" t="s">
        <v>122</v>
      </c>
    </row>
    <row r="507" spans="1:51" s="13" customFormat="1" ht="12">
      <c r="A507" s="13"/>
      <c r="B507" s="193"/>
      <c r="C507" s="13"/>
      <c r="D507" s="194" t="s">
        <v>168</v>
      </c>
      <c r="E507" s="195" t="s">
        <v>1</v>
      </c>
      <c r="F507" s="196" t="s">
        <v>566</v>
      </c>
      <c r="G507" s="13"/>
      <c r="H507" s="197">
        <v>4.584</v>
      </c>
      <c r="I507" s="198"/>
      <c r="J507" s="13"/>
      <c r="K507" s="13"/>
      <c r="L507" s="193"/>
      <c r="M507" s="199"/>
      <c r="N507" s="200"/>
      <c r="O507" s="200"/>
      <c r="P507" s="200"/>
      <c r="Q507" s="200"/>
      <c r="R507" s="200"/>
      <c r="S507" s="200"/>
      <c r="T507" s="20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195" t="s">
        <v>168</v>
      </c>
      <c r="AU507" s="195" t="s">
        <v>85</v>
      </c>
      <c r="AV507" s="13" t="s">
        <v>85</v>
      </c>
      <c r="AW507" s="13" t="s">
        <v>32</v>
      </c>
      <c r="AX507" s="13" t="s">
        <v>75</v>
      </c>
      <c r="AY507" s="195" t="s">
        <v>122</v>
      </c>
    </row>
    <row r="508" spans="1:51" s="13" customFormat="1" ht="12">
      <c r="A508" s="13"/>
      <c r="B508" s="193"/>
      <c r="C508" s="13"/>
      <c r="D508" s="194" t="s">
        <v>168</v>
      </c>
      <c r="E508" s="195" t="s">
        <v>1</v>
      </c>
      <c r="F508" s="196" t="s">
        <v>567</v>
      </c>
      <c r="G508" s="13"/>
      <c r="H508" s="197">
        <v>8.235</v>
      </c>
      <c r="I508" s="198"/>
      <c r="J508" s="13"/>
      <c r="K508" s="13"/>
      <c r="L508" s="193"/>
      <c r="M508" s="199"/>
      <c r="N508" s="200"/>
      <c r="O508" s="200"/>
      <c r="P508" s="200"/>
      <c r="Q508" s="200"/>
      <c r="R508" s="200"/>
      <c r="S508" s="200"/>
      <c r="T508" s="20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195" t="s">
        <v>168</v>
      </c>
      <c r="AU508" s="195" t="s">
        <v>85</v>
      </c>
      <c r="AV508" s="13" t="s">
        <v>85</v>
      </c>
      <c r="AW508" s="13" t="s">
        <v>32</v>
      </c>
      <c r="AX508" s="13" t="s">
        <v>75</v>
      </c>
      <c r="AY508" s="195" t="s">
        <v>122</v>
      </c>
    </row>
    <row r="509" spans="1:51" s="16" customFormat="1" ht="12">
      <c r="A509" s="16"/>
      <c r="B509" s="217"/>
      <c r="C509" s="16"/>
      <c r="D509" s="194" t="s">
        <v>168</v>
      </c>
      <c r="E509" s="218" t="s">
        <v>1</v>
      </c>
      <c r="F509" s="219" t="s">
        <v>183</v>
      </c>
      <c r="G509" s="16"/>
      <c r="H509" s="220">
        <v>252.39499999999998</v>
      </c>
      <c r="I509" s="221"/>
      <c r="J509" s="16"/>
      <c r="K509" s="16"/>
      <c r="L509" s="217"/>
      <c r="M509" s="222"/>
      <c r="N509" s="223"/>
      <c r="O509" s="223"/>
      <c r="P509" s="223"/>
      <c r="Q509" s="223"/>
      <c r="R509" s="223"/>
      <c r="S509" s="223"/>
      <c r="T509" s="224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T509" s="218" t="s">
        <v>168</v>
      </c>
      <c r="AU509" s="218" t="s">
        <v>85</v>
      </c>
      <c r="AV509" s="16" t="s">
        <v>136</v>
      </c>
      <c r="AW509" s="16" t="s">
        <v>32</v>
      </c>
      <c r="AX509" s="16" t="s">
        <v>75</v>
      </c>
      <c r="AY509" s="218" t="s">
        <v>122</v>
      </c>
    </row>
    <row r="510" spans="1:51" s="14" customFormat="1" ht="12">
      <c r="A510" s="14"/>
      <c r="B510" s="202"/>
      <c r="C510" s="14"/>
      <c r="D510" s="194" t="s">
        <v>168</v>
      </c>
      <c r="E510" s="203" t="s">
        <v>1</v>
      </c>
      <c r="F510" s="204" t="s">
        <v>172</v>
      </c>
      <c r="G510" s="14"/>
      <c r="H510" s="205">
        <v>252.39499999999998</v>
      </c>
      <c r="I510" s="206"/>
      <c r="J510" s="14"/>
      <c r="K510" s="14"/>
      <c r="L510" s="202"/>
      <c r="M510" s="207"/>
      <c r="N510" s="208"/>
      <c r="O510" s="208"/>
      <c r="P510" s="208"/>
      <c r="Q510" s="208"/>
      <c r="R510" s="208"/>
      <c r="S510" s="208"/>
      <c r="T510" s="20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03" t="s">
        <v>168</v>
      </c>
      <c r="AU510" s="203" t="s">
        <v>85</v>
      </c>
      <c r="AV510" s="14" t="s">
        <v>166</v>
      </c>
      <c r="AW510" s="14" t="s">
        <v>32</v>
      </c>
      <c r="AX510" s="14" t="s">
        <v>83</v>
      </c>
      <c r="AY510" s="203" t="s">
        <v>122</v>
      </c>
    </row>
    <row r="511" spans="1:65" s="2" customFormat="1" ht="16.5" customHeight="1">
      <c r="A511" s="38"/>
      <c r="B511" s="172"/>
      <c r="C511" s="225" t="s">
        <v>587</v>
      </c>
      <c r="D511" s="225" t="s">
        <v>220</v>
      </c>
      <c r="E511" s="226" t="s">
        <v>588</v>
      </c>
      <c r="F511" s="227" t="s">
        <v>589</v>
      </c>
      <c r="G511" s="228" t="s">
        <v>204</v>
      </c>
      <c r="H511" s="229">
        <v>291.516</v>
      </c>
      <c r="I511" s="230"/>
      <c r="J511" s="231">
        <f>ROUND(I511*H511,2)</f>
        <v>0</v>
      </c>
      <c r="K511" s="232"/>
      <c r="L511" s="233"/>
      <c r="M511" s="234" t="s">
        <v>1</v>
      </c>
      <c r="N511" s="235" t="s">
        <v>40</v>
      </c>
      <c r="O511" s="77"/>
      <c r="P511" s="183">
        <f>O511*H511</f>
        <v>0</v>
      </c>
      <c r="Q511" s="183">
        <v>0.0003</v>
      </c>
      <c r="R511" s="183">
        <f>Q511*H511</f>
        <v>0.0874548</v>
      </c>
      <c r="S511" s="183">
        <v>0</v>
      </c>
      <c r="T511" s="184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185" t="s">
        <v>364</v>
      </c>
      <c r="AT511" s="185" t="s">
        <v>220</v>
      </c>
      <c r="AU511" s="185" t="s">
        <v>85</v>
      </c>
      <c r="AY511" s="19" t="s">
        <v>122</v>
      </c>
      <c r="BE511" s="186">
        <f>IF(N511="základní",J511,0)</f>
        <v>0</v>
      </c>
      <c r="BF511" s="186">
        <f>IF(N511="snížená",J511,0)</f>
        <v>0</v>
      </c>
      <c r="BG511" s="186">
        <f>IF(N511="zákl. přenesená",J511,0)</f>
        <v>0</v>
      </c>
      <c r="BH511" s="186">
        <f>IF(N511="sníž. přenesená",J511,0)</f>
        <v>0</v>
      </c>
      <c r="BI511" s="186">
        <f>IF(N511="nulová",J511,0)</f>
        <v>0</v>
      </c>
      <c r="BJ511" s="19" t="s">
        <v>83</v>
      </c>
      <c r="BK511" s="186">
        <f>ROUND(I511*H511,2)</f>
        <v>0</v>
      </c>
      <c r="BL511" s="19" t="s">
        <v>253</v>
      </c>
      <c r="BM511" s="185" t="s">
        <v>590</v>
      </c>
    </row>
    <row r="512" spans="1:51" s="13" customFormat="1" ht="12">
      <c r="A512" s="13"/>
      <c r="B512" s="193"/>
      <c r="C512" s="13"/>
      <c r="D512" s="194" t="s">
        <v>168</v>
      </c>
      <c r="E512" s="13"/>
      <c r="F512" s="196" t="s">
        <v>591</v>
      </c>
      <c r="G512" s="13"/>
      <c r="H512" s="197">
        <v>291.516</v>
      </c>
      <c r="I512" s="198"/>
      <c r="J512" s="13"/>
      <c r="K512" s="13"/>
      <c r="L512" s="193"/>
      <c r="M512" s="199"/>
      <c r="N512" s="200"/>
      <c r="O512" s="200"/>
      <c r="P512" s="200"/>
      <c r="Q512" s="200"/>
      <c r="R512" s="200"/>
      <c r="S512" s="200"/>
      <c r="T512" s="20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95" t="s">
        <v>168</v>
      </c>
      <c r="AU512" s="195" t="s">
        <v>85</v>
      </c>
      <c r="AV512" s="13" t="s">
        <v>85</v>
      </c>
      <c r="AW512" s="13" t="s">
        <v>3</v>
      </c>
      <c r="AX512" s="13" t="s">
        <v>83</v>
      </c>
      <c r="AY512" s="195" t="s">
        <v>122</v>
      </c>
    </row>
    <row r="513" spans="1:65" s="2" customFormat="1" ht="24.15" customHeight="1">
      <c r="A513" s="38"/>
      <c r="B513" s="172"/>
      <c r="C513" s="173" t="s">
        <v>592</v>
      </c>
      <c r="D513" s="173" t="s">
        <v>125</v>
      </c>
      <c r="E513" s="174" t="s">
        <v>593</v>
      </c>
      <c r="F513" s="175" t="s">
        <v>594</v>
      </c>
      <c r="G513" s="176" t="s">
        <v>479</v>
      </c>
      <c r="H513" s="177">
        <v>0.144</v>
      </c>
      <c r="I513" s="178"/>
      <c r="J513" s="179">
        <f>ROUND(I513*H513,2)</f>
        <v>0</v>
      </c>
      <c r="K513" s="180"/>
      <c r="L513" s="39"/>
      <c r="M513" s="181" t="s">
        <v>1</v>
      </c>
      <c r="N513" s="182" t="s">
        <v>40</v>
      </c>
      <c r="O513" s="77"/>
      <c r="P513" s="183">
        <f>O513*H513</f>
        <v>0</v>
      </c>
      <c r="Q513" s="183">
        <v>0</v>
      </c>
      <c r="R513" s="183">
        <f>Q513*H513</f>
        <v>0</v>
      </c>
      <c r="S513" s="183">
        <v>0</v>
      </c>
      <c r="T513" s="184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185" t="s">
        <v>253</v>
      </c>
      <c r="AT513" s="185" t="s">
        <v>125</v>
      </c>
      <c r="AU513" s="185" t="s">
        <v>85</v>
      </c>
      <c r="AY513" s="19" t="s">
        <v>122</v>
      </c>
      <c r="BE513" s="186">
        <f>IF(N513="základní",J513,0)</f>
        <v>0</v>
      </c>
      <c r="BF513" s="186">
        <f>IF(N513="snížená",J513,0)</f>
        <v>0</v>
      </c>
      <c r="BG513" s="186">
        <f>IF(N513="zákl. přenesená",J513,0)</f>
        <v>0</v>
      </c>
      <c r="BH513" s="186">
        <f>IF(N513="sníž. přenesená",J513,0)</f>
        <v>0</v>
      </c>
      <c r="BI513" s="186">
        <f>IF(N513="nulová",J513,0)</f>
        <v>0</v>
      </c>
      <c r="BJ513" s="19" t="s">
        <v>83</v>
      </c>
      <c r="BK513" s="186">
        <f>ROUND(I513*H513,2)</f>
        <v>0</v>
      </c>
      <c r="BL513" s="19" t="s">
        <v>253</v>
      </c>
      <c r="BM513" s="185" t="s">
        <v>595</v>
      </c>
    </row>
    <row r="514" spans="1:63" s="12" customFormat="1" ht="22.8" customHeight="1">
      <c r="A514" s="12"/>
      <c r="B514" s="159"/>
      <c r="C514" s="12"/>
      <c r="D514" s="160" t="s">
        <v>74</v>
      </c>
      <c r="E514" s="170" t="s">
        <v>596</v>
      </c>
      <c r="F514" s="170" t="s">
        <v>597</v>
      </c>
      <c r="G514" s="12"/>
      <c r="H514" s="12"/>
      <c r="I514" s="162"/>
      <c r="J514" s="171">
        <f>BK514</f>
        <v>0</v>
      </c>
      <c r="K514" s="12"/>
      <c r="L514" s="159"/>
      <c r="M514" s="164"/>
      <c r="N514" s="165"/>
      <c r="O514" s="165"/>
      <c r="P514" s="166">
        <f>SUM(P515:P570)</f>
        <v>0</v>
      </c>
      <c r="Q514" s="165"/>
      <c r="R514" s="166">
        <f>SUM(R515:R570)</f>
        <v>6.0807090399999995</v>
      </c>
      <c r="S514" s="165"/>
      <c r="T514" s="167">
        <f>SUM(T515:T570)</f>
        <v>0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160" t="s">
        <v>85</v>
      </c>
      <c r="AT514" s="168" t="s">
        <v>74</v>
      </c>
      <c r="AU514" s="168" t="s">
        <v>83</v>
      </c>
      <c r="AY514" s="160" t="s">
        <v>122</v>
      </c>
      <c r="BK514" s="169">
        <f>SUM(BK515:BK570)</f>
        <v>0</v>
      </c>
    </row>
    <row r="515" spans="1:65" s="2" customFormat="1" ht="24.15" customHeight="1">
      <c r="A515" s="38"/>
      <c r="B515" s="172"/>
      <c r="C515" s="173" t="s">
        <v>598</v>
      </c>
      <c r="D515" s="173" t="s">
        <v>125</v>
      </c>
      <c r="E515" s="174" t="s">
        <v>599</v>
      </c>
      <c r="F515" s="175" t="s">
        <v>600</v>
      </c>
      <c r="G515" s="176" t="s">
        <v>204</v>
      </c>
      <c r="H515" s="177">
        <v>1184.382</v>
      </c>
      <c r="I515" s="178"/>
      <c r="J515" s="179">
        <f>ROUND(I515*H515,2)</f>
        <v>0</v>
      </c>
      <c r="K515" s="180"/>
      <c r="L515" s="39"/>
      <c r="M515" s="181" t="s">
        <v>1</v>
      </c>
      <c r="N515" s="182" t="s">
        <v>40</v>
      </c>
      <c r="O515" s="77"/>
      <c r="P515" s="183">
        <f>O515*H515</f>
        <v>0</v>
      </c>
      <c r="Q515" s="183">
        <v>0.0003</v>
      </c>
      <c r="R515" s="183">
        <f>Q515*H515</f>
        <v>0.3553146</v>
      </c>
      <c r="S515" s="183">
        <v>0</v>
      </c>
      <c r="T515" s="184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185" t="s">
        <v>253</v>
      </c>
      <c r="AT515" s="185" t="s">
        <v>125</v>
      </c>
      <c r="AU515" s="185" t="s">
        <v>85</v>
      </c>
      <c r="AY515" s="19" t="s">
        <v>122</v>
      </c>
      <c r="BE515" s="186">
        <f>IF(N515="základní",J515,0)</f>
        <v>0</v>
      </c>
      <c r="BF515" s="186">
        <f>IF(N515="snížená",J515,0)</f>
        <v>0</v>
      </c>
      <c r="BG515" s="186">
        <f>IF(N515="zákl. přenesená",J515,0)</f>
        <v>0</v>
      </c>
      <c r="BH515" s="186">
        <f>IF(N515="sníž. přenesená",J515,0)</f>
        <v>0</v>
      </c>
      <c r="BI515" s="186">
        <f>IF(N515="nulová",J515,0)</f>
        <v>0</v>
      </c>
      <c r="BJ515" s="19" t="s">
        <v>83</v>
      </c>
      <c r="BK515" s="186">
        <f>ROUND(I515*H515,2)</f>
        <v>0</v>
      </c>
      <c r="BL515" s="19" t="s">
        <v>253</v>
      </c>
      <c r="BM515" s="185" t="s">
        <v>601</v>
      </c>
    </row>
    <row r="516" spans="1:51" s="15" customFormat="1" ht="12">
      <c r="A516" s="15"/>
      <c r="B516" s="210"/>
      <c r="C516" s="15"/>
      <c r="D516" s="194" t="s">
        <v>168</v>
      </c>
      <c r="E516" s="211" t="s">
        <v>1</v>
      </c>
      <c r="F516" s="212" t="s">
        <v>190</v>
      </c>
      <c r="G516" s="15"/>
      <c r="H516" s="211" t="s">
        <v>1</v>
      </c>
      <c r="I516" s="213"/>
      <c r="J516" s="15"/>
      <c r="K516" s="15"/>
      <c r="L516" s="210"/>
      <c r="M516" s="214"/>
      <c r="N516" s="215"/>
      <c r="O516" s="215"/>
      <c r="P516" s="215"/>
      <c r="Q516" s="215"/>
      <c r="R516" s="215"/>
      <c r="S516" s="215"/>
      <c r="T516" s="216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11" t="s">
        <v>168</v>
      </c>
      <c r="AU516" s="211" t="s">
        <v>85</v>
      </c>
      <c r="AV516" s="15" t="s">
        <v>83</v>
      </c>
      <c r="AW516" s="15" t="s">
        <v>32</v>
      </c>
      <c r="AX516" s="15" t="s">
        <v>75</v>
      </c>
      <c r="AY516" s="211" t="s">
        <v>122</v>
      </c>
    </row>
    <row r="517" spans="1:51" s="13" customFormat="1" ht="12">
      <c r="A517" s="13"/>
      <c r="B517" s="193"/>
      <c r="C517" s="13"/>
      <c r="D517" s="194" t="s">
        <v>168</v>
      </c>
      <c r="E517" s="195" t="s">
        <v>1</v>
      </c>
      <c r="F517" s="196" t="s">
        <v>602</v>
      </c>
      <c r="G517" s="13"/>
      <c r="H517" s="197">
        <v>395.43</v>
      </c>
      <c r="I517" s="198"/>
      <c r="J517" s="13"/>
      <c r="K517" s="13"/>
      <c r="L517" s="193"/>
      <c r="M517" s="199"/>
      <c r="N517" s="200"/>
      <c r="O517" s="200"/>
      <c r="P517" s="200"/>
      <c r="Q517" s="200"/>
      <c r="R517" s="200"/>
      <c r="S517" s="200"/>
      <c r="T517" s="20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195" t="s">
        <v>168</v>
      </c>
      <c r="AU517" s="195" t="s">
        <v>85</v>
      </c>
      <c r="AV517" s="13" t="s">
        <v>85</v>
      </c>
      <c r="AW517" s="13" t="s">
        <v>32</v>
      </c>
      <c r="AX517" s="13" t="s">
        <v>75</v>
      </c>
      <c r="AY517" s="195" t="s">
        <v>122</v>
      </c>
    </row>
    <row r="518" spans="1:51" s="15" customFormat="1" ht="12">
      <c r="A518" s="15"/>
      <c r="B518" s="210"/>
      <c r="C518" s="15"/>
      <c r="D518" s="194" t="s">
        <v>168</v>
      </c>
      <c r="E518" s="211" t="s">
        <v>1</v>
      </c>
      <c r="F518" s="212" t="s">
        <v>191</v>
      </c>
      <c r="G518" s="15"/>
      <c r="H518" s="211" t="s">
        <v>1</v>
      </c>
      <c r="I518" s="213"/>
      <c r="J518" s="15"/>
      <c r="K518" s="15"/>
      <c r="L518" s="210"/>
      <c r="M518" s="214"/>
      <c r="N518" s="215"/>
      <c r="O518" s="215"/>
      <c r="P518" s="215"/>
      <c r="Q518" s="215"/>
      <c r="R518" s="215"/>
      <c r="S518" s="215"/>
      <c r="T518" s="216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11" t="s">
        <v>168</v>
      </c>
      <c r="AU518" s="211" t="s">
        <v>85</v>
      </c>
      <c r="AV518" s="15" t="s">
        <v>83</v>
      </c>
      <c r="AW518" s="15" t="s">
        <v>32</v>
      </c>
      <c r="AX518" s="15" t="s">
        <v>75</v>
      </c>
      <c r="AY518" s="211" t="s">
        <v>122</v>
      </c>
    </row>
    <row r="519" spans="1:51" s="13" customFormat="1" ht="12">
      <c r="A519" s="13"/>
      <c r="B519" s="193"/>
      <c r="C519" s="13"/>
      <c r="D519" s="194" t="s">
        <v>168</v>
      </c>
      <c r="E519" s="195" t="s">
        <v>1</v>
      </c>
      <c r="F519" s="196" t="s">
        <v>603</v>
      </c>
      <c r="G519" s="13"/>
      <c r="H519" s="197">
        <v>788.952</v>
      </c>
      <c r="I519" s="198"/>
      <c r="J519" s="13"/>
      <c r="K519" s="13"/>
      <c r="L519" s="193"/>
      <c r="M519" s="199"/>
      <c r="N519" s="200"/>
      <c r="O519" s="200"/>
      <c r="P519" s="200"/>
      <c r="Q519" s="200"/>
      <c r="R519" s="200"/>
      <c r="S519" s="200"/>
      <c r="T519" s="20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195" t="s">
        <v>168</v>
      </c>
      <c r="AU519" s="195" t="s">
        <v>85</v>
      </c>
      <c r="AV519" s="13" t="s">
        <v>85</v>
      </c>
      <c r="AW519" s="13" t="s">
        <v>32</v>
      </c>
      <c r="AX519" s="13" t="s">
        <v>75</v>
      </c>
      <c r="AY519" s="195" t="s">
        <v>122</v>
      </c>
    </row>
    <row r="520" spans="1:51" s="16" customFormat="1" ht="12">
      <c r="A520" s="16"/>
      <c r="B520" s="217"/>
      <c r="C520" s="16"/>
      <c r="D520" s="194" t="s">
        <v>168</v>
      </c>
      <c r="E520" s="218" t="s">
        <v>1</v>
      </c>
      <c r="F520" s="219" t="s">
        <v>183</v>
      </c>
      <c r="G520" s="16"/>
      <c r="H520" s="220">
        <v>1184.382</v>
      </c>
      <c r="I520" s="221"/>
      <c r="J520" s="16"/>
      <c r="K520" s="16"/>
      <c r="L520" s="217"/>
      <c r="M520" s="222"/>
      <c r="N520" s="223"/>
      <c r="O520" s="223"/>
      <c r="P520" s="223"/>
      <c r="Q520" s="223"/>
      <c r="R520" s="223"/>
      <c r="S520" s="223"/>
      <c r="T520" s="224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T520" s="218" t="s">
        <v>168</v>
      </c>
      <c r="AU520" s="218" t="s">
        <v>85</v>
      </c>
      <c r="AV520" s="16" t="s">
        <v>136</v>
      </c>
      <c r="AW520" s="16" t="s">
        <v>32</v>
      </c>
      <c r="AX520" s="16" t="s">
        <v>75</v>
      </c>
      <c r="AY520" s="218" t="s">
        <v>122</v>
      </c>
    </row>
    <row r="521" spans="1:51" s="14" customFormat="1" ht="12">
      <c r="A521" s="14"/>
      <c r="B521" s="202"/>
      <c r="C521" s="14"/>
      <c r="D521" s="194" t="s">
        <v>168</v>
      </c>
      <c r="E521" s="203" t="s">
        <v>1</v>
      </c>
      <c r="F521" s="204" t="s">
        <v>172</v>
      </c>
      <c r="G521" s="14"/>
      <c r="H521" s="205">
        <v>1184.382</v>
      </c>
      <c r="I521" s="206"/>
      <c r="J521" s="14"/>
      <c r="K521" s="14"/>
      <c r="L521" s="202"/>
      <c r="M521" s="207"/>
      <c r="N521" s="208"/>
      <c r="O521" s="208"/>
      <c r="P521" s="208"/>
      <c r="Q521" s="208"/>
      <c r="R521" s="208"/>
      <c r="S521" s="208"/>
      <c r="T521" s="209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03" t="s">
        <v>168</v>
      </c>
      <c r="AU521" s="203" t="s">
        <v>85</v>
      </c>
      <c r="AV521" s="14" t="s">
        <v>166</v>
      </c>
      <c r="AW521" s="14" t="s">
        <v>32</v>
      </c>
      <c r="AX521" s="14" t="s">
        <v>83</v>
      </c>
      <c r="AY521" s="203" t="s">
        <v>122</v>
      </c>
    </row>
    <row r="522" spans="1:65" s="2" customFormat="1" ht="16.5" customHeight="1">
      <c r="A522" s="38"/>
      <c r="B522" s="172"/>
      <c r="C522" s="225" t="s">
        <v>604</v>
      </c>
      <c r="D522" s="225" t="s">
        <v>220</v>
      </c>
      <c r="E522" s="226" t="s">
        <v>605</v>
      </c>
      <c r="F522" s="227" t="s">
        <v>606</v>
      </c>
      <c r="G522" s="228" t="s">
        <v>204</v>
      </c>
      <c r="H522" s="229">
        <v>604.035</v>
      </c>
      <c r="I522" s="230"/>
      <c r="J522" s="231">
        <f>ROUND(I522*H522,2)</f>
        <v>0</v>
      </c>
      <c r="K522" s="232"/>
      <c r="L522" s="233"/>
      <c r="M522" s="234" t="s">
        <v>1</v>
      </c>
      <c r="N522" s="235" t="s">
        <v>40</v>
      </c>
      <c r="O522" s="77"/>
      <c r="P522" s="183">
        <f>O522*H522</f>
        <v>0</v>
      </c>
      <c r="Q522" s="183">
        <v>0.00168</v>
      </c>
      <c r="R522" s="183">
        <f>Q522*H522</f>
        <v>1.0147788</v>
      </c>
      <c r="S522" s="183">
        <v>0</v>
      </c>
      <c r="T522" s="184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185" t="s">
        <v>364</v>
      </c>
      <c r="AT522" s="185" t="s">
        <v>220</v>
      </c>
      <c r="AU522" s="185" t="s">
        <v>85</v>
      </c>
      <c r="AY522" s="19" t="s">
        <v>122</v>
      </c>
      <c r="BE522" s="186">
        <f>IF(N522="základní",J522,0)</f>
        <v>0</v>
      </c>
      <c r="BF522" s="186">
        <f>IF(N522="snížená",J522,0)</f>
        <v>0</v>
      </c>
      <c r="BG522" s="186">
        <f>IF(N522="zákl. přenesená",J522,0)</f>
        <v>0</v>
      </c>
      <c r="BH522" s="186">
        <f>IF(N522="sníž. přenesená",J522,0)</f>
        <v>0</v>
      </c>
      <c r="BI522" s="186">
        <f>IF(N522="nulová",J522,0)</f>
        <v>0</v>
      </c>
      <c r="BJ522" s="19" t="s">
        <v>83</v>
      </c>
      <c r="BK522" s="186">
        <f>ROUND(I522*H522,2)</f>
        <v>0</v>
      </c>
      <c r="BL522" s="19" t="s">
        <v>253</v>
      </c>
      <c r="BM522" s="185" t="s">
        <v>607</v>
      </c>
    </row>
    <row r="523" spans="1:51" s="13" customFormat="1" ht="12">
      <c r="A523" s="13"/>
      <c r="B523" s="193"/>
      <c r="C523" s="13"/>
      <c r="D523" s="194" t="s">
        <v>168</v>
      </c>
      <c r="E523" s="13"/>
      <c r="F523" s="196" t="s">
        <v>608</v>
      </c>
      <c r="G523" s="13"/>
      <c r="H523" s="197">
        <v>604.035</v>
      </c>
      <c r="I523" s="198"/>
      <c r="J523" s="13"/>
      <c r="K523" s="13"/>
      <c r="L523" s="193"/>
      <c r="M523" s="199"/>
      <c r="N523" s="200"/>
      <c r="O523" s="200"/>
      <c r="P523" s="200"/>
      <c r="Q523" s="200"/>
      <c r="R523" s="200"/>
      <c r="S523" s="200"/>
      <c r="T523" s="20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95" t="s">
        <v>168</v>
      </c>
      <c r="AU523" s="195" t="s">
        <v>85</v>
      </c>
      <c r="AV523" s="13" t="s">
        <v>85</v>
      </c>
      <c r="AW523" s="13" t="s">
        <v>3</v>
      </c>
      <c r="AX523" s="13" t="s">
        <v>83</v>
      </c>
      <c r="AY523" s="195" t="s">
        <v>122</v>
      </c>
    </row>
    <row r="524" spans="1:65" s="2" customFormat="1" ht="16.5" customHeight="1">
      <c r="A524" s="38"/>
      <c r="B524" s="172"/>
      <c r="C524" s="225" t="s">
        <v>609</v>
      </c>
      <c r="D524" s="225" t="s">
        <v>220</v>
      </c>
      <c r="E524" s="226" t="s">
        <v>610</v>
      </c>
      <c r="F524" s="227" t="s">
        <v>611</v>
      </c>
      <c r="G524" s="228" t="s">
        <v>204</v>
      </c>
      <c r="H524" s="229">
        <v>604.035</v>
      </c>
      <c r="I524" s="230"/>
      <c r="J524" s="231">
        <f>ROUND(I524*H524,2)</f>
        <v>0</v>
      </c>
      <c r="K524" s="232"/>
      <c r="L524" s="233"/>
      <c r="M524" s="234" t="s">
        <v>1</v>
      </c>
      <c r="N524" s="235" t="s">
        <v>40</v>
      </c>
      <c r="O524" s="77"/>
      <c r="P524" s="183">
        <f>O524*H524</f>
        <v>0</v>
      </c>
      <c r="Q524" s="183">
        <v>0.0048</v>
      </c>
      <c r="R524" s="183">
        <f>Q524*H524</f>
        <v>2.8993679999999995</v>
      </c>
      <c r="S524" s="183">
        <v>0</v>
      </c>
      <c r="T524" s="184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185" t="s">
        <v>364</v>
      </c>
      <c r="AT524" s="185" t="s">
        <v>220</v>
      </c>
      <c r="AU524" s="185" t="s">
        <v>85</v>
      </c>
      <c r="AY524" s="19" t="s">
        <v>122</v>
      </c>
      <c r="BE524" s="186">
        <f>IF(N524="základní",J524,0)</f>
        <v>0</v>
      </c>
      <c r="BF524" s="186">
        <f>IF(N524="snížená",J524,0)</f>
        <v>0</v>
      </c>
      <c r="BG524" s="186">
        <f>IF(N524="zákl. přenesená",J524,0)</f>
        <v>0</v>
      </c>
      <c r="BH524" s="186">
        <f>IF(N524="sníž. přenesená",J524,0)</f>
        <v>0</v>
      </c>
      <c r="BI524" s="186">
        <f>IF(N524="nulová",J524,0)</f>
        <v>0</v>
      </c>
      <c r="BJ524" s="19" t="s">
        <v>83</v>
      </c>
      <c r="BK524" s="186">
        <f>ROUND(I524*H524,2)</f>
        <v>0</v>
      </c>
      <c r="BL524" s="19" t="s">
        <v>253</v>
      </c>
      <c r="BM524" s="185" t="s">
        <v>612</v>
      </c>
    </row>
    <row r="525" spans="1:51" s="13" customFormat="1" ht="12">
      <c r="A525" s="13"/>
      <c r="B525" s="193"/>
      <c r="C525" s="13"/>
      <c r="D525" s="194" t="s">
        <v>168</v>
      </c>
      <c r="E525" s="13"/>
      <c r="F525" s="196" t="s">
        <v>608</v>
      </c>
      <c r="G525" s="13"/>
      <c r="H525" s="197">
        <v>604.035</v>
      </c>
      <c r="I525" s="198"/>
      <c r="J525" s="13"/>
      <c r="K525" s="13"/>
      <c r="L525" s="193"/>
      <c r="M525" s="199"/>
      <c r="N525" s="200"/>
      <c r="O525" s="200"/>
      <c r="P525" s="200"/>
      <c r="Q525" s="200"/>
      <c r="R525" s="200"/>
      <c r="S525" s="200"/>
      <c r="T525" s="20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195" t="s">
        <v>168</v>
      </c>
      <c r="AU525" s="195" t="s">
        <v>85</v>
      </c>
      <c r="AV525" s="13" t="s">
        <v>85</v>
      </c>
      <c r="AW525" s="13" t="s">
        <v>3</v>
      </c>
      <c r="AX525" s="13" t="s">
        <v>83</v>
      </c>
      <c r="AY525" s="195" t="s">
        <v>122</v>
      </c>
    </row>
    <row r="526" spans="1:65" s="2" customFormat="1" ht="37.8" customHeight="1">
      <c r="A526" s="38"/>
      <c r="B526" s="172"/>
      <c r="C526" s="173" t="s">
        <v>613</v>
      </c>
      <c r="D526" s="173" t="s">
        <v>125</v>
      </c>
      <c r="E526" s="174" t="s">
        <v>614</v>
      </c>
      <c r="F526" s="175" t="s">
        <v>615</v>
      </c>
      <c r="G526" s="176" t="s">
        <v>204</v>
      </c>
      <c r="H526" s="177">
        <v>82.39</v>
      </c>
      <c r="I526" s="178"/>
      <c r="J526" s="179">
        <f>ROUND(I526*H526,2)</f>
        <v>0</v>
      </c>
      <c r="K526" s="180"/>
      <c r="L526" s="39"/>
      <c r="M526" s="181" t="s">
        <v>1</v>
      </c>
      <c r="N526" s="182" t="s">
        <v>40</v>
      </c>
      <c r="O526" s="77"/>
      <c r="P526" s="183">
        <f>O526*H526</f>
        <v>0</v>
      </c>
      <c r="Q526" s="183">
        <v>0.00606</v>
      </c>
      <c r="R526" s="183">
        <f>Q526*H526</f>
        <v>0.49928340000000004</v>
      </c>
      <c r="S526" s="183">
        <v>0</v>
      </c>
      <c r="T526" s="184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185" t="s">
        <v>253</v>
      </c>
      <c r="AT526" s="185" t="s">
        <v>125</v>
      </c>
      <c r="AU526" s="185" t="s">
        <v>85</v>
      </c>
      <c r="AY526" s="19" t="s">
        <v>122</v>
      </c>
      <c r="BE526" s="186">
        <f>IF(N526="základní",J526,0)</f>
        <v>0</v>
      </c>
      <c r="BF526" s="186">
        <f>IF(N526="snížená",J526,0)</f>
        <v>0</v>
      </c>
      <c r="BG526" s="186">
        <f>IF(N526="zákl. přenesená",J526,0)</f>
        <v>0</v>
      </c>
      <c r="BH526" s="186">
        <f>IF(N526="sníž. přenesená",J526,0)</f>
        <v>0</v>
      </c>
      <c r="BI526" s="186">
        <f>IF(N526="nulová",J526,0)</f>
        <v>0</v>
      </c>
      <c r="BJ526" s="19" t="s">
        <v>83</v>
      </c>
      <c r="BK526" s="186">
        <f>ROUND(I526*H526,2)</f>
        <v>0</v>
      </c>
      <c r="BL526" s="19" t="s">
        <v>253</v>
      </c>
      <c r="BM526" s="185" t="s">
        <v>616</v>
      </c>
    </row>
    <row r="527" spans="1:51" s="13" customFormat="1" ht="12">
      <c r="A527" s="13"/>
      <c r="B527" s="193"/>
      <c r="C527" s="13"/>
      <c r="D527" s="194" t="s">
        <v>168</v>
      </c>
      <c r="E527" s="195" t="s">
        <v>1</v>
      </c>
      <c r="F527" s="196" t="s">
        <v>617</v>
      </c>
      <c r="G527" s="13"/>
      <c r="H527" s="197">
        <v>64.68</v>
      </c>
      <c r="I527" s="198"/>
      <c r="J527" s="13"/>
      <c r="K527" s="13"/>
      <c r="L527" s="193"/>
      <c r="M527" s="199"/>
      <c r="N527" s="200"/>
      <c r="O527" s="200"/>
      <c r="P527" s="200"/>
      <c r="Q527" s="200"/>
      <c r="R527" s="200"/>
      <c r="S527" s="200"/>
      <c r="T527" s="20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195" t="s">
        <v>168</v>
      </c>
      <c r="AU527" s="195" t="s">
        <v>85</v>
      </c>
      <c r="AV527" s="13" t="s">
        <v>85</v>
      </c>
      <c r="AW527" s="13" t="s">
        <v>32</v>
      </c>
      <c r="AX527" s="13" t="s">
        <v>75</v>
      </c>
      <c r="AY527" s="195" t="s">
        <v>122</v>
      </c>
    </row>
    <row r="528" spans="1:51" s="13" customFormat="1" ht="12">
      <c r="A528" s="13"/>
      <c r="B528" s="193"/>
      <c r="C528" s="13"/>
      <c r="D528" s="194" t="s">
        <v>168</v>
      </c>
      <c r="E528" s="195" t="s">
        <v>1</v>
      </c>
      <c r="F528" s="196" t="s">
        <v>618</v>
      </c>
      <c r="G528" s="13"/>
      <c r="H528" s="197">
        <v>14.63</v>
      </c>
      <c r="I528" s="198"/>
      <c r="J528" s="13"/>
      <c r="K528" s="13"/>
      <c r="L528" s="193"/>
      <c r="M528" s="199"/>
      <c r="N528" s="200"/>
      <c r="O528" s="200"/>
      <c r="P528" s="200"/>
      <c r="Q528" s="200"/>
      <c r="R528" s="200"/>
      <c r="S528" s="200"/>
      <c r="T528" s="20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195" t="s">
        <v>168</v>
      </c>
      <c r="AU528" s="195" t="s">
        <v>85</v>
      </c>
      <c r="AV528" s="13" t="s">
        <v>85</v>
      </c>
      <c r="AW528" s="13" t="s">
        <v>32</v>
      </c>
      <c r="AX528" s="13" t="s">
        <v>75</v>
      </c>
      <c r="AY528" s="195" t="s">
        <v>122</v>
      </c>
    </row>
    <row r="529" spans="1:51" s="13" customFormat="1" ht="12">
      <c r="A529" s="13"/>
      <c r="B529" s="193"/>
      <c r="C529" s="13"/>
      <c r="D529" s="194" t="s">
        <v>168</v>
      </c>
      <c r="E529" s="195" t="s">
        <v>1</v>
      </c>
      <c r="F529" s="196" t="s">
        <v>619</v>
      </c>
      <c r="G529" s="13"/>
      <c r="H529" s="197">
        <v>3.08</v>
      </c>
      <c r="I529" s="198"/>
      <c r="J529" s="13"/>
      <c r="K529" s="13"/>
      <c r="L529" s="193"/>
      <c r="M529" s="199"/>
      <c r="N529" s="200"/>
      <c r="O529" s="200"/>
      <c r="P529" s="200"/>
      <c r="Q529" s="200"/>
      <c r="R529" s="200"/>
      <c r="S529" s="200"/>
      <c r="T529" s="20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195" t="s">
        <v>168</v>
      </c>
      <c r="AU529" s="195" t="s">
        <v>85</v>
      </c>
      <c r="AV529" s="13" t="s">
        <v>85</v>
      </c>
      <c r="AW529" s="13" t="s">
        <v>32</v>
      </c>
      <c r="AX529" s="13" t="s">
        <v>75</v>
      </c>
      <c r="AY529" s="195" t="s">
        <v>122</v>
      </c>
    </row>
    <row r="530" spans="1:51" s="14" customFormat="1" ht="12">
      <c r="A530" s="14"/>
      <c r="B530" s="202"/>
      <c r="C530" s="14"/>
      <c r="D530" s="194" t="s">
        <v>168</v>
      </c>
      <c r="E530" s="203" t="s">
        <v>1</v>
      </c>
      <c r="F530" s="204" t="s">
        <v>172</v>
      </c>
      <c r="G530" s="14"/>
      <c r="H530" s="205">
        <v>82.39</v>
      </c>
      <c r="I530" s="206"/>
      <c r="J530" s="14"/>
      <c r="K530" s="14"/>
      <c r="L530" s="202"/>
      <c r="M530" s="207"/>
      <c r="N530" s="208"/>
      <c r="O530" s="208"/>
      <c r="P530" s="208"/>
      <c r="Q530" s="208"/>
      <c r="R530" s="208"/>
      <c r="S530" s="208"/>
      <c r="T530" s="209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03" t="s">
        <v>168</v>
      </c>
      <c r="AU530" s="203" t="s">
        <v>85</v>
      </c>
      <c r="AV530" s="14" t="s">
        <v>166</v>
      </c>
      <c r="AW530" s="14" t="s">
        <v>32</v>
      </c>
      <c r="AX530" s="14" t="s">
        <v>83</v>
      </c>
      <c r="AY530" s="203" t="s">
        <v>122</v>
      </c>
    </row>
    <row r="531" spans="1:65" s="2" customFormat="1" ht="24.15" customHeight="1">
      <c r="A531" s="38"/>
      <c r="B531" s="172"/>
      <c r="C531" s="225" t="s">
        <v>620</v>
      </c>
      <c r="D531" s="225" t="s">
        <v>220</v>
      </c>
      <c r="E531" s="226" t="s">
        <v>268</v>
      </c>
      <c r="F531" s="227" t="s">
        <v>269</v>
      </c>
      <c r="G531" s="228" t="s">
        <v>204</v>
      </c>
      <c r="H531" s="229">
        <v>86.51</v>
      </c>
      <c r="I531" s="230"/>
      <c r="J531" s="231">
        <f>ROUND(I531*H531,2)</f>
        <v>0</v>
      </c>
      <c r="K531" s="232"/>
      <c r="L531" s="233"/>
      <c r="M531" s="234" t="s">
        <v>1</v>
      </c>
      <c r="N531" s="235" t="s">
        <v>40</v>
      </c>
      <c r="O531" s="77"/>
      <c r="P531" s="183">
        <f>O531*H531</f>
        <v>0</v>
      </c>
      <c r="Q531" s="183">
        <v>0.003</v>
      </c>
      <c r="R531" s="183">
        <f>Q531*H531</f>
        <v>0.25953000000000004</v>
      </c>
      <c r="S531" s="183">
        <v>0</v>
      </c>
      <c r="T531" s="184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185" t="s">
        <v>364</v>
      </c>
      <c r="AT531" s="185" t="s">
        <v>220</v>
      </c>
      <c r="AU531" s="185" t="s">
        <v>85</v>
      </c>
      <c r="AY531" s="19" t="s">
        <v>122</v>
      </c>
      <c r="BE531" s="186">
        <f>IF(N531="základní",J531,0)</f>
        <v>0</v>
      </c>
      <c r="BF531" s="186">
        <f>IF(N531="snížená",J531,0)</f>
        <v>0</v>
      </c>
      <c r="BG531" s="186">
        <f>IF(N531="zákl. přenesená",J531,0)</f>
        <v>0</v>
      </c>
      <c r="BH531" s="186">
        <f>IF(N531="sníž. přenesená",J531,0)</f>
        <v>0</v>
      </c>
      <c r="BI531" s="186">
        <f>IF(N531="nulová",J531,0)</f>
        <v>0</v>
      </c>
      <c r="BJ531" s="19" t="s">
        <v>83</v>
      </c>
      <c r="BK531" s="186">
        <f>ROUND(I531*H531,2)</f>
        <v>0</v>
      </c>
      <c r="BL531" s="19" t="s">
        <v>253</v>
      </c>
      <c r="BM531" s="185" t="s">
        <v>621</v>
      </c>
    </row>
    <row r="532" spans="1:51" s="13" customFormat="1" ht="12">
      <c r="A532" s="13"/>
      <c r="B532" s="193"/>
      <c r="C532" s="13"/>
      <c r="D532" s="194" t="s">
        <v>168</v>
      </c>
      <c r="E532" s="13"/>
      <c r="F532" s="196" t="s">
        <v>622</v>
      </c>
      <c r="G532" s="13"/>
      <c r="H532" s="197">
        <v>86.51</v>
      </c>
      <c r="I532" s="198"/>
      <c r="J532" s="13"/>
      <c r="K532" s="13"/>
      <c r="L532" s="193"/>
      <c r="M532" s="199"/>
      <c r="N532" s="200"/>
      <c r="O532" s="200"/>
      <c r="P532" s="200"/>
      <c r="Q532" s="200"/>
      <c r="R532" s="200"/>
      <c r="S532" s="200"/>
      <c r="T532" s="20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195" t="s">
        <v>168</v>
      </c>
      <c r="AU532" s="195" t="s">
        <v>85</v>
      </c>
      <c r="AV532" s="13" t="s">
        <v>85</v>
      </c>
      <c r="AW532" s="13" t="s">
        <v>3</v>
      </c>
      <c r="AX532" s="13" t="s">
        <v>83</v>
      </c>
      <c r="AY532" s="195" t="s">
        <v>122</v>
      </c>
    </row>
    <row r="533" spans="1:65" s="2" customFormat="1" ht="24.15" customHeight="1">
      <c r="A533" s="38"/>
      <c r="B533" s="172"/>
      <c r="C533" s="173" t="s">
        <v>623</v>
      </c>
      <c r="D533" s="173" t="s">
        <v>125</v>
      </c>
      <c r="E533" s="174" t="s">
        <v>624</v>
      </c>
      <c r="F533" s="175" t="s">
        <v>625</v>
      </c>
      <c r="G533" s="176" t="s">
        <v>204</v>
      </c>
      <c r="H533" s="177">
        <v>567.386</v>
      </c>
      <c r="I533" s="178"/>
      <c r="J533" s="179">
        <f>ROUND(I533*H533,2)</f>
        <v>0</v>
      </c>
      <c r="K533" s="180"/>
      <c r="L533" s="39"/>
      <c r="M533" s="181" t="s">
        <v>1</v>
      </c>
      <c r="N533" s="182" t="s">
        <v>40</v>
      </c>
      <c r="O533" s="77"/>
      <c r="P533" s="183">
        <f>O533*H533</f>
        <v>0</v>
      </c>
      <c r="Q533" s="183">
        <v>1E-05</v>
      </c>
      <c r="R533" s="183">
        <f>Q533*H533</f>
        <v>0.00567386</v>
      </c>
      <c r="S533" s="183">
        <v>0</v>
      </c>
      <c r="T533" s="184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185" t="s">
        <v>253</v>
      </c>
      <c r="AT533" s="185" t="s">
        <v>125</v>
      </c>
      <c r="AU533" s="185" t="s">
        <v>85</v>
      </c>
      <c r="AY533" s="19" t="s">
        <v>122</v>
      </c>
      <c r="BE533" s="186">
        <f>IF(N533="základní",J533,0)</f>
        <v>0</v>
      </c>
      <c r="BF533" s="186">
        <f>IF(N533="snížená",J533,0)</f>
        <v>0</v>
      </c>
      <c r="BG533" s="186">
        <f>IF(N533="zákl. přenesená",J533,0)</f>
        <v>0</v>
      </c>
      <c r="BH533" s="186">
        <f>IF(N533="sníž. přenesená",J533,0)</f>
        <v>0</v>
      </c>
      <c r="BI533" s="186">
        <f>IF(N533="nulová",J533,0)</f>
        <v>0</v>
      </c>
      <c r="BJ533" s="19" t="s">
        <v>83</v>
      </c>
      <c r="BK533" s="186">
        <f>ROUND(I533*H533,2)</f>
        <v>0</v>
      </c>
      <c r="BL533" s="19" t="s">
        <v>253</v>
      </c>
      <c r="BM533" s="185" t="s">
        <v>626</v>
      </c>
    </row>
    <row r="534" spans="1:51" s="15" customFormat="1" ht="12">
      <c r="A534" s="15"/>
      <c r="B534" s="210"/>
      <c r="C534" s="15"/>
      <c r="D534" s="194" t="s">
        <v>168</v>
      </c>
      <c r="E534" s="211" t="s">
        <v>1</v>
      </c>
      <c r="F534" s="212" t="s">
        <v>191</v>
      </c>
      <c r="G534" s="15"/>
      <c r="H534" s="211" t="s">
        <v>1</v>
      </c>
      <c r="I534" s="213"/>
      <c r="J534" s="15"/>
      <c r="K534" s="15"/>
      <c r="L534" s="210"/>
      <c r="M534" s="214"/>
      <c r="N534" s="215"/>
      <c r="O534" s="215"/>
      <c r="P534" s="215"/>
      <c r="Q534" s="215"/>
      <c r="R534" s="215"/>
      <c r="S534" s="215"/>
      <c r="T534" s="216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11" t="s">
        <v>168</v>
      </c>
      <c r="AU534" s="211" t="s">
        <v>85</v>
      </c>
      <c r="AV534" s="15" t="s">
        <v>83</v>
      </c>
      <c r="AW534" s="15" t="s">
        <v>32</v>
      </c>
      <c r="AX534" s="15" t="s">
        <v>75</v>
      </c>
      <c r="AY534" s="211" t="s">
        <v>122</v>
      </c>
    </row>
    <row r="535" spans="1:51" s="13" customFormat="1" ht="12">
      <c r="A535" s="13"/>
      <c r="B535" s="193"/>
      <c r="C535" s="13"/>
      <c r="D535" s="194" t="s">
        <v>168</v>
      </c>
      <c r="E535" s="195" t="s">
        <v>1</v>
      </c>
      <c r="F535" s="196" t="s">
        <v>627</v>
      </c>
      <c r="G535" s="13"/>
      <c r="H535" s="197">
        <v>384.197</v>
      </c>
      <c r="I535" s="198"/>
      <c r="J535" s="13"/>
      <c r="K535" s="13"/>
      <c r="L535" s="193"/>
      <c r="M535" s="199"/>
      <c r="N535" s="200"/>
      <c r="O535" s="200"/>
      <c r="P535" s="200"/>
      <c r="Q535" s="200"/>
      <c r="R535" s="200"/>
      <c r="S535" s="200"/>
      <c r="T535" s="20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195" t="s">
        <v>168</v>
      </c>
      <c r="AU535" s="195" t="s">
        <v>85</v>
      </c>
      <c r="AV535" s="13" t="s">
        <v>85</v>
      </c>
      <c r="AW535" s="13" t="s">
        <v>32</v>
      </c>
      <c r="AX535" s="13" t="s">
        <v>75</v>
      </c>
      <c r="AY535" s="195" t="s">
        <v>122</v>
      </c>
    </row>
    <row r="536" spans="1:51" s="15" customFormat="1" ht="12">
      <c r="A536" s="15"/>
      <c r="B536" s="210"/>
      <c r="C536" s="15"/>
      <c r="D536" s="194" t="s">
        <v>168</v>
      </c>
      <c r="E536" s="211" t="s">
        <v>1</v>
      </c>
      <c r="F536" s="212" t="s">
        <v>190</v>
      </c>
      <c r="G536" s="15"/>
      <c r="H536" s="211" t="s">
        <v>1</v>
      </c>
      <c r="I536" s="213"/>
      <c r="J536" s="15"/>
      <c r="K536" s="15"/>
      <c r="L536" s="210"/>
      <c r="M536" s="214"/>
      <c r="N536" s="215"/>
      <c r="O536" s="215"/>
      <c r="P536" s="215"/>
      <c r="Q536" s="215"/>
      <c r="R536" s="215"/>
      <c r="S536" s="215"/>
      <c r="T536" s="216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11" t="s">
        <v>168</v>
      </c>
      <c r="AU536" s="211" t="s">
        <v>85</v>
      </c>
      <c r="AV536" s="15" t="s">
        <v>83</v>
      </c>
      <c r="AW536" s="15" t="s">
        <v>32</v>
      </c>
      <c r="AX536" s="15" t="s">
        <v>75</v>
      </c>
      <c r="AY536" s="211" t="s">
        <v>122</v>
      </c>
    </row>
    <row r="537" spans="1:51" s="13" customFormat="1" ht="12">
      <c r="A537" s="13"/>
      <c r="B537" s="193"/>
      <c r="C537" s="13"/>
      <c r="D537" s="194" t="s">
        <v>168</v>
      </c>
      <c r="E537" s="195" t="s">
        <v>1</v>
      </c>
      <c r="F537" s="196" t="s">
        <v>628</v>
      </c>
      <c r="G537" s="13"/>
      <c r="H537" s="197">
        <v>183.189</v>
      </c>
      <c r="I537" s="198"/>
      <c r="J537" s="13"/>
      <c r="K537" s="13"/>
      <c r="L537" s="193"/>
      <c r="M537" s="199"/>
      <c r="N537" s="200"/>
      <c r="O537" s="200"/>
      <c r="P537" s="200"/>
      <c r="Q537" s="200"/>
      <c r="R537" s="200"/>
      <c r="S537" s="200"/>
      <c r="T537" s="20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195" t="s">
        <v>168</v>
      </c>
      <c r="AU537" s="195" t="s">
        <v>85</v>
      </c>
      <c r="AV537" s="13" t="s">
        <v>85</v>
      </c>
      <c r="AW537" s="13" t="s">
        <v>32</v>
      </c>
      <c r="AX537" s="13" t="s">
        <v>75</v>
      </c>
      <c r="AY537" s="195" t="s">
        <v>122</v>
      </c>
    </row>
    <row r="538" spans="1:51" s="16" customFormat="1" ht="12">
      <c r="A538" s="16"/>
      <c r="B538" s="217"/>
      <c r="C538" s="16"/>
      <c r="D538" s="194" t="s">
        <v>168</v>
      </c>
      <c r="E538" s="218" t="s">
        <v>1</v>
      </c>
      <c r="F538" s="219" t="s">
        <v>183</v>
      </c>
      <c r="G538" s="16"/>
      <c r="H538" s="220">
        <v>567.386</v>
      </c>
      <c r="I538" s="221"/>
      <c r="J538" s="16"/>
      <c r="K538" s="16"/>
      <c r="L538" s="217"/>
      <c r="M538" s="222"/>
      <c r="N538" s="223"/>
      <c r="O538" s="223"/>
      <c r="P538" s="223"/>
      <c r="Q538" s="223"/>
      <c r="R538" s="223"/>
      <c r="S538" s="223"/>
      <c r="T538" s="224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T538" s="218" t="s">
        <v>168</v>
      </c>
      <c r="AU538" s="218" t="s">
        <v>85</v>
      </c>
      <c r="AV538" s="16" t="s">
        <v>136</v>
      </c>
      <c r="AW538" s="16" t="s">
        <v>32</v>
      </c>
      <c r="AX538" s="16" t="s">
        <v>75</v>
      </c>
      <c r="AY538" s="218" t="s">
        <v>122</v>
      </c>
    </row>
    <row r="539" spans="1:51" s="14" customFormat="1" ht="12">
      <c r="A539" s="14"/>
      <c r="B539" s="202"/>
      <c r="C539" s="14"/>
      <c r="D539" s="194" t="s">
        <v>168</v>
      </c>
      <c r="E539" s="203" t="s">
        <v>1</v>
      </c>
      <c r="F539" s="204" t="s">
        <v>172</v>
      </c>
      <c r="G539" s="14"/>
      <c r="H539" s="205">
        <v>567.386</v>
      </c>
      <c r="I539" s="206"/>
      <c r="J539" s="14"/>
      <c r="K539" s="14"/>
      <c r="L539" s="202"/>
      <c r="M539" s="207"/>
      <c r="N539" s="208"/>
      <c r="O539" s="208"/>
      <c r="P539" s="208"/>
      <c r="Q539" s="208"/>
      <c r="R539" s="208"/>
      <c r="S539" s="208"/>
      <c r="T539" s="209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03" t="s">
        <v>168</v>
      </c>
      <c r="AU539" s="203" t="s">
        <v>85</v>
      </c>
      <c r="AV539" s="14" t="s">
        <v>166</v>
      </c>
      <c r="AW539" s="14" t="s">
        <v>32</v>
      </c>
      <c r="AX539" s="14" t="s">
        <v>83</v>
      </c>
      <c r="AY539" s="203" t="s">
        <v>122</v>
      </c>
    </row>
    <row r="540" spans="1:65" s="2" customFormat="1" ht="21.75" customHeight="1">
      <c r="A540" s="38"/>
      <c r="B540" s="172"/>
      <c r="C540" s="225" t="s">
        <v>629</v>
      </c>
      <c r="D540" s="225" t="s">
        <v>220</v>
      </c>
      <c r="E540" s="226" t="s">
        <v>630</v>
      </c>
      <c r="F540" s="227" t="s">
        <v>631</v>
      </c>
      <c r="G540" s="228" t="s">
        <v>204</v>
      </c>
      <c r="H540" s="229">
        <v>661.288</v>
      </c>
      <c r="I540" s="230"/>
      <c r="J540" s="231">
        <f>ROUND(I540*H540,2)</f>
        <v>0</v>
      </c>
      <c r="K540" s="232"/>
      <c r="L540" s="233"/>
      <c r="M540" s="234" t="s">
        <v>1</v>
      </c>
      <c r="N540" s="235" t="s">
        <v>40</v>
      </c>
      <c r="O540" s="77"/>
      <c r="P540" s="183">
        <f>O540*H540</f>
        <v>0</v>
      </c>
      <c r="Q540" s="183">
        <v>0.00017</v>
      </c>
      <c r="R540" s="183">
        <f>Q540*H540</f>
        <v>0.11241896000000001</v>
      </c>
      <c r="S540" s="183">
        <v>0</v>
      </c>
      <c r="T540" s="184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185" t="s">
        <v>364</v>
      </c>
      <c r="AT540" s="185" t="s">
        <v>220</v>
      </c>
      <c r="AU540" s="185" t="s">
        <v>85</v>
      </c>
      <c r="AY540" s="19" t="s">
        <v>122</v>
      </c>
      <c r="BE540" s="186">
        <f>IF(N540="základní",J540,0)</f>
        <v>0</v>
      </c>
      <c r="BF540" s="186">
        <f>IF(N540="snížená",J540,0)</f>
        <v>0</v>
      </c>
      <c r="BG540" s="186">
        <f>IF(N540="zákl. přenesená",J540,0)</f>
        <v>0</v>
      </c>
      <c r="BH540" s="186">
        <f>IF(N540="sníž. přenesená",J540,0)</f>
        <v>0</v>
      </c>
      <c r="BI540" s="186">
        <f>IF(N540="nulová",J540,0)</f>
        <v>0</v>
      </c>
      <c r="BJ540" s="19" t="s">
        <v>83</v>
      </c>
      <c r="BK540" s="186">
        <f>ROUND(I540*H540,2)</f>
        <v>0</v>
      </c>
      <c r="BL540" s="19" t="s">
        <v>253</v>
      </c>
      <c r="BM540" s="185" t="s">
        <v>632</v>
      </c>
    </row>
    <row r="541" spans="1:51" s="13" customFormat="1" ht="12">
      <c r="A541" s="13"/>
      <c r="B541" s="193"/>
      <c r="C541" s="13"/>
      <c r="D541" s="194" t="s">
        <v>168</v>
      </c>
      <c r="E541" s="13"/>
      <c r="F541" s="196" t="s">
        <v>633</v>
      </c>
      <c r="G541" s="13"/>
      <c r="H541" s="197">
        <v>661.288</v>
      </c>
      <c r="I541" s="198"/>
      <c r="J541" s="13"/>
      <c r="K541" s="13"/>
      <c r="L541" s="193"/>
      <c r="M541" s="199"/>
      <c r="N541" s="200"/>
      <c r="O541" s="200"/>
      <c r="P541" s="200"/>
      <c r="Q541" s="200"/>
      <c r="R541" s="200"/>
      <c r="S541" s="200"/>
      <c r="T541" s="20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195" t="s">
        <v>168</v>
      </c>
      <c r="AU541" s="195" t="s">
        <v>85</v>
      </c>
      <c r="AV541" s="13" t="s">
        <v>85</v>
      </c>
      <c r="AW541" s="13" t="s">
        <v>3</v>
      </c>
      <c r="AX541" s="13" t="s">
        <v>83</v>
      </c>
      <c r="AY541" s="195" t="s">
        <v>122</v>
      </c>
    </row>
    <row r="542" spans="1:65" s="2" customFormat="1" ht="24.15" customHeight="1">
      <c r="A542" s="38"/>
      <c r="B542" s="172"/>
      <c r="C542" s="173" t="s">
        <v>634</v>
      </c>
      <c r="D542" s="173" t="s">
        <v>125</v>
      </c>
      <c r="E542" s="174" t="s">
        <v>635</v>
      </c>
      <c r="F542" s="175" t="s">
        <v>636</v>
      </c>
      <c r="G542" s="176" t="s">
        <v>204</v>
      </c>
      <c r="H542" s="177">
        <v>700.125</v>
      </c>
      <c r="I542" s="178"/>
      <c r="J542" s="179">
        <f>ROUND(I542*H542,2)</f>
        <v>0</v>
      </c>
      <c r="K542" s="180"/>
      <c r="L542" s="39"/>
      <c r="M542" s="181" t="s">
        <v>1</v>
      </c>
      <c r="N542" s="182" t="s">
        <v>40</v>
      </c>
      <c r="O542" s="77"/>
      <c r="P542" s="183">
        <f>O542*H542</f>
        <v>0</v>
      </c>
      <c r="Q542" s="183">
        <v>1E-05</v>
      </c>
      <c r="R542" s="183">
        <f>Q542*H542</f>
        <v>0.0070012500000000005</v>
      </c>
      <c r="S542" s="183">
        <v>0</v>
      </c>
      <c r="T542" s="184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185" t="s">
        <v>253</v>
      </c>
      <c r="AT542" s="185" t="s">
        <v>125</v>
      </c>
      <c r="AU542" s="185" t="s">
        <v>85</v>
      </c>
      <c r="AY542" s="19" t="s">
        <v>122</v>
      </c>
      <c r="BE542" s="186">
        <f>IF(N542="základní",J542,0)</f>
        <v>0</v>
      </c>
      <c r="BF542" s="186">
        <f>IF(N542="snížená",J542,0)</f>
        <v>0</v>
      </c>
      <c r="BG542" s="186">
        <f>IF(N542="zákl. přenesená",J542,0)</f>
        <v>0</v>
      </c>
      <c r="BH542" s="186">
        <f>IF(N542="sníž. přenesená",J542,0)</f>
        <v>0</v>
      </c>
      <c r="BI542" s="186">
        <f>IF(N542="nulová",J542,0)</f>
        <v>0</v>
      </c>
      <c r="BJ542" s="19" t="s">
        <v>83</v>
      </c>
      <c r="BK542" s="186">
        <f>ROUND(I542*H542,2)</f>
        <v>0</v>
      </c>
      <c r="BL542" s="19" t="s">
        <v>253</v>
      </c>
      <c r="BM542" s="185" t="s">
        <v>637</v>
      </c>
    </row>
    <row r="543" spans="1:51" s="15" customFormat="1" ht="12">
      <c r="A543" s="15"/>
      <c r="B543" s="210"/>
      <c r="C543" s="15"/>
      <c r="D543" s="194" t="s">
        <v>168</v>
      </c>
      <c r="E543" s="211" t="s">
        <v>1</v>
      </c>
      <c r="F543" s="212" t="s">
        <v>190</v>
      </c>
      <c r="G543" s="15"/>
      <c r="H543" s="211" t="s">
        <v>1</v>
      </c>
      <c r="I543" s="213"/>
      <c r="J543" s="15"/>
      <c r="K543" s="15"/>
      <c r="L543" s="210"/>
      <c r="M543" s="214"/>
      <c r="N543" s="215"/>
      <c r="O543" s="215"/>
      <c r="P543" s="215"/>
      <c r="Q543" s="215"/>
      <c r="R543" s="215"/>
      <c r="S543" s="215"/>
      <c r="T543" s="216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11" t="s">
        <v>168</v>
      </c>
      <c r="AU543" s="211" t="s">
        <v>85</v>
      </c>
      <c r="AV543" s="15" t="s">
        <v>83</v>
      </c>
      <c r="AW543" s="15" t="s">
        <v>32</v>
      </c>
      <c r="AX543" s="15" t="s">
        <v>75</v>
      </c>
      <c r="AY543" s="211" t="s">
        <v>122</v>
      </c>
    </row>
    <row r="544" spans="1:51" s="13" customFormat="1" ht="12">
      <c r="A544" s="13"/>
      <c r="B544" s="193"/>
      <c r="C544" s="13"/>
      <c r="D544" s="194" t="s">
        <v>168</v>
      </c>
      <c r="E544" s="195" t="s">
        <v>1</v>
      </c>
      <c r="F544" s="196" t="s">
        <v>560</v>
      </c>
      <c r="G544" s="13"/>
      <c r="H544" s="197">
        <v>233.096</v>
      </c>
      <c r="I544" s="198"/>
      <c r="J544" s="13"/>
      <c r="K544" s="13"/>
      <c r="L544" s="193"/>
      <c r="M544" s="199"/>
      <c r="N544" s="200"/>
      <c r="O544" s="200"/>
      <c r="P544" s="200"/>
      <c r="Q544" s="200"/>
      <c r="R544" s="200"/>
      <c r="S544" s="200"/>
      <c r="T544" s="20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195" t="s">
        <v>168</v>
      </c>
      <c r="AU544" s="195" t="s">
        <v>85</v>
      </c>
      <c r="AV544" s="13" t="s">
        <v>85</v>
      </c>
      <c r="AW544" s="13" t="s">
        <v>32</v>
      </c>
      <c r="AX544" s="13" t="s">
        <v>75</v>
      </c>
      <c r="AY544" s="195" t="s">
        <v>122</v>
      </c>
    </row>
    <row r="545" spans="1:51" s="15" customFormat="1" ht="12">
      <c r="A545" s="15"/>
      <c r="B545" s="210"/>
      <c r="C545" s="15"/>
      <c r="D545" s="194" t="s">
        <v>168</v>
      </c>
      <c r="E545" s="211" t="s">
        <v>1</v>
      </c>
      <c r="F545" s="212" t="s">
        <v>191</v>
      </c>
      <c r="G545" s="15"/>
      <c r="H545" s="211" t="s">
        <v>1</v>
      </c>
      <c r="I545" s="213"/>
      <c r="J545" s="15"/>
      <c r="K545" s="15"/>
      <c r="L545" s="210"/>
      <c r="M545" s="214"/>
      <c r="N545" s="215"/>
      <c r="O545" s="215"/>
      <c r="P545" s="215"/>
      <c r="Q545" s="215"/>
      <c r="R545" s="215"/>
      <c r="S545" s="215"/>
      <c r="T545" s="216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11" t="s">
        <v>168</v>
      </c>
      <c r="AU545" s="211" t="s">
        <v>85</v>
      </c>
      <c r="AV545" s="15" t="s">
        <v>83</v>
      </c>
      <c r="AW545" s="15" t="s">
        <v>32</v>
      </c>
      <c r="AX545" s="15" t="s">
        <v>75</v>
      </c>
      <c r="AY545" s="211" t="s">
        <v>122</v>
      </c>
    </row>
    <row r="546" spans="1:51" s="13" customFormat="1" ht="12">
      <c r="A546" s="13"/>
      <c r="B546" s="193"/>
      <c r="C546" s="13"/>
      <c r="D546" s="194" t="s">
        <v>168</v>
      </c>
      <c r="E546" s="195" t="s">
        <v>1</v>
      </c>
      <c r="F546" s="196" t="s">
        <v>638</v>
      </c>
      <c r="G546" s="13"/>
      <c r="H546" s="197">
        <v>467.029</v>
      </c>
      <c r="I546" s="198"/>
      <c r="J546" s="13"/>
      <c r="K546" s="13"/>
      <c r="L546" s="193"/>
      <c r="M546" s="199"/>
      <c r="N546" s="200"/>
      <c r="O546" s="200"/>
      <c r="P546" s="200"/>
      <c r="Q546" s="200"/>
      <c r="R546" s="200"/>
      <c r="S546" s="200"/>
      <c r="T546" s="20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195" t="s">
        <v>168</v>
      </c>
      <c r="AU546" s="195" t="s">
        <v>85</v>
      </c>
      <c r="AV546" s="13" t="s">
        <v>85</v>
      </c>
      <c r="AW546" s="13" t="s">
        <v>32</v>
      </c>
      <c r="AX546" s="13" t="s">
        <v>75</v>
      </c>
      <c r="AY546" s="195" t="s">
        <v>122</v>
      </c>
    </row>
    <row r="547" spans="1:51" s="16" customFormat="1" ht="12">
      <c r="A547" s="16"/>
      <c r="B547" s="217"/>
      <c r="C547" s="16"/>
      <c r="D547" s="194" t="s">
        <v>168</v>
      </c>
      <c r="E547" s="218" t="s">
        <v>1</v>
      </c>
      <c r="F547" s="219" t="s">
        <v>183</v>
      </c>
      <c r="G547" s="16"/>
      <c r="H547" s="220">
        <v>700.125</v>
      </c>
      <c r="I547" s="221"/>
      <c r="J547" s="16"/>
      <c r="K547" s="16"/>
      <c r="L547" s="217"/>
      <c r="M547" s="222"/>
      <c r="N547" s="223"/>
      <c r="O547" s="223"/>
      <c r="P547" s="223"/>
      <c r="Q547" s="223"/>
      <c r="R547" s="223"/>
      <c r="S547" s="223"/>
      <c r="T547" s="224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T547" s="218" t="s">
        <v>168</v>
      </c>
      <c r="AU547" s="218" t="s">
        <v>85</v>
      </c>
      <c r="AV547" s="16" t="s">
        <v>136</v>
      </c>
      <c r="AW547" s="16" t="s">
        <v>32</v>
      </c>
      <c r="AX547" s="16" t="s">
        <v>75</v>
      </c>
      <c r="AY547" s="218" t="s">
        <v>122</v>
      </c>
    </row>
    <row r="548" spans="1:51" s="14" customFormat="1" ht="12">
      <c r="A548" s="14"/>
      <c r="B548" s="202"/>
      <c r="C548" s="14"/>
      <c r="D548" s="194" t="s">
        <v>168</v>
      </c>
      <c r="E548" s="203" t="s">
        <v>1</v>
      </c>
      <c r="F548" s="204" t="s">
        <v>172</v>
      </c>
      <c r="G548" s="14"/>
      <c r="H548" s="205">
        <v>700.125</v>
      </c>
      <c r="I548" s="206"/>
      <c r="J548" s="14"/>
      <c r="K548" s="14"/>
      <c r="L548" s="202"/>
      <c r="M548" s="207"/>
      <c r="N548" s="208"/>
      <c r="O548" s="208"/>
      <c r="P548" s="208"/>
      <c r="Q548" s="208"/>
      <c r="R548" s="208"/>
      <c r="S548" s="208"/>
      <c r="T548" s="20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03" t="s">
        <v>168</v>
      </c>
      <c r="AU548" s="203" t="s">
        <v>85</v>
      </c>
      <c r="AV548" s="14" t="s">
        <v>166</v>
      </c>
      <c r="AW548" s="14" t="s">
        <v>32</v>
      </c>
      <c r="AX548" s="14" t="s">
        <v>83</v>
      </c>
      <c r="AY548" s="203" t="s">
        <v>122</v>
      </c>
    </row>
    <row r="549" spans="1:65" s="2" customFormat="1" ht="16.5" customHeight="1">
      <c r="A549" s="38"/>
      <c r="B549" s="172"/>
      <c r="C549" s="225" t="s">
        <v>639</v>
      </c>
      <c r="D549" s="225" t="s">
        <v>220</v>
      </c>
      <c r="E549" s="226" t="s">
        <v>640</v>
      </c>
      <c r="F549" s="227" t="s">
        <v>641</v>
      </c>
      <c r="G549" s="228" t="s">
        <v>204</v>
      </c>
      <c r="H549" s="229">
        <v>815.996</v>
      </c>
      <c r="I549" s="230"/>
      <c r="J549" s="231">
        <f>ROUND(I549*H549,2)</f>
        <v>0</v>
      </c>
      <c r="K549" s="232"/>
      <c r="L549" s="233"/>
      <c r="M549" s="234" t="s">
        <v>1</v>
      </c>
      <c r="N549" s="235" t="s">
        <v>40</v>
      </c>
      <c r="O549" s="77"/>
      <c r="P549" s="183">
        <f>O549*H549</f>
        <v>0</v>
      </c>
      <c r="Q549" s="183">
        <v>6E-05</v>
      </c>
      <c r="R549" s="183">
        <f>Q549*H549</f>
        <v>0.04895976</v>
      </c>
      <c r="S549" s="183">
        <v>0</v>
      </c>
      <c r="T549" s="184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185" t="s">
        <v>364</v>
      </c>
      <c r="AT549" s="185" t="s">
        <v>220</v>
      </c>
      <c r="AU549" s="185" t="s">
        <v>85</v>
      </c>
      <c r="AY549" s="19" t="s">
        <v>122</v>
      </c>
      <c r="BE549" s="186">
        <f>IF(N549="základní",J549,0)</f>
        <v>0</v>
      </c>
      <c r="BF549" s="186">
        <f>IF(N549="snížená",J549,0)</f>
        <v>0</v>
      </c>
      <c r="BG549" s="186">
        <f>IF(N549="zákl. přenesená",J549,0)</f>
        <v>0</v>
      </c>
      <c r="BH549" s="186">
        <f>IF(N549="sníž. přenesená",J549,0)</f>
        <v>0</v>
      </c>
      <c r="BI549" s="186">
        <f>IF(N549="nulová",J549,0)</f>
        <v>0</v>
      </c>
      <c r="BJ549" s="19" t="s">
        <v>83</v>
      </c>
      <c r="BK549" s="186">
        <f>ROUND(I549*H549,2)</f>
        <v>0</v>
      </c>
      <c r="BL549" s="19" t="s">
        <v>253</v>
      </c>
      <c r="BM549" s="185" t="s">
        <v>642</v>
      </c>
    </row>
    <row r="550" spans="1:51" s="13" customFormat="1" ht="12">
      <c r="A550" s="13"/>
      <c r="B550" s="193"/>
      <c r="C550" s="13"/>
      <c r="D550" s="194" t="s">
        <v>168</v>
      </c>
      <c r="E550" s="13"/>
      <c r="F550" s="196" t="s">
        <v>643</v>
      </c>
      <c r="G550" s="13"/>
      <c r="H550" s="197">
        <v>815.996</v>
      </c>
      <c r="I550" s="198"/>
      <c r="J550" s="13"/>
      <c r="K550" s="13"/>
      <c r="L550" s="193"/>
      <c r="M550" s="199"/>
      <c r="N550" s="200"/>
      <c r="O550" s="200"/>
      <c r="P550" s="200"/>
      <c r="Q550" s="200"/>
      <c r="R550" s="200"/>
      <c r="S550" s="200"/>
      <c r="T550" s="20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195" t="s">
        <v>168</v>
      </c>
      <c r="AU550" s="195" t="s">
        <v>85</v>
      </c>
      <c r="AV550" s="13" t="s">
        <v>85</v>
      </c>
      <c r="AW550" s="13" t="s">
        <v>3</v>
      </c>
      <c r="AX550" s="13" t="s">
        <v>83</v>
      </c>
      <c r="AY550" s="195" t="s">
        <v>122</v>
      </c>
    </row>
    <row r="551" spans="1:65" s="2" customFormat="1" ht="24.15" customHeight="1">
      <c r="A551" s="38"/>
      <c r="B551" s="172"/>
      <c r="C551" s="173" t="s">
        <v>644</v>
      </c>
      <c r="D551" s="173" t="s">
        <v>125</v>
      </c>
      <c r="E551" s="174" t="s">
        <v>645</v>
      </c>
      <c r="F551" s="175" t="s">
        <v>646</v>
      </c>
      <c r="G551" s="176" t="s">
        <v>576</v>
      </c>
      <c r="H551" s="177">
        <v>22</v>
      </c>
      <c r="I551" s="178"/>
      <c r="J551" s="179">
        <f>ROUND(I551*H551,2)</f>
        <v>0</v>
      </c>
      <c r="K551" s="180"/>
      <c r="L551" s="39"/>
      <c r="M551" s="181" t="s">
        <v>1</v>
      </c>
      <c r="N551" s="182" t="s">
        <v>40</v>
      </c>
      <c r="O551" s="77"/>
      <c r="P551" s="183">
        <f>O551*H551</f>
        <v>0</v>
      </c>
      <c r="Q551" s="183">
        <v>0</v>
      </c>
      <c r="R551" s="183">
        <f>Q551*H551</f>
        <v>0</v>
      </c>
      <c r="S551" s="183">
        <v>0</v>
      </c>
      <c r="T551" s="184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185" t="s">
        <v>253</v>
      </c>
      <c r="AT551" s="185" t="s">
        <v>125</v>
      </c>
      <c r="AU551" s="185" t="s">
        <v>85</v>
      </c>
      <c r="AY551" s="19" t="s">
        <v>122</v>
      </c>
      <c r="BE551" s="186">
        <f>IF(N551="základní",J551,0)</f>
        <v>0</v>
      </c>
      <c r="BF551" s="186">
        <f>IF(N551="snížená",J551,0)</f>
        <v>0</v>
      </c>
      <c r="BG551" s="186">
        <f>IF(N551="zákl. přenesená",J551,0)</f>
        <v>0</v>
      </c>
      <c r="BH551" s="186">
        <f>IF(N551="sníž. přenesená",J551,0)</f>
        <v>0</v>
      </c>
      <c r="BI551" s="186">
        <f>IF(N551="nulová",J551,0)</f>
        <v>0</v>
      </c>
      <c r="BJ551" s="19" t="s">
        <v>83</v>
      </c>
      <c r="BK551" s="186">
        <f>ROUND(I551*H551,2)</f>
        <v>0</v>
      </c>
      <c r="BL551" s="19" t="s">
        <v>253</v>
      </c>
      <c r="BM551" s="185" t="s">
        <v>647</v>
      </c>
    </row>
    <row r="552" spans="1:51" s="13" customFormat="1" ht="12">
      <c r="A552" s="13"/>
      <c r="B552" s="193"/>
      <c r="C552" s="13"/>
      <c r="D552" s="194" t="s">
        <v>168</v>
      </c>
      <c r="E552" s="195" t="s">
        <v>1</v>
      </c>
      <c r="F552" s="196" t="s">
        <v>648</v>
      </c>
      <c r="G552" s="13"/>
      <c r="H552" s="197">
        <v>22</v>
      </c>
      <c r="I552" s="198"/>
      <c r="J552" s="13"/>
      <c r="K552" s="13"/>
      <c r="L552" s="193"/>
      <c r="M552" s="199"/>
      <c r="N552" s="200"/>
      <c r="O552" s="200"/>
      <c r="P552" s="200"/>
      <c r="Q552" s="200"/>
      <c r="R552" s="200"/>
      <c r="S552" s="200"/>
      <c r="T552" s="20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195" t="s">
        <v>168</v>
      </c>
      <c r="AU552" s="195" t="s">
        <v>85</v>
      </c>
      <c r="AV552" s="13" t="s">
        <v>85</v>
      </c>
      <c r="AW552" s="13" t="s">
        <v>32</v>
      </c>
      <c r="AX552" s="13" t="s">
        <v>75</v>
      </c>
      <c r="AY552" s="195" t="s">
        <v>122</v>
      </c>
    </row>
    <row r="553" spans="1:51" s="14" customFormat="1" ht="12">
      <c r="A553" s="14"/>
      <c r="B553" s="202"/>
      <c r="C553" s="14"/>
      <c r="D553" s="194" t="s">
        <v>168</v>
      </c>
      <c r="E553" s="203" t="s">
        <v>1</v>
      </c>
      <c r="F553" s="204" t="s">
        <v>172</v>
      </c>
      <c r="G553" s="14"/>
      <c r="H553" s="205">
        <v>22</v>
      </c>
      <c r="I553" s="206"/>
      <c r="J553" s="14"/>
      <c r="K553" s="14"/>
      <c r="L553" s="202"/>
      <c r="M553" s="207"/>
      <c r="N553" s="208"/>
      <c r="O553" s="208"/>
      <c r="P553" s="208"/>
      <c r="Q553" s="208"/>
      <c r="R553" s="208"/>
      <c r="S553" s="208"/>
      <c r="T553" s="209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03" t="s">
        <v>168</v>
      </c>
      <c r="AU553" s="203" t="s">
        <v>85</v>
      </c>
      <c r="AV553" s="14" t="s">
        <v>166</v>
      </c>
      <c r="AW553" s="14" t="s">
        <v>32</v>
      </c>
      <c r="AX553" s="14" t="s">
        <v>83</v>
      </c>
      <c r="AY553" s="203" t="s">
        <v>122</v>
      </c>
    </row>
    <row r="554" spans="1:65" s="2" customFormat="1" ht="24.15" customHeight="1">
      <c r="A554" s="38"/>
      <c r="B554" s="172"/>
      <c r="C554" s="225" t="s">
        <v>649</v>
      </c>
      <c r="D554" s="225" t="s">
        <v>220</v>
      </c>
      <c r="E554" s="226" t="s">
        <v>650</v>
      </c>
      <c r="F554" s="227" t="s">
        <v>651</v>
      </c>
      <c r="G554" s="228" t="s">
        <v>576</v>
      </c>
      <c r="H554" s="229">
        <v>22</v>
      </c>
      <c r="I554" s="230"/>
      <c r="J554" s="231">
        <f>ROUND(I554*H554,2)</f>
        <v>0</v>
      </c>
      <c r="K554" s="232"/>
      <c r="L554" s="233"/>
      <c r="M554" s="234" t="s">
        <v>1</v>
      </c>
      <c r="N554" s="235" t="s">
        <v>40</v>
      </c>
      <c r="O554" s="77"/>
      <c r="P554" s="183">
        <f>O554*H554</f>
        <v>0</v>
      </c>
      <c r="Q554" s="183">
        <v>0.00103</v>
      </c>
      <c r="R554" s="183">
        <f>Q554*H554</f>
        <v>0.022660000000000003</v>
      </c>
      <c r="S554" s="183">
        <v>0</v>
      </c>
      <c r="T554" s="184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185" t="s">
        <v>364</v>
      </c>
      <c r="AT554" s="185" t="s">
        <v>220</v>
      </c>
      <c r="AU554" s="185" t="s">
        <v>85</v>
      </c>
      <c r="AY554" s="19" t="s">
        <v>122</v>
      </c>
      <c r="BE554" s="186">
        <f>IF(N554="základní",J554,0)</f>
        <v>0</v>
      </c>
      <c r="BF554" s="186">
        <f>IF(N554="snížená",J554,0)</f>
        <v>0</v>
      </c>
      <c r="BG554" s="186">
        <f>IF(N554="zákl. přenesená",J554,0)</f>
        <v>0</v>
      </c>
      <c r="BH554" s="186">
        <f>IF(N554="sníž. přenesená",J554,0)</f>
        <v>0</v>
      </c>
      <c r="BI554" s="186">
        <f>IF(N554="nulová",J554,0)</f>
        <v>0</v>
      </c>
      <c r="BJ554" s="19" t="s">
        <v>83</v>
      </c>
      <c r="BK554" s="186">
        <f>ROUND(I554*H554,2)</f>
        <v>0</v>
      </c>
      <c r="BL554" s="19" t="s">
        <v>253</v>
      </c>
      <c r="BM554" s="185" t="s">
        <v>652</v>
      </c>
    </row>
    <row r="555" spans="1:65" s="2" customFormat="1" ht="24.15" customHeight="1">
      <c r="A555" s="38"/>
      <c r="B555" s="172"/>
      <c r="C555" s="173" t="s">
        <v>653</v>
      </c>
      <c r="D555" s="173" t="s">
        <v>125</v>
      </c>
      <c r="E555" s="174" t="s">
        <v>654</v>
      </c>
      <c r="F555" s="175" t="s">
        <v>655</v>
      </c>
      <c r="G555" s="176" t="s">
        <v>275</v>
      </c>
      <c r="H555" s="177">
        <v>593.145</v>
      </c>
      <c r="I555" s="178"/>
      <c r="J555" s="179">
        <f>ROUND(I555*H555,2)</f>
        <v>0</v>
      </c>
      <c r="K555" s="180"/>
      <c r="L555" s="39"/>
      <c r="M555" s="181" t="s">
        <v>1</v>
      </c>
      <c r="N555" s="182" t="s">
        <v>40</v>
      </c>
      <c r="O555" s="77"/>
      <c r="P555" s="183">
        <f>O555*H555</f>
        <v>0</v>
      </c>
      <c r="Q555" s="183">
        <v>3E-05</v>
      </c>
      <c r="R555" s="183">
        <f>Q555*H555</f>
        <v>0.01779435</v>
      </c>
      <c r="S555" s="183">
        <v>0</v>
      </c>
      <c r="T555" s="184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185" t="s">
        <v>253</v>
      </c>
      <c r="AT555" s="185" t="s">
        <v>125</v>
      </c>
      <c r="AU555" s="185" t="s">
        <v>85</v>
      </c>
      <c r="AY555" s="19" t="s">
        <v>122</v>
      </c>
      <c r="BE555" s="186">
        <f>IF(N555="základní",J555,0)</f>
        <v>0</v>
      </c>
      <c r="BF555" s="186">
        <f>IF(N555="snížená",J555,0)</f>
        <v>0</v>
      </c>
      <c r="BG555" s="186">
        <f>IF(N555="zákl. přenesená",J555,0)</f>
        <v>0</v>
      </c>
      <c r="BH555" s="186">
        <f>IF(N555="sníž. přenesená",J555,0)</f>
        <v>0</v>
      </c>
      <c r="BI555" s="186">
        <f>IF(N555="nulová",J555,0)</f>
        <v>0</v>
      </c>
      <c r="BJ555" s="19" t="s">
        <v>83</v>
      </c>
      <c r="BK555" s="186">
        <f>ROUND(I555*H555,2)</f>
        <v>0</v>
      </c>
      <c r="BL555" s="19" t="s">
        <v>253</v>
      </c>
      <c r="BM555" s="185" t="s">
        <v>656</v>
      </c>
    </row>
    <row r="556" spans="1:51" s="15" customFormat="1" ht="12">
      <c r="A556" s="15"/>
      <c r="B556" s="210"/>
      <c r="C556" s="15"/>
      <c r="D556" s="194" t="s">
        <v>168</v>
      </c>
      <c r="E556" s="211" t="s">
        <v>1</v>
      </c>
      <c r="F556" s="212" t="s">
        <v>190</v>
      </c>
      <c r="G556" s="15"/>
      <c r="H556" s="211" t="s">
        <v>1</v>
      </c>
      <c r="I556" s="213"/>
      <c r="J556" s="15"/>
      <c r="K556" s="15"/>
      <c r="L556" s="210"/>
      <c r="M556" s="214"/>
      <c r="N556" s="215"/>
      <c r="O556" s="215"/>
      <c r="P556" s="215"/>
      <c r="Q556" s="215"/>
      <c r="R556" s="215"/>
      <c r="S556" s="215"/>
      <c r="T556" s="216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11" t="s">
        <v>168</v>
      </c>
      <c r="AU556" s="211" t="s">
        <v>85</v>
      </c>
      <c r="AV556" s="15" t="s">
        <v>83</v>
      </c>
      <c r="AW556" s="15" t="s">
        <v>32</v>
      </c>
      <c r="AX556" s="15" t="s">
        <v>75</v>
      </c>
      <c r="AY556" s="211" t="s">
        <v>122</v>
      </c>
    </row>
    <row r="557" spans="1:51" s="13" customFormat="1" ht="12">
      <c r="A557" s="13"/>
      <c r="B557" s="193"/>
      <c r="C557" s="13"/>
      <c r="D557" s="194" t="s">
        <v>168</v>
      </c>
      <c r="E557" s="195" t="s">
        <v>1</v>
      </c>
      <c r="F557" s="196" t="s">
        <v>657</v>
      </c>
      <c r="G557" s="13"/>
      <c r="H557" s="197">
        <v>593.145</v>
      </c>
      <c r="I557" s="198"/>
      <c r="J557" s="13"/>
      <c r="K557" s="13"/>
      <c r="L557" s="193"/>
      <c r="M557" s="199"/>
      <c r="N557" s="200"/>
      <c r="O557" s="200"/>
      <c r="P557" s="200"/>
      <c r="Q557" s="200"/>
      <c r="R557" s="200"/>
      <c r="S557" s="200"/>
      <c r="T557" s="20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195" t="s">
        <v>168</v>
      </c>
      <c r="AU557" s="195" t="s">
        <v>85</v>
      </c>
      <c r="AV557" s="13" t="s">
        <v>85</v>
      </c>
      <c r="AW557" s="13" t="s">
        <v>32</v>
      </c>
      <c r="AX557" s="13" t="s">
        <v>75</v>
      </c>
      <c r="AY557" s="195" t="s">
        <v>122</v>
      </c>
    </row>
    <row r="558" spans="1:51" s="16" customFormat="1" ht="12">
      <c r="A558" s="16"/>
      <c r="B558" s="217"/>
      <c r="C558" s="16"/>
      <c r="D558" s="194" t="s">
        <v>168</v>
      </c>
      <c r="E558" s="218" t="s">
        <v>1</v>
      </c>
      <c r="F558" s="219" t="s">
        <v>183</v>
      </c>
      <c r="G558" s="16"/>
      <c r="H558" s="220">
        <v>593.145</v>
      </c>
      <c r="I558" s="221"/>
      <c r="J558" s="16"/>
      <c r="K558" s="16"/>
      <c r="L558" s="217"/>
      <c r="M558" s="222"/>
      <c r="N558" s="223"/>
      <c r="O558" s="223"/>
      <c r="P558" s="223"/>
      <c r="Q558" s="223"/>
      <c r="R558" s="223"/>
      <c r="S558" s="223"/>
      <c r="T558" s="224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T558" s="218" t="s">
        <v>168</v>
      </c>
      <c r="AU558" s="218" t="s">
        <v>85</v>
      </c>
      <c r="AV558" s="16" t="s">
        <v>136</v>
      </c>
      <c r="AW558" s="16" t="s">
        <v>32</v>
      </c>
      <c r="AX558" s="16" t="s">
        <v>75</v>
      </c>
      <c r="AY558" s="218" t="s">
        <v>122</v>
      </c>
    </row>
    <row r="559" spans="1:51" s="14" customFormat="1" ht="12">
      <c r="A559" s="14"/>
      <c r="B559" s="202"/>
      <c r="C559" s="14"/>
      <c r="D559" s="194" t="s">
        <v>168</v>
      </c>
      <c r="E559" s="203" t="s">
        <v>1</v>
      </c>
      <c r="F559" s="204" t="s">
        <v>172</v>
      </c>
      <c r="G559" s="14"/>
      <c r="H559" s="205">
        <v>593.145</v>
      </c>
      <c r="I559" s="206"/>
      <c r="J559" s="14"/>
      <c r="K559" s="14"/>
      <c r="L559" s="202"/>
      <c r="M559" s="207"/>
      <c r="N559" s="208"/>
      <c r="O559" s="208"/>
      <c r="P559" s="208"/>
      <c r="Q559" s="208"/>
      <c r="R559" s="208"/>
      <c r="S559" s="208"/>
      <c r="T559" s="209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03" t="s">
        <v>168</v>
      </c>
      <c r="AU559" s="203" t="s">
        <v>85</v>
      </c>
      <c r="AV559" s="14" t="s">
        <v>166</v>
      </c>
      <c r="AW559" s="14" t="s">
        <v>32</v>
      </c>
      <c r="AX559" s="14" t="s">
        <v>83</v>
      </c>
      <c r="AY559" s="203" t="s">
        <v>122</v>
      </c>
    </row>
    <row r="560" spans="1:65" s="2" customFormat="1" ht="16.5" customHeight="1">
      <c r="A560" s="38"/>
      <c r="B560" s="172"/>
      <c r="C560" s="225" t="s">
        <v>658</v>
      </c>
      <c r="D560" s="225" t="s">
        <v>220</v>
      </c>
      <c r="E560" s="226" t="s">
        <v>659</v>
      </c>
      <c r="F560" s="227" t="s">
        <v>660</v>
      </c>
      <c r="G560" s="228" t="s">
        <v>165</v>
      </c>
      <c r="H560" s="229">
        <v>1.481</v>
      </c>
      <c r="I560" s="230"/>
      <c r="J560" s="231">
        <f>ROUND(I560*H560,2)</f>
        <v>0</v>
      </c>
      <c r="K560" s="232"/>
      <c r="L560" s="233"/>
      <c r="M560" s="234" t="s">
        <v>1</v>
      </c>
      <c r="N560" s="235" t="s">
        <v>40</v>
      </c>
      <c r="O560" s="77"/>
      <c r="P560" s="183">
        <f>O560*H560</f>
        <v>0</v>
      </c>
      <c r="Q560" s="183">
        <v>0.55</v>
      </c>
      <c r="R560" s="183">
        <f>Q560*H560</f>
        <v>0.8145500000000001</v>
      </c>
      <c r="S560" s="183">
        <v>0</v>
      </c>
      <c r="T560" s="184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185" t="s">
        <v>364</v>
      </c>
      <c r="AT560" s="185" t="s">
        <v>220</v>
      </c>
      <c r="AU560" s="185" t="s">
        <v>85</v>
      </c>
      <c r="AY560" s="19" t="s">
        <v>122</v>
      </c>
      <c r="BE560" s="186">
        <f>IF(N560="základní",J560,0)</f>
        <v>0</v>
      </c>
      <c r="BF560" s="186">
        <f>IF(N560="snížená",J560,0)</f>
        <v>0</v>
      </c>
      <c r="BG560" s="186">
        <f>IF(N560="zákl. přenesená",J560,0)</f>
        <v>0</v>
      </c>
      <c r="BH560" s="186">
        <f>IF(N560="sníž. přenesená",J560,0)</f>
        <v>0</v>
      </c>
      <c r="BI560" s="186">
        <f>IF(N560="nulová",J560,0)</f>
        <v>0</v>
      </c>
      <c r="BJ560" s="19" t="s">
        <v>83</v>
      </c>
      <c r="BK560" s="186">
        <f>ROUND(I560*H560,2)</f>
        <v>0</v>
      </c>
      <c r="BL560" s="19" t="s">
        <v>253</v>
      </c>
      <c r="BM560" s="185" t="s">
        <v>661</v>
      </c>
    </row>
    <row r="561" spans="1:51" s="13" customFormat="1" ht="12">
      <c r="A561" s="13"/>
      <c r="B561" s="193"/>
      <c r="C561" s="13"/>
      <c r="D561" s="194" t="s">
        <v>168</v>
      </c>
      <c r="E561" s="195" t="s">
        <v>1</v>
      </c>
      <c r="F561" s="196" t="s">
        <v>662</v>
      </c>
      <c r="G561" s="13"/>
      <c r="H561" s="197">
        <v>1.424</v>
      </c>
      <c r="I561" s="198"/>
      <c r="J561" s="13"/>
      <c r="K561" s="13"/>
      <c r="L561" s="193"/>
      <c r="M561" s="199"/>
      <c r="N561" s="200"/>
      <c r="O561" s="200"/>
      <c r="P561" s="200"/>
      <c r="Q561" s="200"/>
      <c r="R561" s="200"/>
      <c r="S561" s="200"/>
      <c r="T561" s="20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195" t="s">
        <v>168</v>
      </c>
      <c r="AU561" s="195" t="s">
        <v>85</v>
      </c>
      <c r="AV561" s="13" t="s">
        <v>85</v>
      </c>
      <c r="AW561" s="13" t="s">
        <v>32</v>
      </c>
      <c r="AX561" s="13" t="s">
        <v>75</v>
      </c>
      <c r="AY561" s="195" t="s">
        <v>122</v>
      </c>
    </row>
    <row r="562" spans="1:51" s="14" customFormat="1" ht="12">
      <c r="A562" s="14"/>
      <c r="B562" s="202"/>
      <c r="C562" s="14"/>
      <c r="D562" s="194" t="s">
        <v>168</v>
      </c>
      <c r="E562" s="203" t="s">
        <v>1</v>
      </c>
      <c r="F562" s="204" t="s">
        <v>172</v>
      </c>
      <c r="G562" s="14"/>
      <c r="H562" s="205">
        <v>1.424</v>
      </c>
      <c r="I562" s="206"/>
      <c r="J562" s="14"/>
      <c r="K562" s="14"/>
      <c r="L562" s="202"/>
      <c r="M562" s="207"/>
      <c r="N562" s="208"/>
      <c r="O562" s="208"/>
      <c r="P562" s="208"/>
      <c r="Q562" s="208"/>
      <c r="R562" s="208"/>
      <c r="S562" s="208"/>
      <c r="T562" s="20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03" t="s">
        <v>168</v>
      </c>
      <c r="AU562" s="203" t="s">
        <v>85</v>
      </c>
      <c r="AV562" s="14" t="s">
        <v>166</v>
      </c>
      <c r="AW562" s="14" t="s">
        <v>32</v>
      </c>
      <c r="AX562" s="14" t="s">
        <v>83</v>
      </c>
      <c r="AY562" s="203" t="s">
        <v>122</v>
      </c>
    </row>
    <row r="563" spans="1:51" s="13" customFormat="1" ht="12">
      <c r="A563" s="13"/>
      <c r="B563" s="193"/>
      <c r="C563" s="13"/>
      <c r="D563" s="194" t="s">
        <v>168</v>
      </c>
      <c r="E563" s="13"/>
      <c r="F563" s="196" t="s">
        <v>663</v>
      </c>
      <c r="G563" s="13"/>
      <c r="H563" s="197">
        <v>1.481</v>
      </c>
      <c r="I563" s="198"/>
      <c r="J563" s="13"/>
      <c r="K563" s="13"/>
      <c r="L563" s="193"/>
      <c r="M563" s="199"/>
      <c r="N563" s="200"/>
      <c r="O563" s="200"/>
      <c r="P563" s="200"/>
      <c r="Q563" s="200"/>
      <c r="R563" s="200"/>
      <c r="S563" s="200"/>
      <c r="T563" s="20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195" t="s">
        <v>168</v>
      </c>
      <c r="AU563" s="195" t="s">
        <v>85</v>
      </c>
      <c r="AV563" s="13" t="s">
        <v>85</v>
      </c>
      <c r="AW563" s="13" t="s">
        <v>3</v>
      </c>
      <c r="AX563" s="13" t="s">
        <v>83</v>
      </c>
      <c r="AY563" s="195" t="s">
        <v>122</v>
      </c>
    </row>
    <row r="564" spans="1:65" s="2" customFormat="1" ht="24.15" customHeight="1">
      <c r="A564" s="38"/>
      <c r="B564" s="172"/>
      <c r="C564" s="173" t="s">
        <v>664</v>
      </c>
      <c r="D564" s="173" t="s">
        <v>125</v>
      </c>
      <c r="E564" s="174" t="s">
        <v>665</v>
      </c>
      <c r="F564" s="175" t="s">
        <v>666</v>
      </c>
      <c r="G564" s="176" t="s">
        <v>204</v>
      </c>
      <c r="H564" s="177">
        <v>3.942</v>
      </c>
      <c r="I564" s="178"/>
      <c r="J564" s="179">
        <f>ROUND(I564*H564,2)</f>
        <v>0</v>
      </c>
      <c r="K564" s="180"/>
      <c r="L564" s="39"/>
      <c r="M564" s="181" t="s">
        <v>1</v>
      </c>
      <c r="N564" s="182" t="s">
        <v>40</v>
      </c>
      <c r="O564" s="77"/>
      <c r="P564" s="183">
        <f>O564*H564</f>
        <v>0</v>
      </c>
      <c r="Q564" s="183">
        <v>0.00418</v>
      </c>
      <c r="R564" s="183">
        <f>Q564*H564</f>
        <v>0.01647756</v>
      </c>
      <c r="S564" s="183">
        <v>0</v>
      </c>
      <c r="T564" s="184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185" t="s">
        <v>253</v>
      </c>
      <c r="AT564" s="185" t="s">
        <v>125</v>
      </c>
      <c r="AU564" s="185" t="s">
        <v>85</v>
      </c>
      <c r="AY564" s="19" t="s">
        <v>122</v>
      </c>
      <c r="BE564" s="186">
        <f>IF(N564="základní",J564,0)</f>
        <v>0</v>
      </c>
      <c r="BF564" s="186">
        <f>IF(N564="snížená",J564,0)</f>
        <v>0</v>
      </c>
      <c r="BG564" s="186">
        <f>IF(N564="zákl. přenesená",J564,0)</f>
        <v>0</v>
      </c>
      <c r="BH564" s="186">
        <f>IF(N564="sníž. přenesená",J564,0)</f>
        <v>0</v>
      </c>
      <c r="BI564" s="186">
        <f>IF(N564="nulová",J564,0)</f>
        <v>0</v>
      </c>
      <c r="BJ564" s="19" t="s">
        <v>83</v>
      </c>
      <c r="BK564" s="186">
        <f>ROUND(I564*H564,2)</f>
        <v>0</v>
      </c>
      <c r="BL564" s="19" t="s">
        <v>253</v>
      </c>
      <c r="BM564" s="185" t="s">
        <v>667</v>
      </c>
    </row>
    <row r="565" spans="1:51" s="15" customFormat="1" ht="12">
      <c r="A565" s="15"/>
      <c r="B565" s="210"/>
      <c r="C565" s="15"/>
      <c r="D565" s="194" t="s">
        <v>168</v>
      </c>
      <c r="E565" s="211" t="s">
        <v>1</v>
      </c>
      <c r="F565" s="212" t="s">
        <v>196</v>
      </c>
      <c r="G565" s="15"/>
      <c r="H565" s="211" t="s">
        <v>1</v>
      </c>
      <c r="I565" s="213"/>
      <c r="J565" s="15"/>
      <c r="K565" s="15"/>
      <c r="L565" s="210"/>
      <c r="M565" s="214"/>
      <c r="N565" s="215"/>
      <c r="O565" s="215"/>
      <c r="P565" s="215"/>
      <c r="Q565" s="215"/>
      <c r="R565" s="215"/>
      <c r="S565" s="215"/>
      <c r="T565" s="216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11" t="s">
        <v>168</v>
      </c>
      <c r="AU565" s="211" t="s">
        <v>85</v>
      </c>
      <c r="AV565" s="15" t="s">
        <v>83</v>
      </c>
      <c r="AW565" s="15" t="s">
        <v>32</v>
      </c>
      <c r="AX565" s="15" t="s">
        <v>75</v>
      </c>
      <c r="AY565" s="211" t="s">
        <v>122</v>
      </c>
    </row>
    <row r="566" spans="1:51" s="13" customFormat="1" ht="12">
      <c r="A566" s="13"/>
      <c r="B566" s="193"/>
      <c r="C566" s="13"/>
      <c r="D566" s="194" t="s">
        <v>168</v>
      </c>
      <c r="E566" s="195" t="s">
        <v>1</v>
      </c>
      <c r="F566" s="196" t="s">
        <v>668</v>
      </c>
      <c r="G566" s="13"/>
      <c r="H566" s="197">
        <v>3.942</v>
      </c>
      <c r="I566" s="198"/>
      <c r="J566" s="13"/>
      <c r="K566" s="13"/>
      <c r="L566" s="193"/>
      <c r="M566" s="199"/>
      <c r="N566" s="200"/>
      <c r="O566" s="200"/>
      <c r="P566" s="200"/>
      <c r="Q566" s="200"/>
      <c r="R566" s="200"/>
      <c r="S566" s="200"/>
      <c r="T566" s="20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195" t="s">
        <v>168</v>
      </c>
      <c r="AU566" s="195" t="s">
        <v>85</v>
      </c>
      <c r="AV566" s="13" t="s">
        <v>85</v>
      </c>
      <c r="AW566" s="13" t="s">
        <v>32</v>
      </c>
      <c r="AX566" s="13" t="s">
        <v>75</v>
      </c>
      <c r="AY566" s="195" t="s">
        <v>122</v>
      </c>
    </row>
    <row r="567" spans="1:51" s="16" customFormat="1" ht="12">
      <c r="A567" s="16"/>
      <c r="B567" s="217"/>
      <c r="C567" s="16"/>
      <c r="D567" s="194" t="s">
        <v>168</v>
      </c>
      <c r="E567" s="218" t="s">
        <v>1</v>
      </c>
      <c r="F567" s="219" t="s">
        <v>183</v>
      </c>
      <c r="G567" s="16"/>
      <c r="H567" s="220">
        <v>3.942</v>
      </c>
      <c r="I567" s="221"/>
      <c r="J567" s="16"/>
      <c r="K567" s="16"/>
      <c r="L567" s="217"/>
      <c r="M567" s="222"/>
      <c r="N567" s="223"/>
      <c r="O567" s="223"/>
      <c r="P567" s="223"/>
      <c r="Q567" s="223"/>
      <c r="R567" s="223"/>
      <c r="S567" s="223"/>
      <c r="T567" s="224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T567" s="218" t="s">
        <v>168</v>
      </c>
      <c r="AU567" s="218" t="s">
        <v>85</v>
      </c>
      <c r="AV567" s="16" t="s">
        <v>136</v>
      </c>
      <c r="AW567" s="16" t="s">
        <v>32</v>
      </c>
      <c r="AX567" s="16" t="s">
        <v>75</v>
      </c>
      <c r="AY567" s="218" t="s">
        <v>122</v>
      </c>
    </row>
    <row r="568" spans="1:51" s="14" customFormat="1" ht="12">
      <c r="A568" s="14"/>
      <c r="B568" s="202"/>
      <c r="C568" s="14"/>
      <c r="D568" s="194" t="s">
        <v>168</v>
      </c>
      <c r="E568" s="203" t="s">
        <v>1</v>
      </c>
      <c r="F568" s="204" t="s">
        <v>172</v>
      </c>
      <c r="G568" s="14"/>
      <c r="H568" s="205">
        <v>3.942</v>
      </c>
      <c r="I568" s="206"/>
      <c r="J568" s="14"/>
      <c r="K568" s="14"/>
      <c r="L568" s="202"/>
      <c r="M568" s="207"/>
      <c r="N568" s="208"/>
      <c r="O568" s="208"/>
      <c r="P568" s="208"/>
      <c r="Q568" s="208"/>
      <c r="R568" s="208"/>
      <c r="S568" s="208"/>
      <c r="T568" s="209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03" t="s">
        <v>168</v>
      </c>
      <c r="AU568" s="203" t="s">
        <v>85</v>
      </c>
      <c r="AV568" s="14" t="s">
        <v>166</v>
      </c>
      <c r="AW568" s="14" t="s">
        <v>32</v>
      </c>
      <c r="AX568" s="14" t="s">
        <v>83</v>
      </c>
      <c r="AY568" s="203" t="s">
        <v>122</v>
      </c>
    </row>
    <row r="569" spans="1:65" s="2" customFormat="1" ht="21.75" customHeight="1">
      <c r="A569" s="38"/>
      <c r="B569" s="172"/>
      <c r="C569" s="225" t="s">
        <v>669</v>
      </c>
      <c r="D569" s="225" t="s">
        <v>220</v>
      </c>
      <c r="E569" s="226" t="s">
        <v>670</v>
      </c>
      <c r="F569" s="227" t="s">
        <v>671</v>
      </c>
      <c r="G569" s="228" t="s">
        <v>204</v>
      </c>
      <c r="H569" s="229">
        <v>3.942</v>
      </c>
      <c r="I569" s="230"/>
      <c r="J569" s="231">
        <f>ROUND(I569*H569,2)</f>
        <v>0</v>
      </c>
      <c r="K569" s="232"/>
      <c r="L569" s="233"/>
      <c r="M569" s="234" t="s">
        <v>1</v>
      </c>
      <c r="N569" s="235" t="s">
        <v>40</v>
      </c>
      <c r="O569" s="77"/>
      <c r="P569" s="183">
        <f>O569*H569</f>
        <v>0</v>
      </c>
      <c r="Q569" s="183">
        <v>0.00175</v>
      </c>
      <c r="R569" s="183">
        <f>Q569*H569</f>
        <v>0.0068985</v>
      </c>
      <c r="S569" s="183">
        <v>0</v>
      </c>
      <c r="T569" s="184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185" t="s">
        <v>364</v>
      </c>
      <c r="AT569" s="185" t="s">
        <v>220</v>
      </c>
      <c r="AU569" s="185" t="s">
        <v>85</v>
      </c>
      <c r="AY569" s="19" t="s">
        <v>122</v>
      </c>
      <c r="BE569" s="186">
        <f>IF(N569="základní",J569,0)</f>
        <v>0</v>
      </c>
      <c r="BF569" s="186">
        <f>IF(N569="snížená",J569,0)</f>
        <v>0</v>
      </c>
      <c r="BG569" s="186">
        <f>IF(N569="zákl. přenesená",J569,0)</f>
        <v>0</v>
      </c>
      <c r="BH569" s="186">
        <f>IF(N569="sníž. přenesená",J569,0)</f>
        <v>0</v>
      </c>
      <c r="BI569" s="186">
        <f>IF(N569="nulová",J569,0)</f>
        <v>0</v>
      </c>
      <c r="BJ569" s="19" t="s">
        <v>83</v>
      </c>
      <c r="BK569" s="186">
        <f>ROUND(I569*H569,2)</f>
        <v>0</v>
      </c>
      <c r="BL569" s="19" t="s">
        <v>253</v>
      </c>
      <c r="BM569" s="185" t="s">
        <v>672</v>
      </c>
    </row>
    <row r="570" spans="1:65" s="2" customFormat="1" ht="24.15" customHeight="1">
      <c r="A570" s="38"/>
      <c r="B570" s="172"/>
      <c r="C570" s="173" t="s">
        <v>673</v>
      </c>
      <c r="D570" s="173" t="s">
        <v>125</v>
      </c>
      <c r="E570" s="174" t="s">
        <v>674</v>
      </c>
      <c r="F570" s="175" t="s">
        <v>675</v>
      </c>
      <c r="G570" s="176" t="s">
        <v>479</v>
      </c>
      <c r="H570" s="177">
        <v>6.081</v>
      </c>
      <c r="I570" s="178"/>
      <c r="J570" s="179">
        <f>ROUND(I570*H570,2)</f>
        <v>0</v>
      </c>
      <c r="K570" s="180"/>
      <c r="L570" s="39"/>
      <c r="M570" s="181" t="s">
        <v>1</v>
      </c>
      <c r="N570" s="182" t="s">
        <v>40</v>
      </c>
      <c r="O570" s="77"/>
      <c r="P570" s="183">
        <f>O570*H570</f>
        <v>0</v>
      </c>
      <c r="Q570" s="183">
        <v>0</v>
      </c>
      <c r="R570" s="183">
        <f>Q570*H570</f>
        <v>0</v>
      </c>
      <c r="S570" s="183">
        <v>0</v>
      </c>
      <c r="T570" s="184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185" t="s">
        <v>253</v>
      </c>
      <c r="AT570" s="185" t="s">
        <v>125</v>
      </c>
      <c r="AU570" s="185" t="s">
        <v>85</v>
      </c>
      <c r="AY570" s="19" t="s">
        <v>122</v>
      </c>
      <c r="BE570" s="186">
        <f>IF(N570="základní",J570,0)</f>
        <v>0</v>
      </c>
      <c r="BF570" s="186">
        <f>IF(N570="snížená",J570,0)</f>
        <v>0</v>
      </c>
      <c r="BG570" s="186">
        <f>IF(N570="zákl. přenesená",J570,0)</f>
        <v>0</v>
      </c>
      <c r="BH570" s="186">
        <f>IF(N570="sníž. přenesená",J570,0)</f>
        <v>0</v>
      </c>
      <c r="BI570" s="186">
        <f>IF(N570="nulová",J570,0)</f>
        <v>0</v>
      </c>
      <c r="BJ570" s="19" t="s">
        <v>83</v>
      </c>
      <c r="BK570" s="186">
        <f>ROUND(I570*H570,2)</f>
        <v>0</v>
      </c>
      <c r="BL570" s="19" t="s">
        <v>253</v>
      </c>
      <c r="BM570" s="185" t="s">
        <v>676</v>
      </c>
    </row>
    <row r="571" spans="1:63" s="12" customFormat="1" ht="22.8" customHeight="1">
      <c r="A571" s="12"/>
      <c r="B571" s="159"/>
      <c r="C571" s="12"/>
      <c r="D571" s="160" t="s">
        <v>74</v>
      </c>
      <c r="E571" s="170" t="s">
        <v>677</v>
      </c>
      <c r="F571" s="170" t="s">
        <v>678</v>
      </c>
      <c r="G571" s="12"/>
      <c r="H571" s="12"/>
      <c r="I571" s="162"/>
      <c r="J571" s="171">
        <f>BK571</f>
        <v>0</v>
      </c>
      <c r="K571" s="12"/>
      <c r="L571" s="159"/>
      <c r="M571" s="164"/>
      <c r="N571" s="165"/>
      <c r="O571" s="165"/>
      <c r="P571" s="166">
        <f>SUM(P572:P611)</f>
        <v>0</v>
      </c>
      <c r="Q571" s="165"/>
      <c r="R571" s="166">
        <f>SUM(R572:R611)</f>
        <v>5.591915080000001</v>
      </c>
      <c r="S571" s="165"/>
      <c r="T571" s="167">
        <f>SUM(T572:T611)</f>
        <v>3.9135839999999997</v>
      </c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R571" s="160" t="s">
        <v>85</v>
      </c>
      <c r="AT571" s="168" t="s">
        <v>74</v>
      </c>
      <c r="AU571" s="168" t="s">
        <v>83</v>
      </c>
      <c r="AY571" s="160" t="s">
        <v>122</v>
      </c>
      <c r="BK571" s="169">
        <f>SUM(BK572:BK611)</f>
        <v>0</v>
      </c>
    </row>
    <row r="572" spans="1:65" s="2" customFormat="1" ht="24.15" customHeight="1">
      <c r="A572" s="38"/>
      <c r="B572" s="172"/>
      <c r="C572" s="173" t="s">
        <v>679</v>
      </c>
      <c r="D572" s="173" t="s">
        <v>125</v>
      </c>
      <c r="E572" s="174" t="s">
        <v>680</v>
      </c>
      <c r="F572" s="175" t="s">
        <v>681</v>
      </c>
      <c r="G572" s="176" t="s">
        <v>275</v>
      </c>
      <c r="H572" s="177">
        <v>29.796</v>
      </c>
      <c r="I572" s="178"/>
      <c r="J572" s="179">
        <f>ROUND(I572*H572,2)</f>
        <v>0</v>
      </c>
      <c r="K572" s="180"/>
      <c r="L572" s="39"/>
      <c r="M572" s="181" t="s">
        <v>1</v>
      </c>
      <c r="N572" s="182" t="s">
        <v>40</v>
      </c>
      <c r="O572" s="77"/>
      <c r="P572" s="183">
        <f>O572*H572</f>
        <v>0</v>
      </c>
      <c r="Q572" s="183">
        <v>0</v>
      </c>
      <c r="R572" s="183">
        <f>Q572*H572</f>
        <v>0</v>
      </c>
      <c r="S572" s="183">
        <v>0.014</v>
      </c>
      <c r="T572" s="184">
        <f>S572*H572</f>
        <v>0.417144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185" t="s">
        <v>253</v>
      </c>
      <c r="AT572" s="185" t="s">
        <v>125</v>
      </c>
      <c r="AU572" s="185" t="s">
        <v>85</v>
      </c>
      <c r="AY572" s="19" t="s">
        <v>122</v>
      </c>
      <c r="BE572" s="186">
        <f>IF(N572="základní",J572,0)</f>
        <v>0</v>
      </c>
      <c r="BF572" s="186">
        <f>IF(N572="snížená",J572,0)</f>
        <v>0</v>
      </c>
      <c r="BG572" s="186">
        <f>IF(N572="zákl. přenesená",J572,0)</f>
        <v>0</v>
      </c>
      <c r="BH572" s="186">
        <f>IF(N572="sníž. přenesená",J572,0)</f>
        <v>0</v>
      </c>
      <c r="BI572" s="186">
        <f>IF(N572="nulová",J572,0)</f>
        <v>0</v>
      </c>
      <c r="BJ572" s="19" t="s">
        <v>83</v>
      </c>
      <c r="BK572" s="186">
        <f>ROUND(I572*H572,2)</f>
        <v>0</v>
      </c>
      <c r="BL572" s="19" t="s">
        <v>253</v>
      </c>
      <c r="BM572" s="185" t="s">
        <v>682</v>
      </c>
    </row>
    <row r="573" spans="1:51" s="15" customFormat="1" ht="12">
      <c r="A573" s="15"/>
      <c r="B573" s="210"/>
      <c r="C573" s="15"/>
      <c r="D573" s="194" t="s">
        <v>168</v>
      </c>
      <c r="E573" s="211" t="s">
        <v>1</v>
      </c>
      <c r="F573" s="212" t="s">
        <v>190</v>
      </c>
      <c r="G573" s="15"/>
      <c r="H573" s="211" t="s">
        <v>1</v>
      </c>
      <c r="I573" s="213"/>
      <c r="J573" s="15"/>
      <c r="K573" s="15"/>
      <c r="L573" s="210"/>
      <c r="M573" s="214"/>
      <c r="N573" s="215"/>
      <c r="O573" s="215"/>
      <c r="P573" s="215"/>
      <c r="Q573" s="215"/>
      <c r="R573" s="215"/>
      <c r="S573" s="215"/>
      <c r="T573" s="216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11" t="s">
        <v>168</v>
      </c>
      <c r="AU573" s="211" t="s">
        <v>85</v>
      </c>
      <c r="AV573" s="15" t="s">
        <v>83</v>
      </c>
      <c r="AW573" s="15" t="s">
        <v>32</v>
      </c>
      <c r="AX573" s="15" t="s">
        <v>75</v>
      </c>
      <c r="AY573" s="211" t="s">
        <v>122</v>
      </c>
    </row>
    <row r="574" spans="1:51" s="13" customFormat="1" ht="12">
      <c r="A574" s="13"/>
      <c r="B574" s="193"/>
      <c r="C574" s="13"/>
      <c r="D574" s="194" t="s">
        <v>168</v>
      </c>
      <c r="E574" s="195" t="s">
        <v>1</v>
      </c>
      <c r="F574" s="196" t="s">
        <v>683</v>
      </c>
      <c r="G574" s="13"/>
      <c r="H574" s="197">
        <v>29.796</v>
      </c>
      <c r="I574" s="198"/>
      <c r="J574" s="13"/>
      <c r="K574" s="13"/>
      <c r="L574" s="193"/>
      <c r="M574" s="199"/>
      <c r="N574" s="200"/>
      <c r="O574" s="200"/>
      <c r="P574" s="200"/>
      <c r="Q574" s="200"/>
      <c r="R574" s="200"/>
      <c r="S574" s="200"/>
      <c r="T574" s="20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195" t="s">
        <v>168</v>
      </c>
      <c r="AU574" s="195" t="s">
        <v>85</v>
      </c>
      <c r="AV574" s="13" t="s">
        <v>85</v>
      </c>
      <c r="AW574" s="13" t="s">
        <v>32</v>
      </c>
      <c r="AX574" s="13" t="s">
        <v>75</v>
      </c>
      <c r="AY574" s="195" t="s">
        <v>122</v>
      </c>
    </row>
    <row r="575" spans="1:51" s="16" customFormat="1" ht="12">
      <c r="A575" s="16"/>
      <c r="B575" s="217"/>
      <c r="C575" s="16"/>
      <c r="D575" s="194" t="s">
        <v>168</v>
      </c>
      <c r="E575" s="218" t="s">
        <v>1</v>
      </c>
      <c r="F575" s="219" t="s">
        <v>183</v>
      </c>
      <c r="G575" s="16"/>
      <c r="H575" s="220">
        <v>29.796</v>
      </c>
      <c r="I575" s="221"/>
      <c r="J575" s="16"/>
      <c r="K575" s="16"/>
      <c r="L575" s="217"/>
      <c r="M575" s="222"/>
      <c r="N575" s="223"/>
      <c r="O575" s="223"/>
      <c r="P575" s="223"/>
      <c r="Q575" s="223"/>
      <c r="R575" s="223"/>
      <c r="S575" s="223"/>
      <c r="T575" s="224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T575" s="218" t="s">
        <v>168</v>
      </c>
      <c r="AU575" s="218" t="s">
        <v>85</v>
      </c>
      <c r="AV575" s="16" t="s">
        <v>136</v>
      </c>
      <c r="AW575" s="16" t="s">
        <v>32</v>
      </c>
      <c r="AX575" s="16" t="s">
        <v>75</v>
      </c>
      <c r="AY575" s="218" t="s">
        <v>122</v>
      </c>
    </row>
    <row r="576" spans="1:51" s="14" customFormat="1" ht="12">
      <c r="A576" s="14"/>
      <c r="B576" s="202"/>
      <c r="C576" s="14"/>
      <c r="D576" s="194" t="s">
        <v>168</v>
      </c>
      <c r="E576" s="203" t="s">
        <v>1</v>
      </c>
      <c r="F576" s="204" t="s">
        <v>172</v>
      </c>
      <c r="G576" s="14"/>
      <c r="H576" s="205">
        <v>29.796</v>
      </c>
      <c r="I576" s="206"/>
      <c r="J576" s="14"/>
      <c r="K576" s="14"/>
      <c r="L576" s="202"/>
      <c r="M576" s="207"/>
      <c r="N576" s="208"/>
      <c r="O576" s="208"/>
      <c r="P576" s="208"/>
      <c r="Q576" s="208"/>
      <c r="R576" s="208"/>
      <c r="S576" s="208"/>
      <c r="T576" s="209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03" t="s">
        <v>168</v>
      </c>
      <c r="AU576" s="203" t="s">
        <v>85</v>
      </c>
      <c r="AV576" s="14" t="s">
        <v>166</v>
      </c>
      <c r="AW576" s="14" t="s">
        <v>32</v>
      </c>
      <c r="AX576" s="14" t="s">
        <v>83</v>
      </c>
      <c r="AY576" s="203" t="s">
        <v>122</v>
      </c>
    </row>
    <row r="577" spans="1:65" s="2" customFormat="1" ht="24.15" customHeight="1">
      <c r="A577" s="38"/>
      <c r="B577" s="172"/>
      <c r="C577" s="173" t="s">
        <v>684</v>
      </c>
      <c r="D577" s="173" t="s">
        <v>125</v>
      </c>
      <c r="E577" s="174" t="s">
        <v>685</v>
      </c>
      <c r="F577" s="175" t="s">
        <v>686</v>
      </c>
      <c r="G577" s="176" t="s">
        <v>275</v>
      </c>
      <c r="H577" s="177">
        <v>59.796</v>
      </c>
      <c r="I577" s="178"/>
      <c r="J577" s="179">
        <f>ROUND(I577*H577,2)</f>
        <v>0</v>
      </c>
      <c r="K577" s="180"/>
      <c r="L577" s="39"/>
      <c r="M577" s="181" t="s">
        <v>1</v>
      </c>
      <c r="N577" s="182" t="s">
        <v>40</v>
      </c>
      <c r="O577" s="77"/>
      <c r="P577" s="183">
        <f>O577*H577</f>
        <v>0</v>
      </c>
      <c r="Q577" s="183">
        <v>0.01363</v>
      </c>
      <c r="R577" s="183">
        <f>Q577*H577</f>
        <v>0.81501948</v>
      </c>
      <c r="S577" s="183">
        <v>0</v>
      </c>
      <c r="T577" s="184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185" t="s">
        <v>253</v>
      </c>
      <c r="AT577" s="185" t="s">
        <v>125</v>
      </c>
      <c r="AU577" s="185" t="s">
        <v>85</v>
      </c>
      <c r="AY577" s="19" t="s">
        <v>122</v>
      </c>
      <c r="BE577" s="186">
        <f>IF(N577="základní",J577,0)</f>
        <v>0</v>
      </c>
      <c r="BF577" s="186">
        <f>IF(N577="snížená",J577,0)</f>
        <v>0</v>
      </c>
      <c r="BG577" s="186">
        <f>IF(N577="zákl. přenesená",J577,0)</f>
        <v>0</v>
      </c>
      <c r="BH577" s="186">
        <f>IF(N577="sníž. přenesená",J577,0)</f>
        <v>0</v>
      </c>
      <c r="BI577" s="186">
        <f>IF(N577="nulová",J577,0)</f>
        <v>0</v>
      </c>
      <c r="BJ577" s="19" t="s">
        <v>83</v>
      </c>
      <c r="BK577" s="186">
        <f>ROUND(I577*H577,2)</f>
        <v>0</v>
      </c>
      <c r="BL577" s="19" t="s">
        <v>253</v>
      </c>
      <c r="BM577" s="185" t="s">
        <v>687</v>
      </c>
    </row>
    <row r="578" spans="1:51" s="15" customFormat="1" ht="12">
      <c r="A578" s="15"/>
      <c r="B578" s="210"/>
      <c r="C578" s="15"/>
      <c r="D578" s="194" t="s">
        <v>168</v>
      </c>
      <c r="E578" s="211" t="s">
        <v>1</v>
      </c>
      <c r="F578" s="212" t="s">
        <v>688</v>
      </c>
      <c r="G578" s="15"/>
      <c r="H578" s="211" t="s">
        <v>1</v>
      </c>
      <c r="I578" s="213"/>
      <c r="J578" s="15"/>
      <c r="K578" s="15"/>
      <c r="L578" s="210"/>
      <c r="M578" s="214"/>
      <c r="N578" s="215"/>
      <c r="O578" s="215"/>
      <c r="P578" s="215"/>
      <c r="Q578" s="215"/>
      <c r="R578" s="215"/>
      <c r="S578" s="215"/>
      <c r="T578" s="216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11" t="s">
        <v>168</v>
      </c>
      <c r="AU578" s="211" t="s">
        <v>85</v>
      </c>
      <c r="AV578" s="15" t="s">
        <v>83</v>
      </c>
      <c r="AW578" s="15" t="s">
        <v>32</v>
      </c>
      <c r="AX578" s="15" t="s">
        <v>75</v>
      </c>
      <c r="AY578" s="211" t="s">
        <v>122</v>
      </c>
    </row>
    <row r="579" spans="1:51" s="13" customFormat="1" ht="12">
      <c r="A579" s="13"/>
      <c r="B579" s="193"/>
      <c r="C579" s="13"/>
      <c r="D579" s="194" t="s">
        <v>168</v>
      </c>
      <c r="E579" s="195" t="s">
        <v>1</v>
      </c>
      <c r="F579" s="196" t="s">
        <v>689</v>
      </c>
      <c r="G579" s="13"/>
      <c r="H579" s="197">
        <v>30</v>
      </c>
      <c r="I579" s="198"/>
      <c r="J579" s="13"/>
      <c r="K579" s="13"/>
      <c r="L579" s="193"/>
      <c r="M579" s="199"/>
      <c r="N579" s="200"/>
      <c r="O579" s="200"/>
      <c r="P579" s="200"/>
      <c r="Q579" s="200"/>
      <c r="R579" s="200"/>
      <c r="S579" s="200"/>
      <c r="T579" s="20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195" t="s">
        <v>168</v>
      </c>
      <c r="AU579" s="195" t="s">
        <v>85</v>
      </c>
      <c r="AV579" s="13" t="s">
        <v>85</v>
      </c>
      <c r="AW579" s="13" t="s">
        <v>32</v>
      </c>
      <c r="AX579" s="13" t="s">
        <v>75</v>
      </c>
      <c r="AY579" s="195" t="s">
        <v>122</v>
      </c>
    </row>
    <row r="580" spans="1:51" s="16" customFormat="1" ht="12">
      <c r="A580" s="16"/>
      <c r="B580" s="217"/>
      <c r="C580" s="16"/>
      <c r="D580" s="194" t="s">
        <v>168</v>
      </c>
      <c r="E580" s="218" t="s">
        <v>1</v>
      </c>
      <c r="F580" s="219" t="s">
        <v>183</v>
      </c>
      <c r="G580" s="16"/>
      <c r="H580" s="220">
        <v>30</v>
      </c>
      <c r="I580" s="221"/>
      <c r="J580" s="16"/>
      <c r="K580" s="16"/>
      <c r="L580" s="217"/>
      <c r="M580" s="222"/>
      <c r="N580" s="223"/>
      <c r="O580" s="223"/>
      <c r="P580" s="223"/>
      <c r="Q580" s="223"/>
      <c r="R580" s="223"/>
      <c r="S580" s="223"/>
      <c r="T580" s="224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T580" s="218" t="s">
        <v>168</v>
      </c>
      <c r="AU580" s="218" t="s">
        <v>85</v>
      </c>
      <c r="AV580" s="16" t="s">
        <v>136</v>
      </c>
      <c r="AW580" s="16" t="s">
        <v>32</v>
      </c>
      <c r="AX580" s="16" t="s">
        <v>75</v>
      </c>
      <c r="AY580" s="218" t="s">
        <v>122</v>
      </c>
    </row>
    <row r="581" spans="1:51" s="15" customFormat="1" ht="12">
      <c r="A581" s="15"/>
      <c r="B581" s="210"/>
      <c r="C581" s="15"/>
      <c r="D581" s="194" t="s">
        <v>168</v>
      </c>
      <c r="E581" s="211" t="s">
        <v>1</v>
      </c>
      <c r="F581" s="212" t="s">
        <v>190</v>
      </c>
      <c r="G581" s="15"/>
      <c r="H581" s="211" t="s">
        <v>1</v>
      </c>
      <c r="I581" s="213"/>
      <c r="J581" s="15"/>
      <c r="K581" s="15"/>
      <c r="L581" s="210"/>
      <c r="M581" s="214"/>
      <c r="N581" s="215"/>
      <c r="O581" s="215"/>
      <c r="P581" s="215"/>
      <c r="Q581" s="215"/>
      <c r="R581" s="215"/>
      <c r="S581" s="215"/>
      <c r="T581" s="216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11" t="s">
        <v>168</v>
      </c>
      <c r="AU581" s="211" t="s">
        <v>85</v>
      </c>
      <c r="AV581" s="15" t="s">
        <v>83</v>
      </c>
      <c r="AW581" s="15" t="s">
        <v>32</v>
      </c>
      <c r="AX581" s="15" t="s">
        <v>75</v>
      </c>
      <c r="AY581" s="211" t="s">
        <v>122</v>
      </c>
    </row>
    <row r="582" spans="1:51" s="13" customFormat="1" ht="12">
      <c r="A582" s="13"/>
      <c r="B582" s="193"/>
      <c r="C582" s="13"/>
      <c r="D582" s="194" t="s">
        <v>168</v>
      </c>
      <c r="E582" s="195" t="s">
        <v>1</v>
      </c>
      <c r="F582" s="196" t="s">
        <v>683</v>
      </c>
      <c r="G582" s="13"/>
      <c r="H582" s="197">
        <v>29.796</v>
      </c>
      <c r="I582" s="198"/>
      <c r="J582" s="13"/>
      <c r="K582" s="13"/>
      <c r="L582" s="193"/>
      <c r="M582" s="199"/>
      <c r="N582" s="200"/>
      <c r="O582" s="200"/>
      <c r="P582" s="200"/>
      <c r="Q582" s="200"/>
      <c r="R582" s="200"/>
      <c r="S582" s="200"/>
      <c r="T582" s="20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195" t="s">
        <v>168</v>
      </c>
      <c r="AU582" s="195" t="s">
        <v>85</v>
      </c>
      <c r="AV582" s="13" t="s">
        <v>85</v>
      </c>
      <c r="AW582" s="13" t="s">
        <v>32</v>
      </c>
      <c r="AX582" s="13" t="s">
        <v>75</v>
      </c>
      <c r="AY582" s="195" t="s">
        <v>122</v>
      </c>
    </row>
    <row r="583" spans="1:51" s="16" customFormat="1" ht="12">
      <c r="A583" s="16"/>
      <c r="B583" s="217"/>
      <c r="C583" s="16"/>
      <c r="D583" s="194" t="s">
        <v>168</v>
      </c>
      <c r="E583" s="218" t="s">
        <v>1</v>
      </c>
      <c r="F583" s="219" t="s">
        <v>183</v>
      </c>
      <c r="G583" s="16"/>
      <c r="H583" s="220">
        <v>29.796</v>
      </c>
      <c r="I583" s="221"/>
      <c r="J583" s="16"/>
      <c r="K583" s="16"/>
      <c r="L583" s="217"/>
      <c r="M583" s="222"/>
      <c r="N583" s="223"/>
      <c r="O583" s="223"/>
      <c r="P583" s="223"/>
      <c r="Q583" s="223"/>
      <c r="R583" s="223"/>
      <c r="S583" s="223"/>
      <c r="T583" s="224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T583" s="218" t="s">
        <v>168</v>
      </c>
      <c r="AU583" s="218" t="s">
        <v>85</v>
      </c>
      <c r="AV583" s="16" t="s">
        <v>136</v>
      </c>
      <c r="AW583" s="16" t="s">
        <v>32</v>
      </c>
      <c r="AX583" s="16" t="s">
        <v>75</v>
      </c>
      <c r="AY583" s="218" t="s">
        <v>122</v>
      </c>
    </row>
    <row r="584" spans="1:51" s="14" customFormat="1" ht="12">
      <c r="A584" s="14"/>
      <c r="B584" s="202"/>
      <c r="C584" s="14"/>
      <c r="D584" s="194" t="s">
        <v>168</v>
      </c>
      <c r="E584" s="203" t="s">
        <v>1</v>
      </c>
      <c r="F584" s="204" t="s">
        <v>172</v>
      </c>
      <c r="G584" s="14"/>
      <c r="H584" s="205">
        <v>59.796</v>
      </c>
      <c r="I584" s="206"/>
      <c r="J584" s="14"/>
      <c r="K584" s="14"/>
      <c r="L584" s="202"/>
      <c r="M584" s="207"/>
      <c r="N584" s="208"/>
      <c r="O584" s="208"/>
      <c r="P584" s="208"/>
      <c r="Q584" s="208"/>
      <c r="R584" s="208"/>
      <c r="S584" s="208"/>
      <c r="T584" s="209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03" t="s">
        <v>168</v>
      </c>
      <c r="AU584" s="203" t="s">
        <v>85</v>
      </c>
      <c r="AV584" s="14" t="s">
        <v>166</v>
      </c>
      <c r="AW584" s="14" t="s">
        <v>32</v>
      </c>
      <c r="AX584" s="14" t="s">
        <v>83</v>
      </c>
      <c r="AY584" s="203" t="s">
        <v>122</v>
      </c>
    </row>
    <row r="585" spans="1:65" s="2" customFormat="1" ht="33" customHeight="1">
      <c r="A585" s="38"/>
      <c r="B585" s="172"/>
      <c r="C585" s="173" t="s">
        <v>690</v>
      </c>
      <c r="D585" s="173" t="s">
        <v>125</v>
      </c>
      <c r="E585" s="174" t="s">
        <v>691</v>
      </c>
      <c r="F585" s="175" t="s">
        <v>692</v>
      </c>
      <c r="G585" s="176" t="s">
        <v>204</v>
      </c>
      <c r="H585" s="177">
        <v>266.153</v>
      </c>
      <c r="I585" s="178"/>
      <c r="J585" s="179">
        <f>ROUND(I585*H585,2)</f>
        <v>0</v>
      </c>
      <c r="K585" s="180"/>
      <c r="L585" s="39"/>
      <c r="M585" s="181" t="s">
        <v>1</v>
      </c>
      <c r="N585" s="182" t="s">
        <v>40</v>
      </c>
      <c r="O585" s="77"/>
      <c r="P585" s="183">
        <f>O585*H585</f>
        <v>0</v>
      </c>
      <c r="Q585" s="183">
        <v>0.01423</v>
      </c>
      <c r="R585" s="183">
        <f>Q585*H585</f>
        <v>3.7873571900000003</v>
      </c>
      <c r="S585" s="183">
        <v>0</v>
      </c>
      <c r="T585" s="184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185" t="s">
        <v>253</v>
      </c>
      <c r="AT585" s="185" t="s">
        <v>125</v>
      </c>
      <c r="AU585" s="185" t="s">
        <v>85</v>
      </c>
      <c r="AY585" s="19" t="s">
        <v>122</v>
      </c>
      <c r="BE585" s="186">
        <f>IF(N585="základní",J585,0)</f>
        <v>0</v>
      </c>
      <c r="BF585" s="186">
        <f>IF(N585="snížená",J585,0)</f>
        <v>0</v>
      </c>
      <c r="BG585" s="186">
        <f>IF(N585="zákl. přenesená",J585,0)</f>
        <v>0</v>
      </c>
      <c r="BH585" s="186">
        <f>IF(N585="sníž. přenesená",J585,0)</f>
        <v>0</v>
      </c>
      <c r="BI585" s="186">
        <f>IF(N585="nulová",J585,0)</f>
        <v>0</v>
      </c>
      <c r="BJ585" s="19" t="s">
        <v>83</v>
      </c>
      <c r="BK585" s="186">
        <f>ROUND(I585*H585,2)</f>
        <v>0</v>
      </c>
      <c r="BL585" s="19" t="s">
        <v>253</v>
      </c>
      <c r="BM585" s="185" t="s">
        <v>693</v>
      </c>
    </row>
    <row r="586" spans="1:51" s="15" customFormat="1" ht="12">
      <c r="A586" s="15"/>
      <c r="B586" s="210"/>
      <c r="C586" s="15"/>
      <c r="D586" s="194" t="s">
        <v>168</v>
      </c>
      <c r="E586" s="211" t="s">
        <v>1</v>
      </c>
      <c r="F586" s="212" t="s">
        <v>190</v>
      </c>
      <c r="G586" s="15"/>
      <c r="H586" s="211" t="s">
        <v>1</v>
      </c>
      <c r="I586" s="213"/>
      <c r="J586" s="15"/>
      <c r="K586" s="15"/>
      <c r="L586" s="210"/>
      <c r="M586" s="214"/>
      <c r="N586" s="215"/>
      <c r="O586" s="215"/>
      <c r="P586" s="215"/>
      <c r="Q586" s="215"/>
      <c r="R586" s="215"/>
      <c r="S586" s="215"/>
      <c r="T586" s="216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11" t="s">
        <v>168</v>
      </c>
      <c r="AU586" s="211" t="s">
        <v>85</v>
      </c>
      <c r="AV586" s="15" t="s">
        <v>83</v>
      </c>
      <c r="AW586" s="15" t="s">
        <v>32</v>
      </c>
      <c r="AX586" s="15" t="s">
        <v>75</v>
      </c>
      <c r="AY586" s="211" t="s">
        <v>122</v>
      </c>
    </row>
    <row r="587" spans="1:51" s="13" customFormat="1" ht="12">
      <c r="A587" s="13"/>
      <c r="B587" s="193"/>
      <c r="C587" s="13"/>
      <c r="D587" s="194" t="s">
        <v>168</v>
      </c>
      <c r="E587" s="195" t="s">
        <v>1</v>
      </c>
      <c r="F587" s="196" t="s">
        <v>560</v>
      </c>
      <c r="G587" s="13"/>
      <c r="H587" s="197">
        <v>233.096</v>
      </c>
      <c r="I587" s="198"/>
      <c r="J587" s="13"/>
      <c r="K587" s="13"/>
      <c r="L587" s="193"/>
      <c r="M587" s="199"/>
      <c r="N587" s="200"/>
      <c r="O587" s="200"/>
      <c r="P587" s="200"/>
      <c r="Q587" s="200"/>
      <c r="R587" s="200"/>
      <c r="S587" s="200"/>
      <c r="T587" s="20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195" t="s">
        <v>168</v>
      </c>
      <c r="AU587" s="195" t="s">
        <v>85</v>
      </c>
      <c r="AV587" s="13" t="s">
        <v>85</v>
      </c>
      <c r="AW587" s="13" t="s">
        <v>32</v>
      </c>
      <c r="AX587" s="13" t="s">
        <v>75</v>
      </c>
      <c r="AY587" s="195" t="s">
        <v>122</v>
      </c>
    </row>
    <row r="588" spans="1:51" s="16" customFormat="1" ht="12">
      <c r="A588" s="16"/>
      <c r="B588" s="217"/>
      <c r="C588" s="16"/>
      <c r="D588" s="194" t="s">
        <v>168</v>
      </c>
      <c r="E588" s="218" t="s">
        <v>1</v>
      </c>
      <c r="F588" s="219" t="s">
        <v>183</v>
      </c>
      <c r="G588" s="16"/>
      <c r="H588" s="220">
        <v>233.096</v>
      </c>
      <c r="I588" s="221"/>
      <c r="J588" s="16"/>
      <c r="K588" s="16"/>
      <c r="L588" s="217"/>
      <c r="M588" s="222"/>
      <c r="N588" s="223"/>
      <c r="O588" s="223"/>
      <c r="P588" s="223"/>
      <c r="Q588" s="223"/>
      <c r="R588" s="223"/>
      <c r="S588" s="223"/>
      <c r="T588" s="224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T588" s="218" t="s">
        <v>168</v>
      </c>
      <c r="AU588" s="218" t="s">
        <v>85</v>
      </c>
      <c r="AV588" s="16" t="s">
        <v>136</v>
      </c>
      <c r="AW588" s="16" t="s">
        <v>32</v>
      </c>
      <c r="AX588" s="16" t="s">
        <v>75</v>
      </c>
      <c r="AY588" s="218" t="s">
        <v>122</v>
      </c>
    </row>
    <row r="589" spans="1:51" s="15" customFormat="1" ht="12">
      <c r="A589" s="15"/>
      <c r="B589" s="210"/>
      <c r="C589" s="15"/>
      <c r="D589" s="194" t="s">
        <v>168</v>
      </c>
      <c r="E589" s="211" t="s">
        <v>1</v>
      </c>
      <c r="F589" s="212" t="s">
        <v>191</v>
      </c>
      <c r="G589" s="15"/>
      <c r="H589" s="211" t="s">
        <v>1</v>
      </c>
      <c r="I589" s="213"/>
      <c r="J589" s="15"/>
      <c r="K589" s="15"/>
      <c r="L589" s="210"/>
      <c r="M589" s="214"/>
      <c r="N589" s="215"/>
      <c r="O589" s="215"/>
      <c r="P589" s="215"/>
      <c r="Q589" s="215"/>
      <c r="R589" s="215"/>
      <c r="S589" s="215"/>
      <c r="T589" s="216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11" t="s">
        <v>168</v>
      </c>
      <c r="AU589" s="211" t="s">
        <v>85</v>
      </c>
      <c r="AV589" s="15" t="s">
        <v>83</v>
      </c>
      <c r="AW589" s="15" t="s">
        <v>32</v>
      </c>
      <c r="AX589" s="15" t="s">
        <v>75</v>
      </c>
      <c r="AY589" s="211" t="s">
        <v>122</v>
      </c>
    </row>
    <row r="590" spans="1:51" s="13" customFormat="1" ht="12">
      <c r="A590" s="13"/>
      <c r="B590" s="193"/>
      <c r="C590" s="13"/>
      <c r="D590" s="194" t="s">
        <v>168</v>
      </c>
      <c r="E590" s="195" t="s">
        <v>1</v>
      </c>
      <c r="F590" s="196" t="s">
        <v>694</v>
      </c>
      <c r="G590" s="13"/>
      <c r="H590" s="197">
        <v>33.057</v>
      </c>
      <c r="I590" s="198"/>
      <c r="J590" s="13"/>
      <c r="K590" s="13"/>
      <c r="L590" s="193"/>
      <c r="M590" s="199"/>
      <c r="N590" s="200"/>
      <c r="O590" s="200"/>
      <c r="P590" s="200"/>
      <c r="Q590" s="200"/>
      <c r="R590" s="200"/>
      <c r="S590" s="200"/>
      <c r="T590" s="20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195" t="s">
        <v>168</v>
      </c>
      <c r="AU590" s="195" t="s">
        <v>85</v>
      </c>
      <c r="AV590" s="13" t="s">
        <v>85</v>
      </c>
      <c r="AW590" s="13" t="s">
        <v>32</v>
      </c>
      <c r="AX590" s="13" t="s">
        <v>75</v>
      </c>
      <c r="AY590" s="195" t="s">
        <v>122</v>
      </c>
    </row>
    <row r="591" spans="1:51" s="16" customFormat="1" ht="12">
      <c r="A591" s="16"/>
      <c r="B591" s="217"/>
      <c r="C591" s="16"/>
      <c r="D591" s="194" t="s">
        <v>168</v>
      </c>
      <c r="E591" s="218" t="s">
        <v>1</v>
      </c>
      <c r="F591" s="219" t="s">
        <v>183</v>
      </c>
      <c r="G591" s="16"/>
      <c r="H591" s="220">
        <v>33.057</v>
      </c>
      <c r="I591" s="221"/>
      <c r="J591" s="16"/>
      <c r="K591" s="16"/>
      <c r="L591" s="217"/>
      <c r="M591" s="222"/>
      <c r="N591" s="223"/>
      <c r="O591" s="223"/>
      <c r="P591" s="223"/>
      <c r="Q591" s="223"/>
      <c r="R591" s="223"/>
      <c r="S591" s="223"/>
      <c r="T591" s="224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T591" s="218" t="s">
        <v>168</v>
      </c>
      <c r="AU591" s="218" t="s">
        <v>85</v>
      </c>
      <c r="AV591" s="16" t="s">
        <v>136</v>
      </c>
      <c r="AW591" s="16" t="s">
        <v>32</v>
      </c>
      <c r="AX591" s="16" t="s">
        <v>75</v>
      </c>
      <c r="AY591" s="218" t="s">
        <v>122</v>
      </c>
    </row>
    <row r="592" spans="1:51" s="14" customFormat="1" ht="12">
      <c r="A592" s="14"/>
      <c r="B592" s="202"/>
      <c r="C592" s="14"/>
      <c r="D592" s="194" t="s">
        <v>168</v>
      </c>
      <c r="E592" s="203" t="s">
        <v>1</v>
      </c>
      <c r="F592" s="204" t="s">
        <v>172</v>
      </c>
      <c r="G592" s="14"/>
      <c r="H592" s="205">
        <v>266.153</v>
      </c>
      <c r="I592" s="206"/>
      <c r="J592" s="14"/>
      <c r="K592" s="14"/>
      <c r="L592" s="202"/>
      <c r="M592" s="207"/>
      <c r="N592" s="208"/>
      <c r="O592" s="208"/>
      <c r="P592" s="208"/>
      <c r="Q592" s="208"/>
      <c r="R592" s="208"/>
      <c r="S592" s="208"/>
      <c r="T592" s="209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03" t="s">
        <v>168</v>
      </c>
      <c r="AU592" s="203" t="s">
        <v>85</v>
      </c>
      <c r="AV592" s="14" t="s">
        <v>166</v>
      </c>
      <c r="AW592" s="14" t="s">
        <v>32</v>
      </c>
      <c r="AX592" s="14" t="s">
        <v>83</v>
      </c>
      <c r="AY592" s="203" t="s">
        <v>122</v>
      </c>
    </row>
    <row r="593" spans="1:65" s="2" customFormat="1" ht="16.5" customHeight="1">
      <c r="A593" s="38"/>
      <c r="B593" s="172"/>
      <c r="C593" s="173" t="s">
        <v>695</v>
      </c>
      <c r="D593" s="173" t="s">
        <v>125</v>
      </c>
      <c r="E593" s="174" t="s">
        <v>696</v>
      </c>
      <c r="F593" s="175" t="s">
        <v>697</v>
      </c>
      <c r="G593" s="176" t="s">
        <v>204</v>
      </c>
      <c r="H593" s="177">
        <v>233.096</v>
      </c>
      <c r="I593" s="178"/>
      <c r="J593" s="179">
        <f>ROUND(I593*H593,2)</f>
        <v>0</v>
      </c>
      <c r="K593" s="180"/>
      <c r="L593" s="39"/>
      <c r="M593" s="181" t="s">
        <v>1</v>
      </c>
      <c r="N593" s="182" t="s">
        <v>40</v>
      </c>
      <c r="O593" s="77"/>
      <c r="P593" s="183">
        <f>O593*H593</f>
        <v>0</v>
      </c>
      <c r="Q593" s="183">
        <v>0</v>
      </c>
      <c r="R593" s="183">
        <f>Q593*H593</f>
        <v>0</v>
      </c>
      <c r="S593" s="183">
        <v>0.015</v>
      </c>
      <c r="T593" s="184">
        <f>S593*H593</f>
        <v>3.4964399999999998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185" t="s">
        <v>253</v>
      </c>
      <c r="AT593" s="185" t="s">
        <v>125</v>
      </c>
      <c r="AU593" s="185" t="s">
        <v>85</v>
      </c>
      <c r="AY593" s="19" t="s">
        <v>122</v>
      </c>
      <c r="BE593" s="186">
        <f>IF(N593="základní",J593,0)</f>
        <v>0</v>
      </c>
      <c r="BF593" s="186">
        <f>IF(N593="snížená",J593,0)</f>
        <v>0</v>
      </c>
      <c r="BG593" s="186">
        <f>IF(N593="zákl. přenesená",J593,0)</f>
        <v>0</v>
      </c>
      <c r="BH593" s="186">
        <f>IF(N593="sníž. přenesená",J593,0)</f>
        <v>0</v>
      </c>
      <c r="BI593" s="186">
        <f>IF(N593="nulová",J593,0)</f>
        <v>0</v>
      </c>
      <c r="BJ593" s="19" t="s">
        <v>83</v>
      </c>
      <c r="BK593" s="186">
        <f>ROUND(I593*H593,2)</f>
        <v>0</v>
      </c>
      <c r="BL593" s="19" t="s">
        <v>253</v>
      </c>
      <c r="BM593" s="185" t="s">
        <v>698</v>
      </c>
    </row>
    <row r="594" spans="1:51" s="15" customFormat="1" ht="12">
      <c r="A594" s="15"/>
      <c r="B594" s="210"/>
      <c r="C594" s="15"/>
      <c r="D594" s="194" t="s">
        <v>168</v>
      </c>
      <c r="E594" s="211" t="s">
        <v>1</v>
      </c>
      <c r="F594" s="212" t="s">
        <v>190</v>
      </c>
      <c r="G594" s="15"/>
      <c r="H594" s="211" t="s">
        <v>1</v>
      </c>
      <c r="I594" s="213"/>
      <c r="J594" s="15"/>
      <c r="K594" s="15"/>
      <c r="L594" s="210"/>
      <c r="M594" s="214"/>
      <c r="N594" s="215"/>
      <c r="O594" s="215"/>
      <c r="P594" s="215"/>
      <c r="Q594" s="215"/>
      <c r="R594" s="215"/>
      <c r="S594" s="215"/>
      <c r="T594" s="216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11" t="s">
        <v>168</v>
      </c>
      <c r="AU594" s="211" t="s">
        <v>85</v>
      </c>
      <c r="AV594" s="15" t="s">
        <v>83</v>
      </c>
      <c r="AW594" s="15" t="s">
        <v>32</v>
      </c>
      <c r="AX594" s="15" t="s">
        <v>75</v>
      </c>
      <c r="AY594" s="211" t="s">
        <v>122</v>
      </c>
    </row>
    <row r="595" spans="1:51" s="13" customFormat="1" ht="12">
      <c r="A595" s="13"/>
      <c r="B595" s="193"/>
      <c r="C595" s="13"/>
      <c r="D595" s="194" t="s">
        <v>168</v>
      </c>
      <c r="E595" s="195" t="s">
        <v>1</v>
      </c>
      <c r="F595" s="196" t="s">
        <v>560</v>
      </c>
      <c r="G595" s="13"/>
      <c r="H595" s="197">
        <v>233.096</v>
      </c>
      <c r="I595" s="198"/>
      <c r="J595" s="13"/>
      <c r="K595" s="13"/>
      <c r="L595" s="193"/>
      <c r="M595" s="199"/>
      <c r="N595" s="200"/>
      <c r="O595" s="200"/>
      <c r="P595" s="200"/>
      <c r="Q595" s="200"/>
      <c r="R595" s="200"/>
      <c r="S595" s="200"/>
      <c r="T595" s="201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195" t="s">
        <v>168</v>
      </c>
      <c r="AU595" s="195" t="s">
        <v>85</v>
      </c>
      <c r="AV595" s="13" t="s">
        <v>85</v>
      </c>
      <c r="AW595" s="13" t="s">
        <v>32</v>
      </c>
      <c r="AX595" s="13" t="s">
        <v>75</v>
      </c>
      <c r="AY595" s="195" t="s">
        <v>122</v>
      </c>
    </row>
    <row r="596" spans="1:51" s="16" customFormat="1" ht="12">
      <c r="A596" s="16"/>
      <c r="B596" s="217"/>
      <c r="C596" s="16"/>
      <c r="D596" s="194" t="s">
        <v>168</v>
      </c>
      <c r="E596" s="218" t="s">
        <v>1</v>
      </c>
      <c r="F596" s="219" t="s">
        <v>183</v>
      </c>
      <c r="G596" s="16"/>
      <c r="H596" s="220">
        <v>233.096</v>
      </c>
      <c r="I596" s="221"/>
      <c r="J596" s="16"/>
      <c r="K596" s="16"/>
      <c r="L596" s="217"/>
      <c r="M596" s="222"/>
      <c r="N596" s="223"/>
      <c r="O596" s="223"/>
      <c r="P596" s="223"/>
      <c r="Q596" s="223"/>
      <c r="R596" s="223"/>
      <c r="S596" s="223"/>
      <c r="T596" s="224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T596" s="218" t="s">
        <v>168</v>
      </c>
      <c r="AU596" s="218" t="s">
        <v>85</v>
      </c>
      <c r="AV596" s="16" t="s">
        <v>136</v>
      </c>
      <c r="AW596" s="16" t="s">
        <v>32</v>
      </c>
      <c r="AX596" s="16" t="s">
        <v>75</v>
      </c>
      <c r="AY596" s="218" t="s">
        <v>122</v>
      </c>
    </row>
    <row r="597" spans="1:51" s="14" customFormat="1" ht="12">
      <c r="A597" s="14"/>
      <c r="B597" s="202"/>
      <c r="C597" s="14"/>
      <c r="D597" s="194" t="s">
        <v>168</v>
      </c>
      <c r="E597" s="203" t="s">
        <v>1</v>
      </c>
      <c r="F597" s="204" t="s">
        <v>172</v>
      </c>
      <c r="G597" s="14"/>
      <c r="H597" s="205">
        <v>233.096</v>
      </c>
      <c r="I597" s="206"/>
      <c r="J597" s="14"/>
      <c r="K597" s="14"/>
      <c r="L597" s="202"/>
      <c r="M597" s="207"/>
      <c r="N597" s="208"/>
      <c r="O597" s="208"/>
      <c r="P597" s="208"/>
      <c r="Q597" s="208"/>
      <c r="R597" s="208"/>
      <c r="S597" s="208"/>
      <c r="T597" s="209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03" t="s">
        <v>168</v>
      </c>
      <c r="AU597" s="203" t="s">
        <v>85</v>
      </c>
      <c r="AV597" s="14" t="s">
        <v>166</v>
      </c>
      <c r="AW597" s="14" t="s">
        <v>32</v>
      </c>
      <c r="AX597" s="14" t="s">
        <v>83</v>
      </c>
      <c r="AY597" s="203" t="s">
        <v>122</v>
      </c>
    </row>
    <row r="598" spans="1:65" s="2" customFormat="1" ht="16.5" customHeight="1">
      <c r="A598" s="38"/>
      <c r="B598" s="172"/>
      <c r="C598" s="173" t="s">
        <v>699</v>
      </c>
      <c r="D598" s="173" t="s">
        <v>125</v>
      </c>
      <c r="E598" s="174" t="s">
        <v>700</v>
      </c>
      <c r="F598" s="175" t="s">
        <v>701</v>
      </c>
      <c r="G598" s="176" t="s">
        <v>275</v>
      </c>
      <c r="H598" s="177">
        <v>297.96</v>
      </c>
      <c r="I598" s="178"/>
      <c r="J598" s="179">
        <f>ROUND(I598*H598,2)</f>
        <v>0</v>
      </c>
      <c r="K598" s="180"/>
      <c r="L598" s="39"/>
      <c r="M598" s="181" t="s">
        <v>1</v>
      </c>
      <c r="N598" s="182" t="s">
        <v>40</v>
      </c>
      <c r="O598" s="77"/>
      <c r="P598" s="183">
        <f>O598*H598</f>
        <v>0</v>
      </c>
      <c r="Q598" s="183">
        <v>2E-05</v>
      </c>
      <c r="R598" s="183">
        <f>Q598*H598</f>
        <v>0.0059592000000000004</v>
      </c>
      <c r="S598" s="183">
        <v>0</v>
      </c>
      <c r="T598" s="184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185" t="s">
        <v>253</v>
      </c>
      <c r="AT598" s="185" t="s">
        <v>125</v>
      </c>
      <c r="AU598" s="185" t="s">
        <v>85</v>
      </c>
      <c r="AY598" s="19" t="s">
        <v>122</v>
      </c>
      <c r="BE598" s="186">
        <f>IF(N598="základní",J598,0)</f>
        <v>0</v>
      </c>
      <c r="BF598" s="186">
        <f>IF(N598="snížená",J598,0)</f>
        <v>0</v>
      </c>
      <c r="BG598" s="186">
        <f>IF(N598="zákl. přenesená",J598,0)</f>
        <v>0</v>
      </c>
      <c r="BH598" s="186">
        <f>IF(N598="sníž. přenesená",J598,0)</f>
        <v>0</v>
      </c>
      <c r="BI598" s="186">
        <f>IF(N598="nulová",J598,0)</f>
        <v>0</v>
      </c>
      <c r="BJ598" s="19" t="s">
        <v>83</v>
      </c>
      <c r="BK598" s="186">
        <f>ROUND(I598*H598,2)</f>
        <v>0</v>
      </c>
      <c r="BL598" s="19" t="s">
        <v>253</v>
      </c>
      <c r="BM598" s="185" t="s">
        <v>702</v>
      </c>
    </row>
    <row r="599" spans="1:51" s="15" customFormat="1" ht="12">
      <c r="A599" s="15"/>
      <c r="B599" s="210"/>
      <c r="C599" s="15"/>
      <c r="D599" s="194" t="s">
        <v>168</v>
      </c>
      <c r="E599" s="211" t="s">
        <v>1</v>
      </c>
      <c r="F599" s="212" t="s">
        <v>190</v>
      </c>
      <c r="G599" s="15"/>
      <c r="H599" s="211" t="s">
        <v>1</v>
      </c>
      <c r="I599" s="213"/>
      <c r="J599" s="15"/>
      <c r="K599" s="15"/>
      <c r="L599" s="210"/>
      <c r="M599" s="214"/>
      <c r="N599" s="215"/>
      <c r="O599" s="215"/>
      <c r="P599" s="215"/>
      <c r="Q599" s="215"/>
      <c r="R599" s="215"/>
      <c r="S599" s="215"/>
      <c r="T599" s="216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11" t="s">
        <v>168</v>
      </c>
      <c r="AU599" s="211" t="s">
        <v>85</v>
      </c>
      <c r="AV599" s="15" t="s">
        <v>83</v>
      </c>
      <c r="AW599" s="15" t="s">
        <v>32</v>
      </c>
      <c r="AX599" s="15" t="s">
        <v>75</v>
      </c>
      <c r="AY599" s="211" t="s">
        <v>122</v>
      </c>
    </row>
    <row r="600" spans="1:51" s="13" customFormat="1" ht="12">
      <c r="A600" s="13"/>
      <c r="B600" s="193"/>
      <c r="C600" s="13"/>
      <c r="D600" s="194" t="s">
        <v>168</v>
      </c>
      <c r="E600" s="195" t="s">
        <v>1</v>
      </c>
      <c r="F600" s="196" t="s">
        <v>703</v>
      </c>
      <c r="G600" s="13"/>
      <c r="H600" s="197">
        <v>297.96</v>
      </c>
      <c r="I600" s="198"/>
      <c r="J600" s="13"/>
      <c r="K600" s="13"/>
      <c r="L600" s="193"/>
      <c r="M600" s="199"/>
      <c r="N600" s="200"/>
      <c r="O600" s="200"/>
      <c r="P600" s="200"/>
      <c r="Q600" s="200"/>
      <c r="R600" s="200"/>
      <c r="S600" s="200"/>
      <c r="T600" s="20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195" t="s">
        <v>168</v>
      </c>
      <c r="AU600" s="195" t="s">
        <v>85</v>
      </c>
      <c r="AV600" s="13" t="s">
        <v>85</v>
      </c>
      <c r="AW600" s="13" t="s">
        <v>32</v>
      </c>
      <c r="AX600" s="13" t="s">
        <v>75</v>
      </c>
      <c r="AY600" s="195" t="s">
        <v>122</v>
      </c>
    </row>
    <row r="601" spans="1:51" s="16" customFormat="1" ht="12">
      <c r="A601" s="16"/>
      <c r="B601" s="217"/>
      <c r="C601" s="16"/>
      <c r="D601" s="194" t="s">
        <v>168</v>
      </c>
      <c r="E601" s="218" t="s">
        <v>1</v>
      </c>
      <c r="F601" s="219" t="s">
        <v>183</v>
      </c>
      <c r="G601" s="16"/>
      <c r="H601" s="220">
        <v>297.96</v>
      </c>
      <c r="I601" s="221"/>
      <c r="J601" s="16"/>
      <c r="K601" s="16"/>
      <c r="L601" s="217"/>
      <c r="M601" s="222"/>
      <c r="N601" s="223"/>
      <c r="O601" s="223"/>
      <c r="P601" s="223"/>
      <c r="Q601" s="223"/>
      <c r="R601" s="223"/>
      <c r="S601" s="223"/>
      <c r="T601" s="224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T601" s="218" t="s">
        <v>168</v>
      </c>
      <c r="AU601" s="218" t="s">
        <v>85</v>
      </c>
      <c r="AV601" s="16" t="s">
        <v>136</v>
      </c>
      <c r="AW601" s="16" t="s">
        <v>32</v>
      </c>
      <c r="AX601" s="16" t="s">
        <v>75</v>
      </c>
      <c r="AY601" s="218" t="s">
        <v>122</v>
      </c>
    </row>
    <row r="602" spans="1:51" s="14" customFormat="1" ht="12">
      <c r="A602" s="14"/>
      <c r="B602" s="202"/>
      <c r="C602" s="14"/>
      <c r="D602" s="194" t="s">
        <v>168</v>
      </c>
      <c r="E602" s="203" t="s">
        <v>1</v>
      </c>
      <c r="F602" s="204" t="s">
        <v>172</v>
      </c>
      <c r="G602" s="14"/>
      <c r="H602" s="205">
        <v>297.96</v>
      </c>
      <c r="I602" s="206"/>
      <c r="J602" s="14"/>
      <c r="K602" s="14"/>
      <c r="L602" s="202"/>
      <c r="M602" s="207"/>
      <c r="N602" s="208"/>
      <c r="O602" s="208"/>
      <c r="P602" s="208"/>
      <c r="Q602" s="208"/>
      <c r="R602" s="208"/>
      <c r="S602" s="208"/>
      <c r="T602" s="209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03" t="s">
        <v>168</v>
      </c>
      <c r="AU602" s="203" t="s">
        <v>85</v>
      </c>
      <c r="AV602" s="14" t="s">
        <v>166</v>
      </c>
      <c r="AW602" s="14" t="s">
        <v>32</v>
      </c>
      <c r="AX602" s="14" t="s">
        <v>83</v>
      </c>
      <c r="AY602" s="203" t="s">
        <v>122</v>
      </c>
    </row>
    <row r="603" spans="1:65" s="2" customFormat="1" ht="16.5" customHeight="1">
      <c r="A603" s="38"/>
      <c r="B603" s="172"/>
      <c r="C603" s="225" t="s">
        <v>704</v>
      </c>
      <c r="D603" s="225" t="s">
        <v>220</v>
      </c>
      <c r="E603" s="226" t="s">
        <v>705</v>
      </c>
      <c r="F603" s="227" t="s">
        <v>706</v>
      </c>
      <c r="G603" s="228" t="s">
        <v>165</v>
      </c>
      <c r="H603" s="229">
        <v>1.43</v>
      </c>
      <c r="I603" s="230"/>
      <c r="J603" s="231">
        <f>ROUND(I603*H603,2)</f>
        <v>0</v>
      </c>
      <c r="K603" s="232"/>
      <c r="L603" s="233"/>
      <c r="M603" s="234" t="s">
        <v>1</v>
      </c>
      <c r="N603" s="235" t="s">
        <v>40</v>
      </c>
      <c r="O603" s="77"/>
      <c r="P603" s="183">
        <f>O603*H603</f>
        <v>0</v>
      </c>
      <c r="Q603" s="183">
        <v>0.55</v>
      </c>
      <c r="R603" s="183">
        <f>Q603*H603</f>
        <v>0.7865</v>
      </c>
      <c r="S603" s="183">
        <v>0</v>
      </c>
      <c r="T603" s="184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185" t="s">
        <v>364</v>
      </c>
      <c r="AT603" s="185" t="s">
        <v>220</v>
      </c>
      <c r="AU603" s="185" t="s">
        <v>85</v>
      </c>
      <c r="AY603" s="19" t="s">
        <v>122</v>
      </c>
      <c r="BE603" s="186">
        <f>IF(N603="základní",J603,0)</f>
        <v>0</v>
      </c>
      <c r="BF603" s="186">
        <f>IF(N603="snížená",J603,0)</f>
        <v>0</v>
      </c>
      <c r="BG603" s="186">
        <f>IF(N603="zákl. přenesená",J603,0)</f>
        <v>0</v>
      </c>
      <c r="BH603" s="186">
        <f>IF(N603="sníž. přenesená",J603,0)</f>
        <v>0</v>
      </c>
      <c r="BI603" s="186">
        <f>IF(N603="nulová",J603,0)</f>
        <v>0</v>
      </c>
      <c r="BJ603" s="19" t="s">
        <v>83</v>
      </c>
      <c r="BK603" s="186">
        <f>ROUND(I603*H603,2)</f>
        <v>0</v>
      </c>
      <c r="BL603" s="19" t="s">
        <v>253</v>
      </c>
      <c r="BM603" s="185" t="s">
        <v>707</v>
      </c>
    </row>
    <row r="604" spans="1:51" s="13" customFormat="1" ht="12">
      <c r="A604" s="13"/>
      <c r="B604" s="193"/>
      <c r="C604" s="13"/>
      <c r="D604" s="194" t="s">
        <v>168</v>
      </c>
      <c r="E604" s="195" t="s">
        <v>1</v>
      </c>
      <c r="F604" s="196" t="s">
        <v>708</v>
      </c>
      <c r="G604" s="13"/>
      <c r="H604" s="197">
        <v>1.43</v>
      </c>
      <c r="I604" s="198"/>
      <c r="J604" s="13"/>
      <c r="K604" s="13"/>
      <c r="L604" s="193"/>
      <c r="M604" s="199"/>
      <c r="N604" s="200"/>
      <c r="O604" s="200"/>
      <c r="P604" s="200"/>
      <c r="Q604" s="200"/>
      <c r="R604" s="200"/>
      <c r="S604" s="200"/>
      <c r="T604" s="20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195" t="s">
        <v>168</v>
      </c>
      <c r="AU604" s="195" t="s">
        <v>85</v>
      </c>
      <c r="AV604" s="13" t="s">
        <v>85</v>
      </c>
      <c r="AW604" s="13" t="s">
        <v>32</v>
      </c>
      <c r="AX604" s="13" t="s">
        <v>75</v>
      </c>
      <c r="AY604" s="195" t="s">
        <v>122</v>
      </c>
    </row>
    <row r="605" spans="1:51" s="14" customFormat="1" ht="12">
      <c r="A605" s="14"/>
      <c r="B605" s="202"/>
      <c r="C605" s="14"/>
      <c r="D605" s="194" t="s">
        <v>168</v>
      </c>
      <c r="E605" s="203" t="s">
        <v>1</v>
      </c>
      <c r="F605" s="204" t="s">
        <v>172</v>
      </c>
      <c r="G605" s="14"/>
      <c r="H605" s="205">
        <v>1.43</v>
      </c>
      <c r="I605" s="206"/>
      <c r="J605" s="14"/>
      <c r="K605" s="14"/>
      <c r="L605" s="202"/>
      <c r="M605" s="207"/>
      <c r="N605" s="208"/>
      <c r="O605" s="208"/>
      <c r="P605" s="208"/>
      <c r="Q605" s="208"/>
      <c r="R605" s="208"/>
      <c r="S605" s="208"/>
      <c r="T605" s="209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03" t="s">
        <v>168</v>
      </c>
      <c r="AU605" s="203" t="s">
        <v>85</v>
      </c>
      <c r="AV605" s="14" t="s">
        <v>166</v>
      </c>
      <c r="AW605" s="14" t="s">
        <v>32</v>
      </c>
      <c r="AX605" s="14" t="s">
        <v>83</v>
      </c>
      <c r="AY605" s="203" t="s">
        <v>122</v>
      </c>
    </row>
    <row r="606" spans="1:65" s="2" customFormat="1" ht="24.15" customHeight="1">
      <c r="A606" s="38"/>
      <c r="B606" s="172"/>
      <c r="C606" s="173" t="s">
        <v>709</v>
      </c>
      <c r="D606" s="173" t="s">
        <v>125</v>
      </c>
      <c r="E606" s="174" t="s">
        <v>710</v>
      </c>
      <c r="F606" s="175" t="s">
        <v>711</v>
      </c>
      <c r="G606" s="176" t="s">
        <v>165</v>
      </c>
      <c r="H606" s="177">
        <v>8.433</v>
      </c>
      <c r="I606" s="178"/>
      <c r="J606" s="179">
        <f>ROUND(I606*H606,2)</f>
        <v>0</v>
      </c>
      <c r="K606" s="180"/>
      <c r="L606" s="39"/>
      <c r="M606" s="181" t="s">
        <v>1</v>
      </c>
      <c r="N606" s="182" t="s">
        <v>40</v>
      </c>
      <c r="O606" s="77"/>
      <c r="P606" s="183">
        <f>O606*H606</f>
        <v>0</v>
      </c>
      <c r="Q606" s="183">
        <v>0.02337</v>
      </c>
      <c r="R606" s="183">
        <f>Q606*H606</f>
        <v>0.19707920999999998</v>
      </c>
      <c r="S606" s="183">
        <v>0</v>
      </c>
      <c r="T606" s="184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185" t="s">
        <v>253</v>
      </c>
      <c r="AT606" s="185" t="s">
        <v>125</v>
      </c>
      <c r="AU606" s="185" t="s">
        <v>85</v>
      </c>
      <c r="AY606" s="19" t="s">
        <v>122</v>
      </c>
      <c r="BE606" s="186">
        <f>IF(N606="základní",J606,0)</f>
        <v>0</v>
      </c>
      <c r="BF606" s="186">
        <f>IF(N606="snížená",J606,0)</f>
        <v>0</v>
      </c>
      <c r="BG606" s="186">
        <f>IF(N606="zákl. přenesená",J606,0)</f>
        <v>0</v>
      </c>
      <c r="BH606" s="186">
        <f>IF(N606="sníž. přenesená",J606,0)</f>
        <v>0</v>
      </c>
      <c r="BI606" s="186">
        <f>IF(N606="nulová",J606,0)</f>
        <v>0</v>
      </c>
      <c r="BJ606" s="19" t="s">
        <v>83</v>
      </c>
      <c r="BK606" s="186">
        <f>ROUND(I606*H606,2)</f>
        <v>0</v>
      </c>
      <c r="BL606" s="19" t="s">
        <v>253</v>
      </c>
      <c r="BM606" s="185" t="s">
        <v>712</v>
      </c>
    </row>
    <row r="607" spans="1:51" s="13" customFormat="1" ht="12">
      <c r="A607" s="13"/>
      <c r="B607" s="193"/>
      <c r="C607" s="13"/>
      <c r="D607" s="194" t="s">
        <v>168</v>
      </c>
      <c r="E607" s="195" t="s">
        <v>1</v>
      </c>
      <c r="F607" s="196" t="s">
        <v>713</v>
      </c>
      <c r="G607" s="13"/>
      <c r="H607" s="197">
        <v>1.148</v>
      </c>
      <c r="I607" s="198"/>
      <c r="J607" s="13"/>
      <c r="K607" s="13"/>
      <c r="L607" s="193"/>
      <c r="M607" s="199"/>
      <c r="N607" s="200"/>
      <c r="O607" s="200"/>
      <c r="P607" s="200"/>
      <c r="Q607" s="200"/>
      <c r="R607" s="200"/>
      <c r="S607" s="200"/>
      <c r="T607" s="20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195" t="s">
        <v>168</v>
      </c>
      <c r="AU607" s="195" t="s">
        <v>85</v>
      </c>
      <c r="AV607" s="13" t="s">
        <v>85</v>
      </c>
      <c r="AW607" s="13" t="s">
        <v>32</v>
      </c>
      <c r="AX607" s="13" t="s">
        <v>75</v>
      </c>
      <c r="AY607" s="195" t="s">
        <v>122</v>
      </c>
    </row>
    <row r="608" spans="1:51" s="13" customFormat="1" ht="12">
      <c r="A608" s="13"/>
      <c r="B608" s="193"/>
      <c r="C608" s="13"/>
      <c r="D608" s="194" t="s">
        <v>168</v>
      </c>
      <c r="E608" s="195" t="s">
        <v>1</v>
      </c>
      <c r="F608" s="196" t="s">
        <v>714</v>
      </c>
      <c r="G608" s="13"/>
      <c r="H608" s="197">
        <v>1.43</v>
      </c>
      <c r="I608" s="198"/>
      <c r="J608" s="13"/>
      <c r="K608" s="13"/>
      <c r="L608" s="193"/>
      <c r="M608" s="199"/>
      <c r="N608" s="200"/>
      <c r="O608" s="200"/>
      <c r="P608" s="200"/>
      <c r="Q608" s="200"/>
      <c r="R608" s="200"/>
      <c r="S608" s="200"/>
      <c r="T608" s="20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195" t="s">
        <v>168</v>
      </c>
      <c r="AU608" s="195" t="s">
        <v>85</v>
      </c>
      <c r="AV608" s="13" t="s">
        <v>85</v>
      </c>
      <c r="AW608" s="13" t="s">
        <v>32</v>
      </c>
      <c r="AX608" s="13" t="s">
        <v>75</v>
      </c>
      <c r="AY608" s="195" t="s">
        <v>122</v>
      </c>
    </row>
    <row r="609" spans="1:51" s="13" customFormat="1" ht="12">
      <c r="A609" s="13"/>
      <c r="B609" s="193"/>
      <c r="C609" s="13"/>
      <c r="D609" s="194" t="s">
        <v>168</v>
      </c>
      <c r="E609" s="195" t="s">
        <v>1</v>
      </c>
      <c r="F609" s="196" t="s">
        <v>715</v>
      </c>
      <c r="G609" s="13"/>
      <c r="H609" s="197">
        <v>5.855</v>
      </c>
      <c r="I609" s="198"/>
      <c r="J609" s="13"/>
      <c r="K609" s="13"/>
      <c r="L609" s="193"/>
      <c r="M609" s="199"/>
      <c r="N609" s="200"/>
      <c r="O609" s="200"/>
      <c r="P609" s="200"/>
      <c r="Q609" s="200"/>
      <c r="R609" s="200"/>
      <c r="S609" s="200"/>
      <c r="T609" s="201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195" t="s">
        <v>168</v>
      </c>
      <c r="AU609" s="195" t="s">
        <v>85</v>
      </c>
      <c r="AV609" s="13" t="s">
        <v>85</v>
      </c>
      <c r="AW609" s="13" t="s">
        <v>32</v>
      </c>
      <c r="AX609" s="13" t="s">
        <v>75</v>
      </c>
      <c r="AY609" s="195" t="s">
        <v>122</v>
      </c>
    </row>
    <row r="610" spans="1:51" s="14" customFormat="1" ht="12">
      <c r="A610" s="14"/>
      <c r="B610" s="202"/>
      <c r="C610" s="14"/>
      <c r="D610" s="194" t="s">
        <v>168</v>
      </c>
      <c r="E610" s="203" t="s">
        <v>1</v>
      </c>
      <c r="F610" s="204" t="s">
        <v>172</v>
      </c>
      <c r="G610" s="14"/>
      <c r="H610" s="205">
        <v>8.433</v>
      </c>
      <c r="I610" s="206"/>
      <c r="J610" s="14"/>
      <c r="K610" s="14"/>
      <c r="L610" s="202"/>
      <c r="M610" s="207"/>
      <c r="N610" s="208"/>
      <c r="O610" s="208"/>
      <c r="P610" s="208"/>
      <c r="Q610" s="208"/>
      <c r="R610" s="208"/>
      <c r="S610" s="208"/>
      <c r="T610" s="209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03" t="s">
        <v>168</v>
      </c>
      <c r="AU610" s="203" t="s">
        <v>85</v>
      </c>
      <c r="AV610" s="14" t="s">
        <v>166</v>
      </c>
      <c r="AW610" s="14" t="s">
        <v>32</v>
      </c>
      <c r="AX610" s="14" t="s">
        <v>83</v>
      </c>
      <c r="AY610" s="203" t="s">
        <v>122</v>
      </c>
    </row>
    <row r="611" spans="1:65" s="2" customFormat="1" ht="24.15" customHeight="1">
      <c r="A611" s="38"/>
      <c r="B611" s="172"/>
      <c r="C611" s="173" t="s">
        <v>716</v>
      </c>
      <c r="D611" s="173" t="s">
        <v>125</v>
      </c>
      <c r="E611" s="174" t="s">
        <v>717</v>
      </c>
      <c r="F611" s="175" t="s">
        <v>718</v>
      </c>
      <c r="G611" s="176" t="s">
        <v>479</v>
      </c>
      <c r="H611" s="177">
        <v>5.592</v>
      </c>
      <c r="I611" s="178"/>
      <c r="J611" s="179">
        <f>ROUND(I611*H611,2)</f>
        <v>0</v>
      </c>
      <c r="K611" s="180"/>
      <c r="L611" s="39"/>
      <c r="M611" s="181" t="s">
        <v>1</v>
      </c>
      <c r="N611" s="182" t="s">
        <v>40</v>
      </c>
      <c r="O611" s="77"/>
      <c r="P611" s="183">
        <f>O611*H611</f>
        <v>0</v>
      </c>
      <c r="Q611" s="183">
        <v>0</v>
      </c>
      <c r="R611" s="183">
        <f>Q611*H611</f>
        <v>0</v>
      </c>
      <c r="S611" s="183">
        <v>0</v>
      </c>
      <c r="T611" s="184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185" t="s">
        <v>253</v>
      </c>
      <c r="AT611" s="185" t="s">
        <v>125</v>
      </c>
      <c r="AU611" s="185" t="s">
        <v>85</v>
      </c>
      <c r="AY611" s="19" t="s">
        <v>122</v>
      </c>
      <c r="BE611" s="186">
        <f>IF(N611="základní",J611,0)</f>
        <v>0</v>
      </c>
      <c r="BF611" s="186">
        <f>IF(N611="snížená",J611,0)</f>
        <v>0</v>
      </c>
      <c r="BG611" s="186">
        <f>IF(N611="zákl. přenesená",J611,0)</f>
        <v>0</v>
      </c>
      <c r="BH611" s="186">
        <f>IF(N611="sníž. přenesená",J611,0)</f>
        <v>0</v>
      </c>
      <c r="BI611" s="186">
        <f>IF(N611="nulová",J611,0)</f>
        <v>0</v>
      </c>
      <c r="BJ611" s="19" t="s">
        <v>83</v>
      </c>
      <c r="BK611" s="186">
        <f>ROUND(I611*H611,2)</f>
        <v>0</v>
      </c>
      <c r="BL611" s="19" t="s">
        <v>253</v>
      </c>
      <c r="BM611" s="185" t="s">
        <v>719</v>
      </c>
    </row>
    <row r="612" spans="1:63" s="12" customFormat="1" ht="22.8" customHeight="1">
      <c r="A612" s="12"/>
      <c r="B612" s="159"/>
      <c r="C612" s="12"/>
      <c r="D612" s="160" t="s">
        <v>74</v>
      </c>
      <c r="E612" s="170" t="s">
        <v>720</v>
      </c>
      <c r="F612" s="170" t="s">
        <v>721</v>
      </c>
      <c r="G612" s="12"/>
      <c r="H612" s="12"/>
      <c r="I612" s="162"/>
      <c r="J612" s="171">
        <f>BK612</f>
        <v>0</v>
      </c>
      <c r="K612" s="12"/>
      <c r="L612" s="159"/>
      <c r="M612" s="164"/>
      <c r="N612" s="165"/>
      <c r="O612" s="165"/>
      <c r="P612" s="166">
        <f>SUM(P613:P656)</f>
        <v>0</v>
      </c>
      <c r="Q612" s="165"/>
      <c r="R612" s="166">
        <f>SUM(R613:R656)</f>
        <v>31.228862649999996</v>
      </c>
      <c r="S612" s="165"/>
      <c r="T612" s="167">
        <f>SUM(T613:T656)</f>
        <v>0</v>
      </c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R612" s="160" t="s">
        <v>85</v>
      </c>
      <c r="AT612" s="168" t="s">
        <v>74</v>
      </c>
      <c r="AU612" s="168" t="s">
        <v>83</v>
      </c>
      <c r="AY612" s="160" t="s">
        <v>122</v>
      </c>
      <c r="BK612" s="169">
        <f>SUM(BK613:BK656)</f>
        <v>0</v>
      </c>
    </row>
    <row r="613" spans="1:65" s="2" customFormat="1" ht="33" customHeight="1">
      <c r="A613" s="38"/>
      <c r="B613" s="172"/>
      <c r="C613" s="173" t="s">
        <v>722</v>
      </c>
      <c r="D613" s="173" t="s">
        <v>125</v>
      </c>
      <c r="E613" s="174" t="s">
        <v>723</v>
      </c>
      <c r="F613" s="175" t="s">
        <v>724</v>
      </c>
      <c r="G613" s="176" t="s">
        <v>204</v>
      </c>
      <c r="H613" s="177">
        <v>1452.233</v>
      </c>
      <c r="I613" s="178"/>
      <c r="J613" s="179">
        <f>ROUND(I613*H613,2)</f>
        <v>0</v>
      </c>
      <c r="K613" s="180"/>
      <c r="L613" s="39"/>
      <c r="M613" s="181" t="s">
        <v>1</v>
      </c>
      <c r="N613" s="182" t="s">
        <v>40</v>
      </c>
      <c r="O613" s="77"/>
      <c r="P613" s="183">
        <f>O613*H613</f>
        <v>0</v>
      </c>
      <c r="Q613" s="183">
        <v>0.01577</v>
      </c>
      <c r="R613" s="183">
        <f>Q613*H613</f>
        <v>22.901714409999997</v>
      </c>
      <c r="S613" s="183">
        <v>0</v>
      </c>
      <c r="T613" s="184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185" t="s">
        <v>253</v>
      </c>
      <c r="AT613" s="185" t="s">
        <v>125</v>
      </c>
      <c r="AU613" s="185" t="s">
        <v>85</v>
      </c>
      <c r="AY613" s="19" t="s">
        <v>122</v>
      </c>
      <c r="BE613" s="186">
        <f>IF(N613="základní",J613,0)</f>
        <v>0</v>
      </c>
      <c r="BF613" s="186">
        <f>IF(N613="snížená",J613,0)</f>
        <v>0</v>
      </c>
      <c r="BG613" s="186">
        <f>IF(N613="zákl. přenesená",J613,0)</f>
        <v>0</v>
      </c>
      <c r="BH613" s="186">
        <f>IF(N613="sníž. přenesená",J613,0)</f>
        <v>0</v>
      </c>
      <c r="BI613" s="186">
        <f>IF(N613="nulová",J613,0)</f>
        <v>0</v>
      </c>
      <c r="BJ613" s="19" t="s">
        <v>83</v>
      </c>
      <c r="BK613" s="186">
        <f>ROUND(I613*H613,2)</f>
        <v>0</v>
      </c>
      <c r="BL613" s="19" t="s">
        <v>253</v>
      </c>
      <c r="BM613" s="185" t="s">
        <v>725</v>
      </c>
    </row>
    <row r="614" spans="1:51" s="15" customFormat="1" ht="12">
      <c r="A614" s="15"/>
      <c r="B614" s="210"/>
      <c r="C614" s="15"/>
      <c r="D614" s="194" t="s">
        <v>168</v>
      </c>
      <c r="E614" s="211" t="s">
        <v>1</v>
      </c>
      <c r="F614" s="212" t="s">
        <v>726</v>
      </c>
      <c r="G614" s="15"/>
      <c r="H614" s="211" t="s">
        <v>1</v>
      </c>
      <c r="I614" s="213"/>
      <c r="J614" s="15"/>
      <c r="K614" s="15"/>
      <c r="L614" s="210"/>
      <c r="M614" s="214"/>
      <c r="N614" s="215"/>
      <c r="O614" s="215"/>
      <c r="P614" s="215"/>
      <c r="Q614" s="215"/>
      <c r="R614" s="215"/>
      <c r="S614" s="215"/>
      <c r="T614" s="216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11" t="s">
        <v>168</v>
      </c>
      <c r="AU614" s="211" t="s">
        <v>85</v>
      </c>
      <c r="AV614" s="15" t="s">
        <v>83</v>
      </c>
      <c r="AW614" s="15" t="s">
        <v>32</v>
      </c>
      <c r="AX614" s="15" t="s">
        <v>75</v>
      </c>
      <c r="AY614" s="211" t="s">
        <v>122</v>
      </c>
    </row>
    <row r="615" spans="1:51" s="13" customFormat="1" ht="12">
      <c r="A615" s="13"/>
      <c r="B615" s="193"/>
      <c r="C615" s="13"/>
      <c r="D615" s="194" t="s">
        <v>168</v>
      </c>
      <c r="E615" s="195" t="s">
        <v>1</v>
      </c>
      <c r="F615" s="196" t="s">
        <v>727</v>
      </c>
      <c r="G615" s="13"/>
      <c r="H615" s="197">
        <v>327.333</v>
      </c>
      <c r="I615" s="198"/>
      <c r="J615" s="13"/>
      <c r="K615" s="13"/>
      <c r="L615" s="193"/>
      <c r="M615" s="199"/>
      <c r="N615" s="200"/>
      <c r="O615" s="200"/>
      <c r="P615" s="200"/>
      <c r="Q615" s="200"/>
      <c r="R615" s="200"/>
      <c r="S615" s="200"/>
      <c r="T615" s="201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195" t="s">
        <v>168</v>
      </c>
      <c r="AU615" s="195" t="s">
        <v>85</v>
      </c>
      <c r="AV615" s="13" t="s">
        <v>85</v>
      </c>
      <c r="AW615" s="13" t="s">
        <v>32</v>
      </c>
      <c r="AX615" s="13" t="s">
        <v>75</v>
      </c>
      <c r="AY615" s="195" t="s">
        <v>122</v>
      </c>
    </row>
    <row r="616" spans="1:51" s="16" customFormat="1" ht="12">
      <c r="A616" s="16"/>
      <c r="B616" s="217"/>
      <c r="C616" s="16"/>
      <c r="D616" s="194" t="s">
        <v>168</v>
      </c>
      <c r="E616" s="218" t="s">
        <v>1</v>
      </c>
      <c r="F616" s="219" t="s">
        <v>183</v>
      </c>
      <c r="G616" s="16"/>
      <c r="H616" s="220">
        <v>327.333</v>
      </c>
      <c r="I616" s="221"/>
      <c r="J616" s="16"/>
      <c r="K616" s="16"/>
      <c r="L616" s="217"/>
      <c r="M616" s="222"/>
      <c r="N616" s="223"/>
      <c r="O616" s="223"/>
      <c r="P616" s="223"/>
      <c r="Q616" s="223"/>
      <c r="R616" s="223"/>
      <c r="S616" s="223"/>
      <c r="T616" s="224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T616" s="218" t="s">
        <v>168</v>
      </c>
      <c r="AU616" s="218" t="s">
        <v>85</v>
      </c>
      <c r="AV616" s="16" t="s">
        <v>136</v>
      </c>
      <c r="AW616" s="16" t="s">
        <v>32</v>
      </c>
      <c r="AX616" s="16" t="s">
        <v>75</v>
      </c>
      <c r="AY616" s="218" t="s">
        <v>122</v>
      </c>
    </row>
    <row r="617" spans="1:51" s="15" customFormat="1" ht="12">
      <c r="A617" s="15"/>
      <c r="B617" s="210"/>
      <c r="C617" s="15"/>
      <c r="D617" s="194" t="s">
        <v>168</v>
      </c>
      <c r="E617" s="211" t="s">
        <v>1</v>
      </c>
      <c r="F617" s="212" t="s">
        <v>728</v>
      </c>
      <c r="G617" s="15"/>
      <c r="H617" s="211" t="s">
        <v>1</v>
      </c>
      <c r="I617" s="213"/>
      <c r="J617" s="15"/>
      <c r="K617" s="15"/>
      <c r="L617" s="210"/>
      <c r="M617" s="214"/>
      <c r="N617" s="215"/>
      <c r="O617" s="215"/>
      <c r="P617" s="215"/>
      <c r="Q617" s="215"/>
      <c r="R617" s="215"/>
      <c r="S617" s="215"/>
      <c r="T617" s="216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11" t="s">
        <v>168</v>
      </c>
      <c r="AU617" s="211" t="s">
        <v>85</v>
      </c>
      <c r="AV617" s="15" t="s">
        <v>83</v>
      </c>
      <c r="AW617" s="15" t="s">
        <v>32</v>
      </c>
      <c r="AX617" s="15" t="s">
        <v>75</v>
      </c>
      <c r="AY617" s="211" t="s">
        <v>122</v>
      </c>
    </row>
    <row r="618" spans="1:51" s="13" customFormat="1" ht="12">
      <c r="A618" s="13"/>
      <c r="B618" s="193"/>
      <c r="C618" s="13"/>
      <c r="D618" s="194" t="s">
        <v>168</v>
      </c>
      <c r="E618" s="195" t="s">
        <v>1</v>
      </c>
      <c r="F618" s="196" t="s">
        <v>729</v>
      </c>
      <c r="G618" s="13"/>
      <c r="H618" s="197">
        <v>356.95</v>
      </c>
      <c r="I618" s="198"/>
      <c r="J618" s="13"/>
      <c r="K618" s="13"/>
      <c r="L618" s="193"/>
      <c r="M618" s="199"/>
      <c r="N618" s="200"/>
      <c r="O618" s="200"/>
      <c r="P618" s="200"/>
      <c r="Q618" s="200"/>
      <c r="R618" s="200"/>
      <c r="S618" s="200"/>
      <c r="T618" s="20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195" t="s">
        <v>168</v>
      </c>
      <c r="AU618" s="195" t="s">
        <v>85</v>
      </c>
      <c r="AV618" s="13" t="s">
        <v>85</v>
      </c>
      <c r="AW618" s="13" t="s">
        <v>32</v>
      </c>
      <c r="AX618" s="13" t="s">
        <v>75</v>
      </c>
      <c r="AY618" s="195" t="s">
        <v>122</v>
      </c>
    </row>
    <row r="619" spans="1:51" s="16" customFormat="1" ht="12">
      <c r="A619" s="16"/>
      <c r="B619" s="217"/>
      <c r="C619" s="16"/>
      <c r="D619" s="194" t="s">
        <v>168</v>
      </c>
      <c r="E619" s="218" t="s">
        <v>1</v>
      </c>
      <c r="F619" s="219" t="s">
        <v>183</v>
      </c>
      <c r="G619" s="16"/>
      <c r="H619" s="220">
        <v>356.95</v>
      </c>
      <c r="I619" s="221"/>
      <c r="J619" s="16"/>
      <c r="K619" s="16"/>
      <c r="L619" s="217"/>
      <c r="M619" s="222"/>
      <c r="N619" s="223"/>
      <c r="O619" s="223"/>
      <c r="P619" s="223"/>
      <c r="Q619" s="223"/>
      <c r="R619" s="223"/>
      <c r="S619" s="223"/>
      <c r="T619" s="224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T619" s="218" t="s">
        <v>168</v>
      </c>
      <c r="AU619" s="218" t="s">
        <v>85</v>
      </c>
      <c r="AV619" s="16" t="s">
        <v>136</v>
      </c>
      <c r="AW619" s="16" t="s">
        <v>32</v>
      </c>
      <c r="AX619" s="16" t="s">
        <v>75</v>
      </c>
      <c r="AY619" s="218" t="s">
        <v>122</v>
      </c>
    </row>
    <row r="620" spans="1:51" s="15" customFormat="1" ht="12">
      <c r="A620" s="15"/>
      <c r="B620" s="210"/>
      <c r="C620" s="15"/>
      <c r="D620" s="194" t="s">
        <v>168</v>
      </c>
      <c r="E620" s="211" t="s">
        <v>1</v>
      </c>
      <c r="F620" s="212" t="s">
        <v>730</v>
      </c>
      <c r="G620" s="15"/>
      <c r="H620" s="211" t="s">
        <v>1</v>
      </c>
      <c r="I620" s="213"/>
      <c r="J620" s="15"/>
      <c r="K620" s="15"/>
      <c r="L620" s="210"/>
      <c r="M620" s="214"/>
      <c r="N620" s="215"/>
      <c r="O620" s="215"/>
      <c r="P620" s="215"/>
      <c r="Q620" s="215"/>
      <c r="R620" s="215"/>
      <c r="S620" s="215"/>
      <c r="T620" s="216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11" t="s">
        <v>168</v>
      </c>
      <c r="AU620" s="211" t="s">
        <v>85</v>
      </c>
      <c r="AV620" s="15" t="s">
        <v>83</v>
      </c>
      <c r="AW620" s="15" t="s">
        <v>32</v>
      </c>
      <c r="AX620" s="15" t="s">
        <v>75</v>
      </c>
      <c r="AY620" s="211" t="s">
        <v>122</v>
      </c>
    </row>
    <row r="621" spans="1:51" s="13" customFormat="1" ht="12">
      <c r="A621" s="13"/>
      <c r="B621" s="193"/>
      <c r="C621" s="13"/>
      <c r="D621" s="194" t="s">
        <v>168</v>
      </c>
      <c r="E621" s="195" t="s">
        <v>1</v>
      </c>
      <c r="F621" s="196" t="s">
        <v>731</v>
      </c>
      <c r="G621" s="13"/>
      <c r="H621" s="197">
        <v>486.45</v>
      </c>
      <c r="I621" s="198"/>
      <c r="J621" s="13"/>
      <c r="K621" s="13"/>
      <c r="L621" s="193"/>
      <c r="M621" s="199"/>
      <c r="N621" s="200"/>
      <c r="O621" s="200"/>
      <c r="P621" s="200"/>
      <c r="Q621" s="200"/>
      <c r="R621" s="200"/>
      <c r="S621" s="200"/>
      <c r="T621" s="20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195" t="s">
        <v>168</v>
      </c>
      <c r="AU621" s="195" t="s">
        <v>85</v>
      </c>
      <c r="AV621" s="13" t="s">
        <v>85</v>
      </c>
      <c r="AW621" s="13" t="s">
        <v>32</v>
      </c>
      <c r="AX621" s="13" t="s">
        <v>75</v>
      </c>
      <c r="AY621" s="195" t="s">
        <v>122</v>
      </c>
    </row>
    <row r="622" spans="1:51" s="16" customFormat="1" ht="12">
      <c r="A622" s="16"/>
      <c r="B622" s="217"/>
      <c r="C622" s="16"/>
      <c r="D622" s="194" t="s">
        <v>168</v>
      </c>
      <c r="E622" s="218" t="s">
        <v>1</v>
      </c>
      <c r="F622" s="219" t="s">
        <v>183</v>
      </c>
      <c r="G622" s="16"/>
      <c r="H622" s="220">
        <v>486.45</v>
      </c>
      <c r="I622" s="221"/>
      <c r="J622" s="16"/>
      <c r="K622" s="16"/>
      <c r="L622" s="217"/>
      <c r="M622" s="222"/>
      <c r="N622" s="223"/>
      <c r="O622" s="223"/>
      <c r="P622" s="223"/>
      <c r="Q622" s="223"/>
      <c r="R622" s="223"/>
      <c r="S622" s="223"/>
      <c r="T622" s="224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T622" s="218" t="s">
        <v>168</v>
      </c>
      <c r="AU622" s="218" t="s">
        <v>85</v>
      </c>
      <c r="AV622" s="16" t="s">
        <v>136</v>
      </c>
      <c r="AW622" s="16" t="s">
        <v>32</v>
      </c>
      <c r="AX622" s="16" t="s">
        <v>75</v>
      </c>
      <c r="AY622" s="218" t="s">
        <v>122</v>
      </c>
    </row>
    <row r="623" spans="1:51" s="15" customFormat="1" ht="12">
      <c r="A623" s="15"/>
      <c r="B623" s="210"/>
      <c r="C623" s="15"/>
      <c r="D623" s="194" t="s">
        <v>168</v>
      </c>
      <c r="E623" s="211" t="s">
        <v>1</v>
      </c>
      <c r="F623" s="212" t="s">
        <v>732</v>
      </c>
      <c r="G623" s="15"/>
      <c r="H623" s="211" t="s">
        <v>1</v>
      </c>
      <c r="I623" s="213"/>
      <c r="J623" s="15"/>
      <c r="K623" s="15"/>
      <c r="L623" s="210"/>
      <c r="M623" s="214"/>
      <c r="N623" s="215"/>
      <c r="O623" s="215"/>
      <c r="P623" s="215"/>
      <c r="Q623" s="215"/>
      <c r="R623" s="215"/>
      <c r="S623" s="215"/>
      <c r="T623" s="216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11" t="s">
        <v>168</v>
      </c>
      <c r="AU623" s="211" t="s">
        <v>85</v>
      </c>
      <c r="AV623" s="15" t="s">
        <v>83</v>
      </c>
      <c r="AW623" s="15" t="s">
        <v>32</v>
      </c>
      <c r="AX623" s="15" t="s">
        <v>75</v>
      </c>
      <c r="AY623" s="211" t="s">
        <v>122</v>
      </c>
    </row>
    <row r="624" spans="1:51" s="13" customFormat="1" ht="12">
      <c r="A624" s="13"/>
      <c r="B624" s="193"/>
      <c r="C624" s="13"/>
      <c r="D624" s="194" t="s">
        <v>168</v>
      </c>
      <c r="E624" s="195" t="s">
        <v>1</v>
      </c>
      <c r="F624" s="196" t="s">
        <v>733</v>
      </c>
      <c r="G624" s="13"/>
      <c r="H624" s="197">
        <v>281.5</v>
      </c>
      <c r="I624" s="198"/>
      <c r="J624" s="13"/>
      <c r="K624" s="13"/>
      <c r="L624" s="193"/>
      <c r="M624" s="199"/>
      <c r="N624" s="200"/>
      <c r="O624" s="200"/>
      <c r="P624" s="200"/>
      <c r="Q624" s="200"/>
      <c r="R624" s="200"/>
      <c r="S624" s="200"/>
      <c r="T624" s="20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195" t="s">
        <v>168</v>
      </c>
      <c r="AU624" s="195" t="s">
        <v>85</v>
      </c>
      <c r="AV624" s="13" t="s">
        <v>85</v>
      </c>
      <c r="AW624" s="13" t="s">
        <v>32</v>
      </c>
      <c r="AX624" s="13" t="s">
        <v>75</v>
      </c>
      <c r="AY624" s="195" t="s">
        <v>122</v>
      </c>
    </row>
    <row r="625" spans="1:51" s="16" customFormat="1" ht="12">
      <c r="A625" s="16"/>
      <c r="B625" s="217"/>
      <c r="C625" s="16"/>
      <c r="D625" s="194" t="s">
        <v>168</v>
      </c>
      <c r="E625" s="218" t="s">
        <v>1</v>
      </c>
      <c r="F625" s="219" t="s">
        <v>183</v>
      </c>
      <c r="G625" s="16"/>
      <c r="H625" s="220">
        <v>281.5</v>
      </c>
      <c r="I625" s="221"/>
      <c r="J625" s="16"/>
      <c r="K625" s="16"/>
      <c r="L625" s="217"/>
      <c r="M625" s="222"/>
      <c r="N625" s="223"/>
      <c r="O625" s="223"/>
      <c r="P625" s="223"/>
      <c r="Q625" s="223"/>
      <c r="R625" s="223"/>
      <c r="S625" s="223"/>
      <c r="T625" s="224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T625" s="218" t="s">
        <v>168</v>
      </c>
      <c r="AU625" s="218" t="s">
        <v>85</v>
      </c>
      <c r="AV625" s="16" t="s">
        <v>136</v>
      </c>
      <c r="AW625" s="16" t="s">
        <v>32</v>
      </c>
      <c r="AX625" s="16" t="s">
        <v>75</v>
      </c>
      <c r="AY625" s="218" t="s">
        <v>122</v>
      </c>
    </row>
    <row r="626" spans="1:51" s="14" customFormat="1" ht="12">
      <c r="A626" s="14"/>
      <c r="B626" s="202"/>
      <c r="C626" s="14"/>
      <c r="D626" s="194" t="s">
        <v>168</v>
      </c>
      <c r="E626" s="203" t="s">
        <v>1</v>
      </c>
      <c r="F626" s="204" t="s">
        <v>172</v>
      </c>
      <c r="G626" s="14"/>
      <c r="H626" s="205">
        <v>1452.233</v>
      </c>
      <c r="I626" s="206"/>
      <c r="J626" s="14"/>
      <c r="K626" s="14"/>
      <c r="L626" s="202"/>
      <c r="M626" s="207"/>
      <c r="N626" s="208"/>
      <c r="O626" s="208"/>
      <c r="P626" s="208"/>
      <c r="Q626" s="208"/>
      <c r="R626" s="208"/>
      <c r="S626" s="208"/>
      <c r="T626" s="209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03" t="s">
        <v>168</v>
      </c>
      <c r="AU626" s="203" t="s">
        <v>85</v>
      </c>
      <c r="AV626" s="14" t="s">
        <v>166</v>
      </c>
      <c r="AW626" s="14" t="s">
        <v>32</v>
      </c>
      <c r="AX626" s="14" t="s">
        <v>83</v>
      </c>
      <c r="AY626" s="203" t="s">
        <v>122</v>
      </c>
    </row>
    <row r="627" spans="1:65" s="2" customFormat="1" ht="33" customHeight="1">
      <c r="A627" s="38"/>
      <c r="B627" s="172"/>
      <c r="C627" s="173" t="s">
        <v>734</v>
      </c>
      <c r="D627" s="173" t="s">
        <v>125</v>
      </c>
      <c r="E627" s="174" t="s">
        <v>735</v>
      </c>
      <c r="F627" s="175" t="s">
        <v>736</v>
      </c>
      <c r="G627" s="176" t="s">
        <v>204</v>
      </c>
      <c r="H627" s="177">
        <v>257.6</v>
      </c>
      <c r="I627" s="178"/>
      <c r="J627" s="179">
        <f>ROUND(I627*H627,2)</f>
        <v>0</v>
      </c>
      <c r="K627" s="180"/>
      <c r="L627" s="39"/>
      <c r="M627" s="181" t="s">
        <v>1</v>
      </c>
      <c r="N627" s="182" t="s">
        <v>40</v>
      </c>
      <c r="O627" s="77"/>
      <c r="P627" s="183">
        <f>O627*H627</f>
        <v>0</v>
      </c>
      <c r="Q627" s="183">
        <v>0.01608</v>
      </c>
      <c r="R627" s="183">
        <f>Q627*H627</f>
        <v>4.142208</v>
      </c>
      <c r="S627" s="183">
        <v>0</v>
      </c>
      <c r="T627" s="184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185" t="s">
        <v>253</v>
      </c>
      <c r="AT627" s="185" t="s">
        <v>125</v>
      </c>
      <c r="AU627" s="185" t="s">
        <v>85</v>
      </c>
      <c r="AY627" s="19" t="s">
        <v>122</v>
      </c>
      <c r="BE627" s="186">
        <f>IF(N627="základní",J627,0)</f>
        <v>0</v>
      </c>
      <c r="BF627" s="186">
        <f>IF(N627="snížená",J627,0)</f>
        <v>0</v>
      </c>
      <c r="BG627" s="186">
        <f>IF(N627="zákl. přenesená",J627,0)</f>
        <v>0</v>
      </c>
      <c r="BH627" s="186">
        <f>IF(N627="sníž. přenesená",J627,0)</f>
        <v>0</v>
      </c>
      <c r="BI627" s="186">
        <f>IF(N627="nulová",J627,0)</f>
        <v>0</v>
      </c>
      <c r="BJ627" s="19" t="s">
        <v>83</v>
      </c>
      <c r="BK627" s="186">
        <f>ROUND(I627*H627,2)</f>
        <v>0</v>
      </c>
      <c r="BL627" s="19" t="s">
        <v>253</v>
      </c>
      <c r="BM627" s="185" t="s">
        <v>737</v>
      </c>
    </row>
    <row r="628" spans="1:51" s="15" customFormat="1" ht="12">
      <c r="A628" s="15"/>
      <c r="B628" s="210"/>
      <c r="C628" s="15"/>
      <c r="D628" s="194" t="s">
        <v>168</v>
      </c>
      <c r="E628" s="211" t="s">
        <v>1</v>
      </c>
      <c r="F628" s="212" t="s">
        <v>738</v>
      </c>
      <c r="G628" s="15"/>
      <c r="H628" s="211" t="s">
        <v>1</v>
      </c>
      <c r="I628" s="213"/>
      <c r="J628" s="15"/>
      <c r="K628" s="15"/>
      <c r="L628" s="210"/>
      <c r="M628" s="214"/>
      <c r="N628" s="215"/>
      <c r="O628" s="215"/>
      <c r="P628" s="215"/>
      <c r="Q628" s="215"/>
      <c r="R628" s="215"/>
      <c r="S628" s="215"/>
      <c r="T628" s="216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11" t="s">
        <v>168</v>
      </c>
      <c r="AU628" s="211" t="s">
        <v>85</v>
      </c>
      <c r="AV628" s="15" t="s">
        <v>83</v>
      </c>
      <c r="AW628" s="15" t="s">
        <v>32</v>
      </c>
      <c r="AX628" s="15" t="s">
        <v>75</v>
      </c>
      <c r="AY628" s="211" t="s">
        <v>122</v>
      </c>
    </row>
    <row r="629" spans="1:51" s="13" customFormat="1" ht="12">
      <c r="A629" s="13"/>
      <c r="B629" s="193"/>
      <c r="C629" s="13"/>
      <c r="D629" s="194" t="s">
        <v>168</v>
      </c>
      <c r="E629" s="195" t="s">
        <v>1</v>
      </c>
      <c r="F629" s="196" t="s">
        <v>739</v>
      </c>
      <c r="G629" s="13"/>
      <c r="H629" s="197">
        <v>121.1</v>
      </c>
      <c r="I629" s="198"/>
      <c r="J629" s="13"/>
      <c r="K629" s="13"/>
      <c r="L629" s="193"/>
      <c r="M629" s="199"/>
      <c r="N629" s="200"/>
      <c r="O629" s="200"/>
      <c r="P629" s="200"/>
      <c r="Q629" s="200"/>
      <c r="R629" s="200"/>
      <c r="S629" s="200"/>
      <c r="T629" s="20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195" t="s">
        <v>168</v>
      </c>
      <c r="AU629" s="195" t="s">
        <v>85</v>
      </c>
      <c r="AV629" s="13" t="s">
        <v>85</v>
      </c>
      <c r="AW629" s="13" t="s">
        <v>32</v>
      </c>
      <c r="AX629" s="13" t="s">
        <v>75</v>
      </c>
      <c r="AY629" s="195" t="s">
        <v>122</v>
      </c>
    </row>
    <row r="630" spans="1:51" s="16" customFormat="1" ht="12">
      <c r="A630" s="16"/>
      <c r="B630" s="217"/>
      <c r="C630" s="16"/>
      <c r="D630" s="194" t="s">
        <v>168</v>
      </c>
      <c r="E630" s="218" t="s">
        <v>1</v>
      </c>
      <c r="F630" s="219" t="s">
        <v>183</v>
      </c>
      <c r="G630" s="16"/>
      <c r="H630" s="220">
        <v>121.1</v>
      </c>
      <c r="I630" s="221"/>
      <c r="J630" s="16"/>
      <c r="K630" s="16"/>
      <c r="L630" s="217"/>
      <c r="M630" s="222"/>
      <c r="N630" s="223"/>
      <c r="O630" s="223"/>
      <c r="P630" s="223"/>
      <c r="Q630" s="223"/>
      <c r="R630" s="223"/>
      <c r="S630" s="223"/>
      <c r="T630" s="224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T630" s="218" t="s">
        <v>168</v>
      </c>
      <c r="AU630" s="218" t="s">
        <v>85</v>
      </c>
      <c r="AV630" s="16" t="s">
        <v>136</v>
      </c>
      <c r="AW630" s="16" t="s">
        <v>32</v>
      </c>
      <c r="AX630" s="16" t="s">
        <v>75</v>
      </c>
      <c r="AY630" s="218" t="s">
        <v>122</v>
      </c>
    </row>
    <row r="631" spans="1:51" s="15" customFormat="1" ht="12">
      <c r="A631" s="15"/>
      <c r="B631" s="210"/>
      <c r="C631" s="15"/>
      <c r="D631" s="194" t="s">
        <v>168</v>
      </c>
      <c r="E631" s="211" t="s">
        <v>1</v>
      </c>
      <c r="F631" s="212" t="s">
        <v>740</v>
      </c>
      <c r="G631" s="15"/>
      <c r="H631" s="211" t="s">
        <v>1</v>
      </c>
      <c r="I631" s="213"/>
      <c r="J631" s="15"/>
      <c r="K631" s="15"/>
      <c r="L631" s="210"/>
      <c r="M631" s="214"/>
      <c r="N631" s="215"/>
      <c r="O631" s="215"/>
      <c r="P631" s="215"/>
      <c r="Q631" s="215"/>
      <c r="R631" s="215"/>
      <c r="S631" s="215"/>
      <c r="T631" s="216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11" t="s">
        <v>168</v>
      </c>
      <c r="AU631" s="211" t="s">
        <v>85</v>
      </c>
      <c r="AV631" s="15" t="s">
        <v>83</v>
      </c>
      <c r="AW631" s="15" t="s">
        <v>32</v>
      </c>
      <c r="AX631" s="15" t="s">
        <v>75</v>
      </c>
      <c r="AY631" s="211" t="s">
        <v>122</v>
      </c>
    </row>
    <row r="632" spans="1:51" s="13" customFormat="1" ht="12">
      <c r="A632" s="13"/>
      <c r="B632" s="193"/>
      <c r="C632" s="13"/>
      <c r="D632" s="194" t="s">
        <v>168</v>
      </c>
      <c r="E632" s="195" t="s">
        <v>1</v>
      </c>
      <c r="F632" s="196" t="s">
        <v>741</v>
      </c>
      <c r="G632" s="13"/>
      <c r="H632" s="197">
        <v>15.15</v>
      </c>
      <c r="I632" s="198"/>
      <c r="J632" s="13"/>
      <c r="K632" s="13"/>
      <c r="L632" s="193"/>
      <c r="M632" s="199"/>
      <c r="N632" s="200"/>
      <c r="O632" s="200"/>
      <c r="P632" s="200"/>
      <c r="Q632" s="200"/>
      <c r="R632" s="200"/>
      <c r="S632" s="200"/>
      <c r="T632" s="201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195" t="s">
        <v>168</v>
      </c>
      <c r="AU632" s="195" t="s">
        <v>85</v>
      </c>
      <c r="AV632" s="13" t="s">
        <v>85</v>
      </c>
      <c r="AW632" s="13" t="s">
        <v>32</v>
      </c>
      <c r="AX632" s="13" t="s">
        <v>75</v>
      </c>
      <c r="AY632" s="195" t="s">
        <v>122</v>
      </c>
    </row>
    <row r="633" spans="1:51" s="16" customFormat="1" ht="12">
      <c r="A633" s="16"/>
      <c r="B633" s="217"/>
      <c r="C633" s="16"/>
      <c r="D633" s="194" t="s">
        <v>168</v>
      </c>
      <c r="E633" s="218" t="s">
        <v>1</v>
      </c>
      <c r="F633" s="219" t="s">
        <v>183</v>
      </c>
      <c r="G633" s="16"/>
      <c r="H633" s="220">
        <v>15.15</v>
      </c>
      <c r="I633" s="221"/>
      <c r="J633" s="16"/>
      <c r="K633" s="16"/>
      <c r="L633" s="217"/>
      <c r="M633" s="222"/>
      <c r="N633" s="223"/>
      <c r="O633" s="223"/>
      <c r="P633" s="223"/>
      <c r="Q633" s="223"/>
      <c r="R633" s="223"/>
      <c r="S633" s="223"/>
      <c r="T633" s="224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T633" s="218" t="s">
        <v>168</v>
      </c>
      <c r="AU633" s="218" t="s">
        <v>85</v>
      </c>
      <c r="AV633" s="16" t="s">
        <v>136</v>
      </c>
      <c r="AW633" s="16" t="s">
        <v>32</v>
      </c>
      <c r="AX633" s="16" t="s">
        <v>75</v>
      </c>
      <c r="AY633" s="218" t="s">
        <v>122</v>
      </c>
    </row>
    <row r="634" spans="1:51" s="15" customFormat="1" ht="12">
      <c r="A634" s="15"/>
      <c r="B634" s="210"/>
      <c r="C634" s="15"/>
      <c r="D634" s="194" t="s">
        <v>168</v>
      </c>
      <c r="E634" s="211" t="s">
        <v>1</v>
      </c>
      <c r="F634" s="212" t="s">
        <v>742</v>
      </c>
      <c r="G634" s="15"/>
      <c r="H634" s="211" t="s">
        <v>1</v>
      </c>
      <c r="I634" s="213"/>
      <c r="J634" s="15"/>
      <c r="K634" s="15"/>
      <c r="L634" s="210"/>
      <c r="M634" s="214"/>
      <c r="N634" s="215"/>
      <c r="O634" s="215"/>
      <c r="P634" s="215"/>
      <c r="Q634" s="215"/>
      <c r="R634" s="215"/>
      <c r="S634" s="215"/>
      <c r="T634" s="216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11" t="s">
        <v>168</v>
      </c>
      <c r="AU634" s="211" t="s">
        <v>85</v>
      </c>
      <c r="AV634" s="15" t="s">
        <v>83</v>
      </c>
      <c r="AW634" s="15" t="s">
        <v>32</v>
      </c>
      <c r="AX634" s="15" t="s">
        <v>75</v>
      </c>
      <c r="AY634" s="211" t="s">
        <v>122</v>
      </c>
    </row>
    <row r="635" spans="1:51" s="13" customFormat="1" ht="12">
      <c r="A635" s="13"/>
      <c r="B635" s="193"/>
      <c r="C635" s="13"/>
      <c r="D635" s="194" t="s">
        <v>168</v>
      </c>
      <c r="E635" s="195" t="s">
        <v>1</v>
      </c>
      <c r="F635" s="196" t="s">
        <v>743</v>
      </c>
      <c r="G635" s="13"/>
      <c r="H635" s="197">
        <v>34.5</v>
      </c>
      <c r="I635" s="198"/>
      <c r="J635" s="13"/>
      <c r="K635" s="13"/>
      <c r="L635" s="193"/>
      <c r="M635" s="199"/>
      <c r="N635" s="200"/>
      <c r="O635" s="200"/>
      <c r="P635" s="200"/>
      <c r="Q635" s="200"/>
      <c r="R635" s="200"/>
      <c r="S635" s="200"/>
      <c r="T635" s="201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195" t="s">
        <v>168</v>
      </c>
      <c r="AU635" s="195" t="s">
        <v>85</v>
      </c>
      <c r="AV635" s="13" t="s">
        <v>85</v>
      </c>
      <c r="AW635" s="13" t="s">
        <v>32</v>
      </c>
      <c r="AX635" s="13" t="s">
        <v>75</v>
      </c>
      <c r="AY635" s="195" t="s">
        <v>122</v>
      </c>
    </row>
    <row r="636" spans="1:51" s="16" customFormat="1" ht="12">
      <c r="A636" s="16"/>
      <c r="B636" s="217"/>
      <c r="C636" s="16"/>
      <c r="D636" s="194" t="s">
        <v>168</v>
      </c>
      <c r="E636" s="218" t="s">
        <v>1</v>
      </c>
      <c r="F636" s="219" t="s">
        <v>183</v>
      </c>
      <c r="G636" s="16"/>
      <c r="H636" s="220">
        <v>34.5</v>
      </c>
      <c r="I636" s="221"/>
      <c r="J636" s="16"/>
      <c r="K636" s="16"/>
      <c r="L636" s="217"/>
      <c r="M636" s="222"/>
      <c r="N636" s="223"/>
      <c r="O636" s="223"/>
      <c r="P636" s="223"/>
      <c r="Q636" s="223"/>
      <c r="R636" s="223"/>
      <c r="S636" s="223"/>
      <c r="T636" s="224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T636" s="218" t="s">
        <v>168</v>
      </c>
      <c r="AU636" s="218" t="s">
        <v>85</v>
      </c>
      <c r="AV636" s="16" t="s">
        <v>136</v>
      </c>
      <c r="AW636" s="16" t="s">
        <v>32</v>
      </c>
      <c r="AX636" s="16" t="s">
        <v>75</v>
      </c>
      <c r="AY636" s="218" t="s">
        <v>122</v>
      </c>
    </row>
    <row r="637" spans="1:51" s="15" customFormat="1" ht="12">
      <c r="A637" s="15"/>
      <c r="B637" s="210"/>
      <c r="C637" s="15"/>
      <c r="D637" s="194" t="s">
        <v>168</v>
      </c>
      <c r="E637" s="211" t="s">
        <v>1</v>
      </c>
      <c r="F637" s="212" t="s">
        <v>744</v>
      </c>
      <c r="G637" s="15"/>
      <c r="H637" s="211" t="s">
        <v>1</v>
      </c>
      <c r="I637" s="213"/>
      <c r="J637" s="15"/>
      <c r="K637" s="15"/>
      <c r="L637" s="210"/>
      <c r="M637" s="214"/>
      <c r="N637" s="215"/>
      <c r="O637" s="215"/>
      <c r="P637" s="215"/>
      <c r="Q637" s="215"/>
      <c r="R637" s="215"/>
      <c r="S637" s="215"/>
      <c r="T637" s="216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11" t="s">
        <v>168</v>
      </c>
      <c r="AU637" s="211" t="s">
        <v>85</v>
      </c>
      <c r="AV637" s="15" t="s">
        <v>83</v>
      </c>
      <c r="AW637" s="15" t="s">
        <v>32</v>
      </c>
      <c r="AX637" s="15" t="s">
        <v>75</v>
      </c>
      <c r="AY637" s="211" t="s">
        <v>122</v>
      </c>
    </row>
    <row r="638" spans="1:51" s="13" customFormat="1" ht="12">
      <c r="A638" s="13"/>
      <c r="B638" s="193"/>
      <c r="C638" s="13"/>
      <c r="D638" s="194" t="s">
        <v>168</v>
      </c>
      <c r="E638" s="195" t="s">
        <v>1</v>
      </c>
      <c r="F638" s="196" t="s">
        <v>745</v>
      </c>
      <c r="G638" s="13"/>
      <c r="H638" s="197">
        <v>31.85</v>
      </c>
      <c r="I638" s="198"/>
      <c r="J638" s="13"/>
      <c r="K638" s="13"/>
      <c r="L638" s="193"/>
      <c r="M638" s="199"/>
      <c r="N638" s="200"/>
      <c r="O638" s="200"/>
      <c r="P638" s="200"/>
      <c r="Q638" s="200"/>
      <c r="R638" s="200"/>
      <c r="S638" s="200"/>
      <c r="T638" s="20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195" t="s">
        <v>168</v>
      </c>
      <c r="AU638" s="195" t="s">
        <v>85</v>
      </c>
      <c r="AV638" s="13" t="s">
        <v>85</v>
      </c>
      <c r="AW638" s="13" t="s">
        <v>32</v>
      </c>
      <c r="AX638" s="13" t="s">
        <v>75</v>
      </c>
      <c r="AY638" s="195" t="s">
        <v>122</v>
      </c>
    </row>
    <row r="639" spans="1:51" s="16" customFormat="1" ht="12">
      <c r="A639" s="16"/>
      <c r="B639" s="217"/>
      <c r="C639" s="16"/>
      <c r="D639" s="194" t="s">
        <v>168</v>
      </c>
      <c r="E639" s="218" t="s">
        <v>1</v>
      </c>
      <c r="F639" s="219" t="s">
        <v>183</v>
      </c>
      <c r="G639" s="16"/>
      <c r="H639" s="220">
        <v>31.85</v>
      </c>
      <c r="I639" s="221"/>
      <c r="J639" s="16"/>
      <c r="K639" s="16"/>
      <c r="L639" s="217"/>
      <c r="M639" s="222"/>
      <c r="N639" s="223"/>
      <c r="O639" s="223"/>
      <c r="P639" s="223"/>
      <c r="Q639" s="223"/>
      <c r="R639" s="223"/>
      <c r="S639" s="223"/>
      <c r="T639" s="224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T639" s="218" t="s">
        <v>168</v>
      </c>
      <c r="AU639" s="218" t="s">
        <v>85</v>
      </c>
      <c r="AV639" s="16" t="s">
        <v>136</v>
      </c>
      <c r="AW639" s="16" t="s">
        <v>32</v>
      </c>
      <c r="AX639" s="16" t="s">
        <v>75</v>
      </c>
      <c r="AY639" s="218" t="s">
        <v>122</v>
      </c>
    </row>
    <row r="640" spans="1:51" s="15" customFormat="1" ht="12">
      <c r="A640" s="15"/>
      <c r="B640" s="210"/>
      <c r="C640" s="15"/>
      <c r="D640" s="194" t="s">
        <v>168</v>
      </c>
      <c r="E640" s="211" t="s">
        <v>1</v>
      </c>
      <c r="F640" s="212" t="s">
        <v>746</v>
      </c>
      <c r="G640" s="15"/>
      <c r="H640" s="211" t="s">
        <v>1</v>
      </c>
      <c r="I640" s="213"/>
      <c r="J640" s="15"/>
      <c r="K640" s="15"/>
      <c r="L640" s="210"/>
      <c r="M640" s="214"/>
      <c r="N640" s="215"/>
      <c r="O640" s="215"/>
      <c r="P640" s="215"/>
      <c r="Q640" s="215"/>
      <c r="R640" s="215"/>
      <c r="S640" s="215"/>
      <c r="T640" s="216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11" t="s">
        <v>168</v>
      </c>
      <c r="AU640" s="211" t="s">
        <v>85</v>
      </c>
      <c r="AV640" s="15" t="s">
        <v>83</v>
      </c>
      <c r="AW640" s="15" t="s">
        <v>32</v>
      </c>
      <c r="AX640" s="15" t="s">
        <v>75</v>
      </c>
      <c r="AY640" s="211" t="s">
        <v>122</v>
      </c>
    </row>
    <row r="641" spans="1:51" s="13" customFormat="1" ht="12">
      <c r="A641" s="13"/>
      <c r="B641" s="193"/>
      <c r="C641" s="13"/>
      <c r="D641" s="194" t="s">
        <v>168</v>
      </c>
      <c r="E641" s="195" t="s">
        <v>1</v>
      </c>
      <c r="F641" s="196" t="s">
        <v>747</v>
      </c>
      <c r="G641" s="13"/>
      <c r="H641" s="197">
        <v>55</v>
      </c>
      <c r="I641" s="198"/>
      <c r="J641" s="13"/>
      <c r="K641" s="13"/>
      <c r="L641" s="193"/>
      <c r="M641" s="199"/>
      <c r="N641" s="200"/>
      <c r="O641" s="200"/>
      <c r="P641" s="200"/>
      <c r="Q641" s="200"/>
      <c r="R641" s="200"/>
      <c r="S641" s="200"/>
      <c r="T641" s="201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195" t="s">
        <v>168</v>
      </c>
      <c r="AU641" s="195" t="s">
        <v>85</v>
      </c>
      <c r="AV641" s="13" t="s">
        <v>85</v>
      </c>
      <c r="AW641" s="13" t="s">
        <v>32</v>
      </c>
      <c r="AX641" s="13" t="s">
        <v>75</v>
      </c>
      <c r="AY641" s="195" t="s">
        <v>122</v>
      </c>
    </row>
    <row r="642" spans="1:51" s="16" customFormat="1" ht="12">
      <c r="A642" s="16"/>
      <c r="B642" s="217"/>
      <c r="C642" s="16"/>
      <c r="D642" s="194" t="s">
        <v>168</v>
      </c>
      <c r="E642" s="218" t="s">
        <v>1</v>
      </c>
      <c r="F642" s="219" t="s">
        <v>183</v>
      </c>
      <c r="G642" s="16"/>
      <c r="H642" s="220">
        <v>55</v>
      </c>
      <c r="I642" s="221"/>
      <c r="J642" s="16"/>
      <c r="K642" s="16"/>
      <c r="L642" s="217"/>
      <c r="M642" s="222"/>
      <c r="N642" s="223"/>
      <c r="O642" s="223"/>
      <c r="P642" s="223"/>
      <c r="Q642" s="223"/>
      <c r="R642" s="223"/>
      <c r="S642" s="223"/>
      <c r="T642" s="224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T642" s="218" t="s">
        <v>168</v>
      </c>
      <c r="AU642" s="218" t="s">
        <v>85</v>
      </c>
      <c r="AV642" s="16" t="s">
        <v>136</v>
      </c>
      <c r="AW642" s="16" t="s">
        <v>32</v>
      </c>
      <c r="AX642" s="16" t="s">
        <v>75</v>
      </c>
      <c r="AY642" s="218" t="s">
        <v>122</v>
      </c>
    </row>
    <row r="643" spans="1:51" s="14" customFormat="1" ht="12">
      <c r="A643" s="14"/>
      <c r="B643" s="202"/>
      <c r="C643" s="14"/>
      <c r="D643" s="194" t="s">
        <v>168</v>
      </c>
      <c r="E643" s="203" t="s">
        <v>1</v>
      </c>
      <c r="F643" s="204" t="s">
        <v>172</v>
      </c>
      <c r="G643" s="14"/>
      <c r="H643" s="205">
        <v>257.6</v>
      </c>
      <c r="I643" s="206"/>
      <c r="J643" s="14"/>
      <c r="K643" s="14"/>
      <c r="L643" s="202"/>
      <c r="M643" s="207"/>
      <c r="N643" s="208"/>
      <c r="O643" s="208"/>
      <c r="P643" s="208"/>
      <c r="Q643" s="208"/>
      <c r="R643" s="208"/>
      <c r="S643" s="208"/>
      <c r="T643" s="209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03" t="s">
        <v>168</v>
      </c>
      <c r="AU643" s="203" t="s">
        <v>85</v>
      </c>
      <c r="AV643" s="14" t="s">
        <v>166</v>
      </c>
      <c r="AW643" s="14" t="s">
        <v>32</v>
      </c>
      <c r="AX643" s="14" t="s">
        <v>83</v>
      </c>
      <c r="AY643" s="203" t="s">
        <v>122</v>
      </c>
    </row>
    <row r="644" spans="1:65" s="2" customFormat="1" ht="33" customHeight="1">
      <c r="A644" s="38"/>
      <c r="B644" s="172"/>
      <c r="C644" s="173" t="s">
        <v>748</v>
      </c>
      <c r="D644" s="173" t="s">
        <v>125</v>
      </c>
      <c r="E644" s="174" t="s">
        <v>749</v>
      </c>
      <c r="F644" s="175" t="s">
        <v>750</v>
      </c>
      <c r="G644" s="176" t="s">
        <v>204</v>
      </c>
      <c r="H644" s="177">
        <v>233.55</v>
      </c>
      <c r="I644" s="178"/>
      <c r="J644" s="179">
        <f>ROUND(I644*H644,2)</f>
        <v>0</v>
      </c>
      <c r="K644" s="180"/>
      <c r="L644" s="39"/>
      <c r="M644" s="181" t="s">
        <v>1</v>
      </c>
      <c r="N644" s="182" t="s">
        <v>40</v>
      </c>
      <c r="O644" s="77"/>
      <c r="P644" s="183">
        <f>O644*H644</f>
        <v>0</v>
      </c>
      <c r="Q644" s="183">
        <v>0.01661</v>
      </c>
      <c r="R644" s="183">
        <f>Q644*H644</f>
        <v>3.8792655000000003</v>
      </c>
      <c r="S644" s="183">
        <v>0</v>
      </c>
      <c r="T644" s="184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185" t="s">
        <v>253</v>
      </c>
      <c r="AT644" s="185" t="s">
        <v>125</v>
      </c>
      <c r="AU644" s="185" t="s">
        <v>85</v>
      </c>
      <c r="AY644" s="19" t="s">
        <v>122</v>
      </c>
      <c r="BE644" s="186">
        <f>IF(N644="základní",J644,0)</f>
        <v>0</v>
      </c>
      <c r="BF644" s="186">
        <f>IF(N644="snížená",J644,0)</f>
        <v>0</v>
      </c>
      <c r="BG644" s="186">
        <f>IF(N644="zákl. přenesená",J644,0)</f>
        <v>0</v>
      </c>
      <c r="BH644" s="186">
        <f>IF(N644="sníž. přenesená",J644,0)</f>
        <v>0</v>
      </c>
      <c r="BI644" s="186">
        <f>IF(N644="nulová",J644,0)</f>
        <v>0</v>
      </c>
      <c r="BJ644" s="19" t="s">
        <v>83</v>
      </c>
      <c r="BK644" s="186">
        <f>ROUND(I644*H644,2)</f>
        <v>0</v>
      </c>
      <c r="BL644" s="19" t="s">
        <v>253</v>
      </c>
      <c r="BM644" s="185" t="s">
        <v>751</v>
      </c>
    </row>
    <row r="645" spans="1:51" s="15" customFormat="1" ht="12">
      <c r="A645" s="15"/>
      <c r="B645" s="210"/>
      <c r="C645" s="15"/>
      <c r="D645" s="194" t="s">
        <v>168</v>
      </c>
      <c r="E645" s="211" t="s">
        <v>1</v>
      </c>
      <c r="F645" s="212" t="s">
        <v>752</v>
      </c>
      <c r="G645" s="15"/>
      <c r="H645" s="211" t="s">
        <v>1</v>
      </c>
      <c r="I645" s="213"/>
      <c r="J645" s="15"/>
      <c r="K645" s="15"/>
      <c r="L645" s="210"/>
      <c r="M645" s="214"/>
      <c r="N645" s="215"/>
      <c r="O645" s="215"/>
      <c r="P645" s="215"/>
      <c r="Q645" s="215"/>
      <c r="R645" s="215"/>
      <c r="S645" s="215"/>
      <c r="T645" s="216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11" t="s">
        <v>168</v>
      </c>
      <c r="AU645" s="211" t="s">
        <v>85</v>
      </c>
      <c r="AV645" s="15" t="s">
        <v>83</v>
      </c>
      <c r="AW645" s="15" t="s">
        <v>32</v>
      </c>
      <c r="AX645" s="15" t="s">
        <v>75</v>
      </c>
      <c r="AY645" s="211" t="s">
        <v>122</v>
      </c>
    </row>
    <row r="646" spans="1:51" s="13" customFormat="1" ht="12">
      <c r="A646" s="13"/>
      <c r="B646" s="193"/>
      <c r="C646" s="13"/>
      <c r="D646" s="194" t="s">
        <v>168</v>
      </c>
      <c r="E646" s="195" t="s">
        <v>1</v>
      </c>
      <c r="F646" s="196" t="s">
        <v>753</v>
      </c>
      <c r="G646" s="13"/>
      <c r="H646" s="197">
        <v>124.9</v>
      </c>
      <c r="I646" s="198"/>
      <c r="J646" s="13"/>
      <c r="K646" s="13"/>
      <c r="L646" s="193"/>
      <c r="M646" s="199"/>
      <c r="N646" s="200"/>
      <c r="O646" s="200"/>
      <c r="P646" s="200"/>
      <c r="Q646" s="200"/>
      <c r="R646" s="200"/>
      <c r="S646" s="200"/>
      <c r="T646" s="20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195" t="s">
        <v>168</v>
      </c>
      <c r="AU646" s="195" t="s">
        <v>85</v>
      </c>
      <c r="AV646" s="13" t="s">
        <v>85</v>
      </c>
      <c r="AW646" s="13" t="s">
        <v>32</v>
      </c>
      <c r="AX646" s="13" t="s">
        <v>75</v>
      </c>
      <c r="AY646" s="195" t="s">
        <v>122</v>
      </c>
    </row>
    <row r="647" spans="1:51" s="15" customFormat="1" ht="12">
      <c r="A647" s="15"/>
      <c r="B647" s="210"/>
      <c r="C647" s="15"/>
      <c r="D647" s="194" t="s">
        <v>168</v>
      </c>
      <c r="E647" s="211" t="s">
        <v>1</v>
      </c>
      <c r="F647" s="212" t="s">
        <v>754</v>
      </c>
      <c r="G647" s="15"/>
      <c r="H647" s="211" t="s">
        <v>1</v>
      </c>
      <c r="I647" s="213"/>
      <c r="J647" s="15"/>
      <c r="K647" s="15"/>
      <c r="L647" s="210"/>
      <c r="M647" s="214"/>
      <c r="N647" s="215"/>
      <c r="O647" s="215"/>
      <c r="P647" s="215"/>
      <c r="Q647" s="215"/>
      <c r="R647" s="215"/>
      <c r="S647" s="215"/>
      <c r="T647" s="216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11" t="s">
        <v>168</v>
      </c>
      <c r="AU647" s="211" t="s">
        <v>85</v>
      </c>
      <c r="AV647" s="15" t="s">
        <v>83</v>
      </c>
      <c r="AW647" s="15" t="s">
        <v>32</v>
      </c>
      <c r="AX647" s="15" t="s">
        <v>75</v>
      </c>
      <c r="AY647" s="211" t="s">
        <v>122</v>
      </c>
    </row>
    <row r="648" spans="1:51" s="13" customFormat="1" ht="12">
      <c r="A648" s="13"/>
      <c r="B648" s="193"/>
      <c r="C648" s="13"/>
      <c r="D648" s="194" t="s">
        <v>168</v>
      </c>
      <c r="E648" s="195" t="s">
        <v>1</v>
      </c>
      <c r="F648" s="196" t="s">
        <v>755</v>
      </c>
      <c r="G648" s="13"/>
      <c r="H648" s="197">
        <v>108.65</v>
      </c>
      <c r="I648" s="198"/>
      <c r="J648" s="13"/>
      <c r="K648" s="13"/>
      <c r="L648" s="193"/>
      <c r="M648" s="199"/>
      <c r="N648" s="200"/>
      <c r="O648" s="200"/>
      <c r="P648" s="200"/>
      <c r="Q648" s="200"/>
      <c r="R648" s="200"/>
      <c r="S648" s="200"/>
      <c r="T648" s="20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195" t="s">
        <v>168</v>
      </c>
      <c r="AU648" s="195" t="s">
        <v>85</v>
      </c>
      <c r="AV648" s="13" t="s">
        <v>85</v>
      </c>
      <c r="AW648" s="13" t="s">
        <v>32</v>
      </c>
      <c r="AX648" s="13" t="s">
        <v>75</v>
      </c>
      <c r="AY648" s="195" t="s">
        <v>122</v>
      </c>
    </row>
    <row r="649" spans="1:51" s="16" customFormat="1" ht="12">
      <c r="A649" s="16"/>
      <c r="B649" s="217"/>
      <c r="C649" s="16"/>
      <c r="D649" s="194" t="s">
        <v>168</v>
      </c>
      <c r="E649" s="218" t="s">
        <v>1</v>
      </c>
      <c r="F649" s="219" t="s">
        <v>183</v>
      </c>
      <c r="G649" s="16"/>
      <c r="H649" s="220">
        <v>233.55</v>
      </c>
      <c r="I649" s="221"/>
      <c r="J649" s="16"/>
      <c r="K649" s="16"/>
      <c r="L649" s="217"/>
      <c r="M649" s="222"/>
      <c r="N649" s="223"/>
      <c r="O649" s="223"/>
      <c r="P649" s="223"/>
      <c r="Q649" s="223"/>
      <c r="R649" s="223"/>
      <c r="S649" s="223"/>
      <c r="T649" s="224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T649" s="218" t="s">
        <v>168</v>
      </c>
      <c r="AU649" s="218" t="s">
        <v>85</v>
      </c>
      <c r="AV649" s="16" t="s">
        <v>136</v>
      </c>
      <c r="AW649" s="16" t="s">
        <v>32</v>
      </c>
      <c r="AX649" s="16" t="s">
        <v>75</v>
      </c>
      <c r="AY649" s="218" t="s">
        <v>122</v>
      </c>
    </row>
    <row r="650" spans="1:51" s="14" customFormat="1" ht="12">
      <c r="A650" s="14"/>
      <c r="B650" s="202"/>
      <c r="C650" s="14"/>
      <c r="D650" s="194" t="s">
        <v>168</v>
      </c>
      <c r="E650" s="203" t="s">
        <v>1</v>
      </c>
      <c r="F650" s="204" t="s">
        <v>172</v>
      </c>
      <c r="G650" s="14"/>
      <c r="H650" s="205">
        <v>233.55</v>
      </c>
      <c r="I650" s="206"/>
      <c r="J650" s="14"/>
      <c r="K650" s="14"/>
      <c r="L650" s="202"/>
      <c r="M650" s="207"/>
      <c r="N650" s="208"/>
      <c r="O650" s="208"/>
      <c r="P650" s="208"/>
      <c r="Q650" s="208"/>
      <c r="R650" s="208"/>
      <c r="S650" s="208"/>
      <c r="T650" s="20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03" t="s">
        <v>168</v>
      </c>
      <c r="AU650" s="203" t="s">
        <v>85</v>
      </c>
      <c r="AV650" s="14" t="s">
        <v>166</v>
      </c>
      <c r="AW650" s="14" t="s">
        <v>32</v>
      </c>
      <c r="AX650" s="14" t="s">
        <v>83</v>
      </c>
      <c r="AY650" s="203" t="s">
        <v>122</v>
      </c>
    </row>
    <row r="651" spans="1:65" s="2" customFormat="1" ht="16.5" customHeight="1">
      <c r="A651" s="38"/>
      <c r="B651" s="172"/>
      <c r="C651" s="173" t="s">
        <v>756</v>
      </c>
      <c r="D651" s="173" t="s">
        <v>125</v>
      </c>
      <c r="E651" s="174" t="s">
        <v>757</v>
      </c>
      <c r="F651" s="175" t="s">
        <v>758</v>
      </c>
      <c r="G651" s="176" t="s">
        <v>204</v>
      </c>
      <c r="H651" s="177">
        <v>1943.383</v>
      </c>
      <c r="I651" s="178"/>
      <c r="J651" s="179">
        <f>ROUND(I651*H651,2)</f>
        <v>0</v>
      </c>
      <c r="K651" s="180"/>
      <c r="L651" s="39"/>
      <c r="M651" s="181" t="s">
        <v>1</v>
      </c>
      <c r="N651" s="182" t="s">
        <v>40</v>
      </c>
      <c r="O651" s="77"/>
      <c r="P651" s="183">
        <f>O651*H651</f>
        <v>0</v>
      </c>
      <c r="Q651" s="183">
        <v>0</v>
      </c>
      <c r="R651" s="183">
        <f>Q651*H651</f>
        <v>0</v>
      </c>
      <c r="S651" s="183">
        <v>0</v>
      </c>
      <c r="T651" s="184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185" t="s">
        <v>253</v>
      </c>
      <c r="AT651" s="185" t="s">
        <v>125</v>
      </c>
      <c r="AU651" s="185" t="s">
        <v>85</v>
      </c>
      <c r="AY651" s="19" t="s">
        <v>122</v>
      </c>
      <c r="BE651" s="186">
        <f>IF(N651="základní",J651,0)</f>
        <v>0</v>
      </c>
      <c r="BF651" s="186">
        <f>IF(N651="snížená",J651,0)</f>
        <v>0</v>
      </c>
      <c r="BG651" s="186">
        <f>IF(N651="zákl. přenesená",J651,0)</f>
        <v>0</v>
      </c>
      <c r="BH651" s="186">
        <f>IF(N651="sníž. přenesená",J651,0)</f>
        <v>0</v>
      </c>
      <c r="BI651" s="186">
        <f>IF(N651="nulová",J651,0)</f>
        <v>0</v>
      </c>
      <c r="BJ651" s="19" t="s">
        <v>83</v>
      </c>
      <c r="BK651" s="186">
        <f>ROUND(I651*H651,2)</f>
        <v>0</v>
      </c>
      <c r="BL651" s="19" t="s">
        <v>253</v>
      </c>
      <c r="BM651" s="185" t="s">
        <v>759</v>
      </c>
    </row>
    <row r="652" spans="1:51" s="13" customFormat="1" ht="12">
      <c r="A652" s="13"/>
      <c r="B652" s="193"/>
      <c r="C652" s="13"/>
      <c r="D652" s="194" t="s">
        <v>168</v>
      </c>
      <c r="E652" s="195" t="s">
        <v>1</v>
      </c>
      <c r="F652" s="196" t="s">
        <v>423</v>
      </c>
      <c r="G652" s="13"/>
      <c r="H652" s="197">
        <v>1943.383</v>
      </c>
      <c r="I652" s="198"/>
      <c r="J652" s="13"/>
      <c r="K652" s="13"/>
      <c r="L652" s="193"/>
      <c r="M652" s="199"/>
      <c r="N652" s="200"/>
      <c r="O652" s="200"/>
      <c r="P652" s="200"/>
      <c r="Q652" s="200"/>
      <c r="R652" s="200"/>
      <c r="S652" s="200"/>
      <c r="T652" s="20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195" t="s">
        <v>168</v>
      </c>
      <c r="AU652" s="195" t="s">
        <v>85</v>
      </c>
      <c r="AV652" s="13" t="s">
        <v>85</v>
      </c>
      <c r="AW652" s="13" t="s">
        <v>32</v>
      </c>
      <c r="AX652" s="13" t="s">
        <v>75</v>
      </c>
      <c r="AY652" s="195" t="s">
        <v>122</v>
      </c>
    </row>
    <row r="653" spans="1:51" s="14" customFormat="1" ht="12">
      <c r="A653" s="14"/>
      <c r="B653" s="202"/>
      <c r="C653" s="14"/>
      <c r="D653" s="194" t="s">
        <v>168</v>
      </c>
      <c r="E653" s="203" t="s">
        <v>1</v>
      </c>
      <c r="F653" s="204" t="s">
        <v>172</v>
      </c>
      <c r="G653" s="14"/>
      <c r="H653" s="205">
        <v>1943.383</v>
      </c>
      <c r="I653" s="206"/>
      <c r="J653" s="14"/>
      <c r="K653" s="14"/>
      <c r="L653" s="202"/>
      <c r="M653" s="207"/>
      <c r="N653" s="208"/>
      <c r="O653" s="208"/>
      <c r="P653" s="208"/>
      <c r="Q653" s="208"/>
      <c r="R653" s="208"/>
      <c r="S653" s="208"/>
      <c r="T653" s="209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03" t="s">
        <v>168</v>
      </c>
      <c r="AU653" s="203" t="s">
        <v>85</v>
      </c>
      <c r="AV653" s="14" t="s">
        <v>166</v>
      </c>
      <c r="AW653" s="14" t="s">
        <v>32</v>
      </c>
      <c r="AX653" s="14" t="s">
        <v>83</v>
      </c>
      <c r="AY653" s="203" t="s">
        <v>122</v>
      </c>
    </row>
    <row r="654" spans="1:65" s="2" customFormat="1" ht="21.75" customHeight="1">
      <c r="A654" s="38"/>
      <c r="B654" s="172"/>
      <c r="C654" s="225" t="s">
        <v>760</v>
      </c>
      <c r="D654" s="225" t="s">
        <v>220</v>
      </c>
      <c r="E654" s="226" t="s">
        <v>761</v>
      </c>
      <c r="F654" s="227" t="s">
        <v>762</v>
      </c>
      <c r="G654" s="228" t="s">
        <v>204</v>
      </c>
      <c r="H654" s="229">
        <v>2183.391</v>
      </c>
      <c r="I654" s="230"/>
      <c r="J654" s="231">
        <f>ROUND(I654*H654,2)</f>
        <v>0</v>
      </c>
      <c r="K654" s="232"/>
      <c r="L654" s="233"/>
      <c r="M654" s="234" t="s">
        <v>1</v>
      </c>
      <c r="N654" s="235" t="s">
        <v>40</v>
      </c>
      <c r="O654" s="77"/>
      <c r="P654" s="183">
        <f>O654*H654</f>
        <v>0</v>
      </c>
      <c r="Q654" s="183">
        <v>0.00014</v>
      </c>
      <c r="R654" s="183">
        <f>Q654*H654</f>
        <v>0.30567474</v>
      </c>
      <c r="S654" s="183">
        <v>0</v>
      </c>
      <c r="T654" s="184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185" t="s">
        <v>364</v>
      </c>
      <c r="AT654" s="185" t="s">
        <v>220</v>
      </c>
      <c r="AU654" s="185" t="s">
        <v>85</v>
      </c>
      <c r="AY654" s="19" t="s">
        <v>122</v>
      </c>
      <c r="BE654" s="186">
        <f>IF(N654="základní",J654,0)</f>
        <v>0</v>
      </c>
      <c r="BF654" s="186">
        <f>IF(N654="snížená",J654,0)</f>
        <v>0</v>
      </c>
      <c r="BG654" s="186">
        <f>IF(N654="zákl. přenesená",J654,0)</f>
        <v>0</v>
      </c>
      <c r="BH654" s="186">
        <f>IF(N654="sníž. přenesená",J654,0)</f>
        <v>0</v>
      </c>
      <c r="BI654" s="186">
        <f>IF(N654="nulová",J654,0)</f>
        <v>0</v>
      </c>
      <c r="BJ654" s="19" t="s">
        <v>83</v>
      </c>
      <c r="BK654" s="186">
        <f>ROUND(I654*H654,2)</f>
        <v>0</v>
      </c>
      <c r="BL654" s="19" t="s">
        <v>253</v>
      </c>
      <c r="BM654" s="185" t="s">
        <v>763</v>
      </c>
    </row>
    <row r="655" spans="1:51" s="13" customFormat="1" ht="12">
      <c r="A655" s="13"/>
      <c r="B655" s="193"/>
      <c r="C655" s="13"/>
      <c r="D655" s="194" t="s">
        <v>168</v>
      </c>
      <c r="E655" s="13"/>
      <c r="F655" s="196" t="s">
        <v>764</v>
      </c>
      <c r="G655" s="13"/>
      <c r="H655" s="197">
        <v>2183.391</v>
      </c>
      <c r="I655" s="198"/>
      <c r="J655" s="13"/>
      <c r="K655" s="13"/>
      <c r="L655" s="193"/>
      <c r="M655" s="199"/>
      <c r="N655" s="200"/>
      <c r="O655" s="200"/>
      <c r="P655" s="200"/>
      <c r="Q655" s="200"/>
      <c r="R655" s="200"/>
      <c r="S655" s="200"/>
      <c r="T655" s="20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195" t="s">
        <v>168</v>
      </c>
      <c r="AU655" s="195" t="s">
        <v>85</v>
      </c>
      <c r="AV655" s="13" t="s">
        <v>85</v>
      </c>
      <c r="AW655" s="13" t="s">
        <v>3</v>
      </c>
      <c r="AX655" s="13" t="s">
        <v>83</v>
      </c>
      <c r="AY655" s="195" t="s">
        <v>122</v>
      </c>
    </row>
    <row r="656" spans="1:65" s="2" customFormat="1" ht="24.15" customHeight="1">
      <c r="A656" s="38"/>
      <c r="B656" s="172"/>
      <c r="C656" s="173" t="s">
        <v>765</v>
      </c>
      <c r="D656" s="173" t="s">
        <v>125</v>
      </c>
      <c r="E656" s="174" t="s">
        <v>766</v>
      </c>
      <c r="F656" s="175" t="s">
        <v>767</v>
      </c>
      <c r="G656" s="176" t="s">
        <v>479</v>
      </c>
      <c r="H656" s="177">
        <v>31.229</v>
      </c>
      <c r="I656" s="178"/>
      <c r="J656" s="179">
        <f>ROUND(I656*H656,2)</f>
        <v>0</v>
      </c>
      <c r="K656" s="180"/>
      <c r="L656" s="39"/>
      <c r="M656" s="181" t="s">
        <v>1</v>
      </c>
      <c r="N656" s="182" t="s">
        <v>40</v>
      </c>
      <c r="O656" s="77"/>
      <c r="P656" s="183">
        <f>O656*H656</f>
        <v>0</v>
      </c>
      <c r="Q656" s="183">
        <v>0</v>
      </c>
      <c r="R656" s="183">
        <f>Q656*H656</f>
        <v>0</v>
      </c>
      <c r="S656" s="183">
        <v>0</v>
      </c>
      <c r="T656" s="184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185" t="s">
        <v>253</v>
      </c>
      <c r="AT656" s="185" t="s">
        <v>125</v>
      </c>
      <c r="AU656" s="185" t="s">
        <v>85</v>
      </c>
      <c r="AY656" s="19" t="s">
        <v>122</v>
      </c>
      <c r="BE656" s="186">
        <f>IF(N656="základní",J656,0)</f>
        <v>0</v>
      </c>
      <c r="BF656" s="186">
        <f>IF(N656="snížená",J656,0)</f>
        <v>0</v>
      </c>
      <c r="BG656" s="186">
        <f>IF(N656="zákl. přenesená",J656,0)</f>
        <v>0</v>
      </c>
      <c r="BH656" s="186">
        <f>IF(N656="sníž. přenesená",J656,0)</f>
        <v>0</v>
      </c>
      <c r="BI656" s="186">
        <f>IF(N656="nulová",J656,0)</f>
        <v>0</v>
      </c>
      <c r="BJ656" s="19" t="s">
        <v>83</v>
      </c>
      <c r="BK656" s="186">
        <f>ROUND(I656*H656,2)</f>
        <v>0</v>
      </c>
      <c r="BL656" s="19" t="s">
        <v>253</v>
      </c>
      <c r="BM656" s="185" t="s">
        <v>768</v>
      </c>
    </row>
    <row r="657" spans="1:63" s="12" customFormat="1" ht="22.8" customHeight="1">
      <c r="A657" s="12"/>
      <c r="B657" s="159"/>
      <c r="C657" s="12"/>
      <c r="D657" s="160" t="s">
        <v>74</v>
      </c>
      <c r="E657" s="170" t="s">
        <v>769</v>
      </c>
      <c r="F657" s="170" t="s">
        <v>770</v>
      </c>
      <c r="G657" s="12"/>
      <c r="H657" s="12"/>
      <c r="I657" s="162"/>
      <c r="J657" s="171">
        <f>BK657</f>
        <v>0</v>
      </c>
      <c r="K657" s="12"/>
      <c r="L657" s="159"/>
      <c r="M657" s="164"/>
      <c r="N657" s="165"/>
      <c r="O657" s="165"/>
      <c r="P657" s="166">
        <f>SUM(P658:P713)</f>
        <v>0</v>
      </c>
      <c r="Q657" s="165"/>
      <c r="R657" s="166">
        <f>SUM(R658:R713)</f>
        <v>1.14975245</v>
      </c>
      <c r="S657" s="165"/>
      <c r="T657" s="167">
        <f>SUM(T658:T713)</f>
        <v>0.7391145999999998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160" t="s">
        <v>85</v>
      </c>
      <c r="AT657" s="168" t="s">
        <v>74</v>
      </c>
      <c r="AU657" s="168" t="s">
        <v>83</v>
      </c>
      <c r="AY657" s="160" t="s">
        <v>122</v>
      </c>
      <c r="BK657" s="169">
        <f>SUM(BK658:BK713)</f>
        <v>0</v>
      </c>
    </row>
    <row r="658" spans="1:65" s="2" customFormat="1" ht="24.15" customHeight="1">
      <c r="A658" s="38"/>
      <c r="B658" s="172"/>
      <c r="C658" s="173" t="s">
        <v>771</v>
      </c>
      <c r="D658" s="173" t="s">
        <v>125</v>
      </c>
      <c r="E658" s="174" t="s">
        <v>772</v>
      </c>
      <c r="F658" s="175" t="s">
        <v>773</v>
      </c>
      <c r="G658" s="176" t="s">
        <v>275</v>
      </c>
      <c r="H658" s="177">
        <v>40.68</v>
      </c>
      <c r="I658" s="178"/>
      <c r="J658" s="179">
        <f>ROUND(I658*H658,2)</f>
        <v>0</v>
      </c>
      <c r="K658" s="180"/>
      <c r="L658" s="39"/>
      <c r="M658" s="181" t="s">
        <v>1</v>
      </c>
      <c r="N658" s="182" t="s">
        <v>40</v>
      </c>
      <c r="O658" s="77"/>
      <c r="P658" s="183">
        <f>O658*H658</f>
        <v>0</v>
      </c>
      <c r="Q658" s="183">
        <v>0</v>
      </c>
      <c r="R658" s="183">
        <f>Q658*H658</f>
        <v>0</v>
      </c>
      <c r="S658" s="183">
        <v>0.00177</v>
      </c>
      <c r="T658" s="184">
        <f>S658*H658</f>
        <v>0.0720036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185" t="s">
        <v>253</v>
      </c>
      <c r="AT658" s="185" t="s">
        <v>125</v>
      </c>
      <c r="AU658" s="185" t="s">
        <v>85</v>
      </c>
      <c r="AY658" s="19" t="s">
        <v>122</v>
      </c>
      <c r="BE658" s="186">
        <f>IF(N658="základní",J658,0)</f>
        <v>0</v>
      </c>
      <c r="BF658" s="186">
        <f>IF(N658="snížená",J658,0)</f>
        <v>0</v>
      </c>
      <c r="BG658" s="186">
        <f>IF(N658="zákl. přenesená",J658,0)</f>
        <v>0</v>
      </c>
      <c r="BH658" s="186">
        <f>IF(N658="sníž. přenesená",J658,0)</f>
        <v>0</v>
      </c>
      <c r="BI658" s="186">
        <f>IF(N658="nulová",J658,0)</f>
        <v>0</v>
      </c>
      <c r="BJ658" s="19" t="s">
        <v>83</v>
      </c>
      <c r="BK658" s="186">
        <f>ROUND(I658*H658,2)</f>
        <v>0</v>
      </c>
      <c r="BL658" s="19" t="s">
        <v>253</v>
      </c>
      <c r="BM658" s="185" t="s">
        <v>774</v>
      </c>
    </row>
    <row r="659" spans="1:51" s="15" customFormat="1" ht="12">
      <c r="A659" s="15"/>
      <c r="B659" s="210"/>
      <c r="C659" s="15"/>
      <c r="D659" s="194" t="s">
        <v>168</v>
      </c>
      <c r="E659" s="211" t="s">
        <v>1</v>
      </c>
      <c r="F659" s="212" t="s">
        <v>190</v>
      </c>
      <c r="G659" s="15"/>
      <c r="H659" s="211" t="s">
        <v>1</v>
      </c>
      <c r="I659" s="213"/>
      <c r="J659" s="15"/>
      <c r="K659" s="15"/>
      <c r="L659" s="210"/>
      <c r="M659" s="214"/>
      <c r="N659" s="215"/>
      <c r="O659" s="215"/>
      <c r="P659" s="215"/>
      <c r="Q659" s="215"/>
      <c r="R659" s="215"/>
      <c r="S659" s="215"/>
      <c r="T659" s="216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11" t="s">
        <v>168</v>
      </c>
      <c r="AU659" s="211" t="s">
        <v>85</v>
      </c>
      <c r="AV659" s="15" t="s">
        <v>83</v>
      </c>
      <c r="AW659" s="15" t="s">
        <v>32</v>
      </c>
      <c r="AX659" s="15" t="s">
        <v>75</v>
      </c>
      <c r="AY659" s="211" t="s">
        <v>122</v>
      </c>
    </row>
    <row r="660" spans="1:51" s="13" customFormat="1" ht="12">
      <c r="A660" s="13"/>
      <c r="B660" s="193"/>
      <c r="C660" s="13"/>
      <c r="D660" s="194" t="s">
        <v>168</v>
      </c>
      <c r="E660" s="195" t="s">
        <v>1</v>
      </c>
      <c r="F660" s="196" t="s">
        <v>775</v>
      </c>
      <c r="G660" s="13"/>
      <c r="H660" s="197">
        <v>40.68</v>
      </c>
      <c r="I660" s="198"/>
      <c r="J660" s="13"/>
      <c r="K660" s="13"/>
      <c r="L660" s="193"/>
      <c r="M660" s="199"/>
      <c r="N660" s="200"/>
      <c r="O660" s="200"/>
      <c r="P660" s="200"/>
      <c r="Q660" s="200"/>
      <c r="R660" s="200"/>
      <c r="S660" s="200"/>
      <c r="T660" s="20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195" t="s">
        <v>168</v>
      </c>
      <c r="AU660" s="195" t="s">
        <v>85</v>
      </c>
      <c r="AV660" s="13" t="s">
        <v>85</v>
      </c>
      <c r="AW660" s="13" t="s">
        <v>32</v>
      </c>
      <c r="AX660" s="13" t="s">
        <v>75</v>
      </c>
      <c r="AY660" s="195" t="s">
        <v>122</v>
      </c>
    </row>
    <row r="661" spans="1:51" s="16" customFormat="1" ht="12">
      <c r="A661" s="16"/>
      <c r="B661" s="217"/>
      <c r="C661" s="16"/>
      <c r="D661" s="194" t="s">
        <v>168</v>
      </c>
      <c r="E661" s="218" t="s">
        <v>1</v>
      </c>
      <c r="F661" s="219" t="s">
        <v>183</v>
      </c>
      <c r="G661" s="16"/>
      <c r="H661" s="220">
        <v>40.68</v>
      </c>
      <c r="I661" s="221"/>
      <c r="J661" s="16"/>
      <c r="K661" s="16"/>
      <c r="L661" s="217"/>
      <c r="M661" s="222"/>
      <c r="N661" s="223"/>
      <c r="O661" s="223"/>
      <c r="P661" s="223"/>
      <c r="Q661" s="223"/>
      <c r="R661" s="223"/>
      <c r="S661" s="223"/>
      <c r="T661" s="224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T661" s="218" t="s">
        <v>168</v>
      </c>
      <c r="AU661" s="218" t="s">
        <v>85</v>
      </c>
      <c r="AV661" s="16" t="s">
        <v>136</v>
      </c>
      <c r="AW661" s="16" t="s">
        <v>32</v>
      </c>
      <c r="AX661" s="16" t="s">
        <v>75</v>
      </c>
      <c r="AY661" s="218" t="s">
        <v>122</v>
      </c>
    </row>
    <row r="662" spans="1:51" s="14" customFormat="1" ht="12">
      <c r="A662" s="14"/>
      <c r="B662" s="202"/>
      <c r="C662" s="14"/>
      <c r="D662" s="194" t="s">
        <v>168</v>
      </c>
      <c r="E662" s="203" t="s">
        <v>1</v>
      </c>
      <c r="F662" s="204" t="s">
        <v>172</v>
      </c>
      <c r="G662" s="14"/>
      <c r="H662" s="205">
        <v>40.68</v>
      </c>
      <c r="I662" s="206"/>
      <c r="J662" s="14"/>
      <c r="K662" s="14"/>
      <c r="L662" s="202"/>
      <c r="M662" s="207"/>
      <c r="N662" s="208"/>
      <c r="O662" s="208"/>
      <c r="P662" s="208"/>
      <c r="Q662" s="208"/>
      <c r="R662" s="208"/>
      <c r="S662" s="208"/>
      <c r="T662" s="20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03" t="s">
        <v>168</v>
      </c>
      <c r="AU662" s="203" t="s">
        <v>85</v>
      </c>
      <c r="AV662" s="14" t="s">
        <v>166</v>
      </c>
      <c r="AW662" s="14" t="s">
        <v>32</v>
      </c>
      <c r="AX662" s="14" t="s">
        <v>83</v>
      </c>
      <c r="AY662" s="203" t="s">
        <v>122</v>
      </c>
    </row>
    <row r="663" spans="1:65" s="2" customFormat="1" ht="24.15" customHeight="1">
      <c r="A663" s="38"/>
      <c r="B663" s="172"/>
      <c r="C663" s="173" t="s">
        <v>776</v>
      </c>
      <c r="D663" s="173" t="s">
        <v>125</v>
      </c>
      <c r="E663" s="174" t="s">
        <v>777</v>
      </c>
      <c r="F663" s="175" t="s">
        <v>778</v>
      </c>
      <c r="G663" s="176" t="s">
        <v>275</v>
      </c>
      <c r="H663" s="177">
        <v>48.6</v>
      </c>
      <c r="I663" s="178"/>
      <c r="J663" s="179">
        <f>ROUND(I663*H663,2)</f>
        <v>0</v>
      </c>
      <c r="K663" s="180"/>
      <c r="L663" s="39"/>
      <c r="M663" s="181" t="s">
        <v>1</v>
      </c>
      <c r="N663" s="182" t="s">
        <v>40</v>
      </c>
      <c r="O663" s="77"/>
      <c r="P663" s="183">
        <f>O663*H663</f>
        <v>0</v>
      </c>
      <c r="Q663" s="183">
        <v>0</v>
      </c>
      <c r="R663" s="183">
        <f>Q663*H663</f>
        <v>0</v>
      </c>
      <c r="S663" s="183">
        <v>0.00191</v>
      </c>
      <c r="T663" s="184">
        <f>S663*H663</f>
        <v>0.092826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185" t="s">
        <v>253</v>
      </c>
      <c r="AT663" s="185" t="s">
        <v>125</v>
      </c>
      <c r="AU663" s="185" t="s">
        <v>85</v>
      </c>
      <c r="AY663" s="19" t="s">
        <v>122</v>
      </c>
      <c r="BE663" s="186">
        <f>IF(N663="základní",J663,0)</f>
        <v>0</v>
      </c>
      <c r="BF663" s="186">
        <f>IF(N663="snížená",J663,0)</f>
        <v>0</v>
      </c>
      <c r="BG663" s="186">
        <f>IF(N663="zákl. přenesená",J663,0)</f>
        <v>0</v>
      </c>
      <c r="BH663" s="186">
        <f>IF(N663="sníž. přenesená",J663,0)</f>
        <v>0</v>
      </c>
      <c r="BI663" s="186">
        <f>IF(N663="nulová",J663,0)</f>
        <v>0</v>
      </c>
      <c r="BJ663" s="19" t="s">
        <v>83</v>
      </c>
      <c r="BK663" s="186">
        <f>ROUND(I663*H663,2)</f>
        <v>0</v>
      </c>
      <c r="BL663" s="19" t="s">
        <v>253</v>
      </c>
      <c r="BM663" s="185" t="s">
        <v>779</v>
      </c>
    </row>
    <row r="664" spans="1:51" s="13" customFormat="1" ht="12">
      <c r="A664" s="13"/>
      <c r="B664" s="193"/>
      <c r="C664" s="13"/>
      <c r="D664" s="194" t="s">
        <v>168</v>
      </c>
      <c r="E664" s="195" t="s">
        <v>1</v>
      </c>
      <c r="F664" s="196" t="s">
        <v>780</v>
      </c>
      <c r="G664" s="13"/>
      <c r="H664" s="197">
        <v>48.6</v>
      </c>
      <c r="I664" s="198"/>
      <c r="J664" s="13"/>
      <c r="K664" s="13"/>
      <c r="L664" s="193"/>
      <c r="M664" s="199"/>
      <c r="N664" s="200"/>
      <c r="O664" s="200"/>
      <c r="P664" s="200"/>
      <c r="Q664" s="200"/>
      <c r="R664" s="200"/>
      <c r="S664" s="200"/>
      <c r="T664" s="20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195" t="s">
        <v>168</v>
      </c>
      <c r="AU664" s="195" t="s">
        <v>85</v>
      </c>
      <c r="AV664" s="13" t="s">
        <v>85</v>
      </c>
      <c r="AW664" s="13" t="s">
        <v>32</v>
      </c>
      <c r="AX664" s="13" t="s">
        <v>75</v>
      </c>
      <c r="AY664" s="195" t="s">
        <v>122</v>
      </c>
    </row>
    <row r="665" spans="1:51" s="14" customFormat="1" ht="12">
      <c r="A665" s="14"/>
      <c r="B665" s="202"/>
      <c r="C665" s="14"/>
      <c r="D665" s="194" t="s">
        <v>168</v>
      </c>
      <c r="E665" s="203" t="s">
        <v>1</v>
      </c>
      <c r="F665" s="204" t="s">
        <v>172</v>
      </c>
      <c r="G665" s="14"/>
      <c r="H665" s="205">
        <v>48.6</v>
      </c>
      <c r="I665" s="206"/>
      <c r="J665" s="14"/>
      <c r="K665" s="14"/>
      <c r="L665" s="202"/>
      <c r="M665" s="207"/>
      <c r="N665" s="208"/>
      <c r="O665" s="208"/>
      <c r="P665" s="208"/>
      <c r="Q665" s="208"/>
      <c r="R665" s="208"/>
      <c r="S665" s="208"/>
      <c r="T665" s="209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03" t="s">
        <v>168</v>
      </c>
      <c r="AU665" s="203" t="s">
        <v>85</v>
      </c>
      <c r="AV665" s="14" t="s">
        <v>166</v>
      </c>
      <c r="AW665" s="14" t="s">
        <v>32</v>
      </c>
      <c r="AX665" s="14" t="s">
        <v>83</v>
      </c>
      <c r="AY665" s="203" t="s">
        <v>122</v>
      </c>
    </row>
    <row r="666" spans="1:65" s="2" customFormat="1" ht="16.5" customHeight="1">
      <c r="A666" s="38"/>
      <c r="B666" s="172"/>
      <c r="C666" s="173" t="s">
        <v>781</v>
      </c>
      <c r="D666" s="173" t="s">
        <v>125</v>
      </c>
      <c r="E666" s="174" t="s">
        <v>782</v>
      </c>
      <c r="F666" s="175" t="s">
        <v>783</v>
      </c>
      <c r="G666" s="176" t="s">
        <v>275</v>
      </c>
      <c r="H666" s="177">
        <v>55.74</v>
      </c>
      <c r="I666" s="178"/>
      <c r="J666" s="179">
        <f>ROUND(I666*H666,2)</f>
        <v>0</v>
      </c>
      <c r="K666" s="180"/>
      <c r="L666" s="39"/>
      <c r="M666" s="181" t="s">
        <v>1</v>
      </c>
      <c r="N666" s="182" t="s">
        <v>40</v>
      </c>
      <c r="O666" s="77"/>
      <c r="P666" s="183">
        <f>O666*H666</f>
        <v>0</v>
      </c>
      <c r="Q666" s="183">
        <v>0</v>
      </c>
      <c r="R666" s="183">
        <f>Q666*H666</f>
        <v>0</v>
      </c>
      <c r="S666" s="183">
        <v>0.00175</v>
      </c>
      <c r="T666" s="184">
        <f>S666*H666</f>
        <v>0.097545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185" t="s">
        <v>253</v>
      </c>
      <c r="AT666" s="185" t="s">
        <v>125</v>
      </c>
      <c r="AU666" s="185" t="s">
        <v>85</v>
      </c>
      <c r="AY666" s="19" t="s">
        <v>122</v>
      </c>
      <c r="BE666" s="186">
        <f>IF(N666="základní",J666,0)</f>
        <v>0</v>
      </c>
      <c r="BF666" s="186">
        <f>IF(N666="snížená",J666,0)</f>
        <v>0</v>
      </c>
      <c r="BG666" s="186">
        <f>IF(N666="zákl. přenesená",J666,0)</f>
        <v>0</v>
      </c>
      <c r="BH666" s="186">
        <f>IF(N666="sníž. přenesená",J666,0)</f>
        <v>0</v>
      </c>
      <c r="BI666" s="186">
        <f>IF(N666="nulová",J666,0)</f>
        <v>0</v>
      </c>
      <c r="BJ666" s="19" t="s">
        <v>83</v>
      </c>
      <c r="BK666" s="186">
        <f>ROUND(I666*H666,2)</f>
        <v>0</v>
      </c>
      <c r="BL666" s="19" t="s">
        <v>253</v>
      </c>
      <c r="BM666" s="185" t="s">
        <v>784</v>
      </c>
    </row>
    <row r="667" spans="1:51" s="15" customFormat="1" ht="12">
      <c r="A667" s="15"/>
      <c r="B667" s="210"/>
      <c r="C667" s="15"/>
      <c r="D667" s="194" t="s">
        <v>168</v>
      </c>
      <c r="E667" s="211" t="s">
        <v>1</v>
      </c>
      <c r="F667" s="212" t="s">
        <v>191</v>
      </c>
      <c r="G667" s="15"/>
      <c r="H667" s="211" t="s">
        <v>1</v>
      </c>
      <c r="I667" s="213"/>
      <c r="J667" s="15"/>
      <c r="K667" s="15"/>
      <c r="L667" s="210"/>
      <c r="M667" s="214"/>
      <c r="N667" s="215"/>
      <c r="O667" s="215"/>
      <c r="P667" s="215"/>
      <c r="Q667" s="215"/>
      <c r="R667" s="215"/>
      <c r="S667" s="215"/>
      <c r="T667" s="216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11" t="s">
        <v>168</v>
      </c>
      <c r="AU667" s="211" t="s">
        <v>85</v>
      </c>
      <c r="AV667" s="15" t="s">
        <v>83</v>
      </c>
      <c r="AW667" s="15" t="s">
        <v>32</v>
      </c>
      <c r="AX667" s="15" t="s">
        <v>75</v>
      </c>
      <c r="AY667" s="211" t="s">
        <v>122</v>
      </c>
    </row>
    <row r="668" spans="1:51" s="13" customFormat="1" ht="12">
      <c r="A668" s="13"/>
      <c r="B668" s="193"/>
      <c r="C668" s="13"/>
      <c r="D668" s="194" t="s">
        <v>168</v>
      </c>
      <c r="E668" s="195" t="s">
        <v>1</v>
      </c>
      <c r="F668" s="196" t="s">
        <v>785</v>
      </c>
      <c r="G668" s="13"/>
      <c r="H668" s="197">
        <v>32.82</v>
      </c>
      <c r="I668" s="198"/>
      <c r="J668" s="13"/>
      <c r="K668" s="13"/>
      <c r="L668" s="193"/>
      <c r="M668" s="199"/>
      <c r="N668" s="200"/>
      <c r="O668" s="200"/>
      <c r="P668" s="200"/>
      <c r="Q668" s="200"/>
      <c r="R668" s="200"/>
      <c r="S668" s="200"/>
      <c r="T668" s="20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195" t="s">
        <v>168</v>
      </c>
      <c r="AU668" s="195" t="s">
        <v>85</v>
      </c>
      <c r="AV668" s="13" t="s">
        <v>85</v>
      </c>
      <c r="AW668" s="13" t="s">
        <v>32</v>
      </c>
      <c r="AX668" s="13" t="s">
        <v>75</v>
      </c>
      <c r="AY668" s="195" t="s">
        <v>122</v>
      </c>
    </row>
    <row r="669" spans="1:51" s="16" customFormat="1" ht="12">
      <c r="A669" s="16"/>
      <c r="B669" s="217"/>
      <c r="C669" s="16"/>
      <c r="D669" s="194" t="s">
        <v>168</v>
      </c>
      <c r="E669" s="218" t="s">
        <v>1</v>
      </c>
      <c r="F669" s="219" t="s">
        <v>183</v>
      </c>
      <c r="G669" s="16"/>
      <c r="H669" s="220">
        <v>32.82</v>
      </c>
      <c r="I669" s="221"/>
      <c r="J669" s="16"/>
      <c r="K669" s="16"/>
      <c r="L669" s="217"/>
      <c r="M669" s="222"/>
      <c r="N669" s="223"/>
      <c r="O669" s="223"/>
      <c r="P669" s="223"/>
      <c r="Q669" s="223"/>
      <c r="R669" s="223"/>
      <c r="S669" s="223"/>
      <c r="T669" s="224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T669" s="218" t="s">
        <v>168</v>
      </c>
      <c r="AU669" s="218" t="s">
        <v>85</v>
      </c>
      <c r="AV669" s="16" t="s">
        <v>136</v>
      </c>
      <c r="AW669" s="16" t="s">
        <v>32</v>
      </c>
      <c r="AX669" s="16" t="s">
        <v>75</v>
      </c>
      <c r="AY669" s="218" t="s">
        <v>122</v>
      </c>
    </row>
    <row r="670" spans="1:51" s="15" customFormat="1" ht="12">
      <c r="A670" s="15"/>
      <c r="B670" s="210"/>
      <c r="C670" s="15"/>
      <c r="D670" s="194" t="s">
        <v>168</v>
      </c>
      <c r="E670" s="211" t="s">
        <v>1</v>
      </c>
      <c r="F670" s="212" t="s">
        <v>190</v>
      </c>
      <c r="G670" s="15"/>
      <c r="H670" s="211" t="s">
        <v>1</v>
      </c>
      <c r="I670" s="213"/>
      <c r="J670" s="15"/>
      <c r="K670" s="15"/>
      <c r="L670" s="210"/>
      <c r="M670" s="214"/>
      <c r="N670" s="215"/>
      <c r="O670" s="215"/>
      <c r="P670" s="215"/>
      <c r="Q670" s="215"/>
      <c r="R670" s="215"/>
      <c r="S670" s="215"/>
      <c r="T670" s="216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11" t="s">
        <v>168</v>
      </c>
      <c r="AU670" s="211" t="s">
        <v>85</v>
      </c>
      <c r="AV670" s="15" t="s">
        <v>83</v>
      </c>
      <c r="AW670" s="15" t="s">
        <v>32</v>
      </c>
      <c r="AX670" s="15" t="s">
        <v>75</v>
      </c>
      <c r="AY670" s="211" t="s">
        <v>122</v>
      </c>
    </row>
    <row r="671" spans="1:51" s="13" customFormat="1" ht="12">
      <c r="A671" s="13"/>
      <c r="B671" s="193"/>
      <c r="C671" s="13"/>
      <c r="D671" s="194" t="s">
        <v>168</v>
      </c>
      <c r="E671" s="195" t="s">
        <v>1</v>
      </c>
      <c r="F671" s="196" t="s">
        <v>786</v>
      </c>
      <c r="G671" s="13"/>
      <c r="H671" s="197">
        <v>22.92</v>
      </c>
      <c r="I671" s="198"/>
      <c r="J671" s="13"/>
      <c r="K671" s="13"/>
      <c r="L671" s="193"/>
      <c r="M671" s="199"/>
      <c r="N671" s="200"/>
      <c r="O671" s="200"/>
      <c r="P671" s="200"/>
      <c r="Q671" s="200"/>
      <c r="R671" s="200"/>
      <c r="S671" s="200"/>
      <c r="T671" s="201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195" t="s">
        <v>168</v>
      </c>
      <c r="AU671" s="195" t="s">
        <v>85</v>
      </c>
      <c r="AV671" s="13" t="s">
        <v>85</v>
      </c>
      <c r="AW671" s="13" t="s">
        <v>32</v>
      </c>
      <c r="AX671" s="13" t="s">
        <v>75</v>
      </c>
      <c r="AY671" s="195" t="s">
        <v>122</v>
      </c>
    </row>
    <row r="672" spans="1:51" s="16" customFormat="1" ht="12">
      <c r="A672" s="16"/>
      <c r="B672" s="217"/>
      <c r="C672" s="16"/>
      <c r="D672" s="194" t="s">
        <v>168</v>
      </c>
      <c r="E672" s="218" t="s">
        <v>1</v>
      </c>
      <c r="F672" s="219" t="s">
        <v>183</v>
      </c>
      <c r="G672" s="16"/>
      <c r="H672" s="220">
        <v>22.92</v>
      </c>
      <c r="I672" s="221"/>
      <c r="J672" s="16"/>
      <c r="K672" s="16"/>
      <c r="L672" s="217"/>
      <c r="M672" s="222"/>
      <c r="N672" s="223"/>
      <c r="O672" s="223"/>
      <c r="P672" s="223"/>
      <c r="Q672" s="223"/>
      <c r="R672" s="223"/>
      <c r="S672" s="223"/>
      <c r="T672" s="224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T672" s="218" t="s">
        <v>168</v>
      </c>
      <c r="AU672" s="218" t="s">
        <v>85</v>
      </c>
      <c r="AV672" s="16" t="s">
        <v>136</v>
      </c>
      <c r="AW672" s="16" t="s">
        <v>32</v>
      </c>
      <c r="AX672" s="16" t="s">
        <v>75</v>
      </c>
      <c r="AY672" s="218" t="s">
        <v>122</v>
      </c>
    </row>
    <row r="673" spans="1:51" s="14" customFormat="1" ht="12">
      <c r="A673" s="14"/>
      <c r="B673" s="202"/>
      <c r="C673" s="14"/>
      <c r="D673" s="194" t="s">
        <v>168</v>
      </c>
      <c r="E673" s="203" t="s">
        <v>1</v>
      </c>
      <c r="F673" s="204" t="s">
        <v>172</v>
      </c>
      <c r="G673" s="14"/>
      <c r="H673" s="205">
        <v>55.74</v>
      </c>
      <c r="I673" s="206"/>
      <c r="J673" s="14"/>
      <c r="K673" s="14"/>
      <c r="L673" s="202"/>
      <c r="M673" s="207"/>
      <c r="N673" s="208"/>
      <c r="O673" s="208"/>
      <c r="P673" s="208"/>
      <c r="Q673" s="208"/>
      <c r="R673" s="208"/>
      <c r="S673" s="208"/>
      <c r="T673" s="209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03" t="s">
        <v>168</v>
      </c>
      <c r="AU673" s="203" t="s">
        <v>85</v>
      </c>
      <c r="AV673" s="14" t="s">
        <v>166</v>
      </c>
      <c r="AW673" s="14" t="s">
        <v>32</v>
      </c>
      <c r="AX673" s="14" t="s">
        <v>83</v>
      </c>
      <c r="AY673" s="203" t="s">
        <v>122</v>
      </c>
    </row>
    <row r="674" spans="1:65" s="2" customFormat="1" ht="16.5" customHeight="1">
      <c r="A674" s="38"/>
      <c r="B674" s="172"/>
      <c r="C674" s="173" t="s">
        <v>787</v>
      </c>
      <c r="D674" s="173" t="s">
        <v>125</v>
      </c>
      <c r="E674" s="174" t="s">
        <v>788</v>
      </c>
      <c r="F674" s="175" t="s">
        <v>789</v>
      </c>
      <c r="G674" s="176" t="s">
        <v>275</v>
      </c>
      <c r="H674" s="177">
        <v>78.8</v>
      </c>
      <c r="I674" s="178"/>
      <c r="J674" s="179">
        <f>ROUND(I674*H674,2)</f>
        <v>0</v>
      </c>
      <c r="K674" s="180"/>
      <c r="L674" s="39"/>
      <c r="M674" s="181" t="s">
        <v>1</v>
      </c>
      <c r="N674" s="182" t="s">
        <v>40</v>
      </c>
      <c r="O674" s="77"/>
      <c r="P674" s="183">
        <f>O674*H674</f>
        <v>0</v>
      </c>
      <c r="Q674" s="183">
        <v>0</v>
      </c>
      <c r="R674" s="183">
        <f>Q674*H674</f>
        <v>0</v>
      </c>
      <c r="S674" s="183">
        <v>0.0026</v>
      </c>
      <c r="T674" s="184">
        <f>S674*H674</f>
        <v>0.20487999999999998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185" t="s">
        <v>253</v>
      </c>
      <c r="AT674" s="185" t="s">
        <v>125</v>
      </c>
      <c r="AU674" s="185" t="s">
        <v>85</v>
      </c>
      <c r="AY674" s="19" t="s">
        <v>122</v>
      </c>
      <c r="BE674" s="186">
        <f>IF(N674="základní",J674,0)</f>
        <v>0</v>
      </c>
      <c r="BF674" s="186">
        <f>IF(N674="snížená",J674,0)</f>
        <v>0</v>
      </c>
      <c r="BG674" s="186">
        <f>IF(N674="zákl. přenesená",J674,0)</f>
        <v>0</v>
      </c>
      <c r="BH674" s="186">
        <f>IF(N674="sníž. přenesená",J674,0)</f>
        <v>0</v>
      </c>
      <c r="BI674" s="186">
        <f>IF(N674="nulová",J674,0)</f>
        <v>0</v>
      </c>
      <c r="BJ674" s="19" t="s">
        <v>83</v>
      </c>
      <c r="BK674" s="186">
        <f>ROUND(I674*H674,2)</f>
        <v>0</v>
      </c>
      <c r="BL674" s="19" t="s">
        <v>253</v>
      </c>
      <c r="BM674" s="185" t="s">
        <v>790</v>
      </c>
    </row>
    <row r="675" spans="1:51" s="13" customFormat="1" ht="12">
      <c r="A675" s="13"/>
      <c r="B675" s="193"/>
      <c r="C675" s="13"/>
      <c r="D675" s="194" t="s">
        <v>168</v>
      </c>
      <c r="E675" s="195" t="s">
        <v>1</v>
      </c>
      <c r="F675" s="196" t="s">
        <v>791</v>
      </c>
      <c r="G675" s="13"/>
      <c r="H675" s="197">
        <v>78.8</v>
      </c>
      <c r="I675" s="198"/>
      <c r="J675" s="13"/>
      <c r="K675" s="13"/>
      <c r="L675" s="193"/>
      <c r="M675" s="199"/>
      <c r="N675" s="200"/>
      <c r="O675" s="200"/>
      <c r="P675" s="200"/>
      <c r="Q675" s="200"/>
      <c r="R675" s="200"/>
      <c r="S675" s="200"/>
      <c r="T675" s="20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195" t="s">
        <v>168</v>
      </c>
      <c r="AU675" s="195" t="s">
        <v>85</v>
      </c>
      <c r="AV675" s="13" t="s">
        <v>85</v>
      </c>
      <c r="AW675" s="13" t="s">
        <v>32</v>
      </c>
      <c r="AX675" s="13" t="s">
        <v>75</v>
      </c>
      <c r="AY675" s="195" t="s">
        <v>122</v>
      </c>
    </row>
    <row r="676" spans="1:51" s="14" customFormat="1" ht="12">
      <c r="A676" s="14"/>
      <c r="B676" s="202"/>
      <c r="C676" s="14"/>
      <c r="D676" s="194" t="s">
        <v>168</v>
      </c>
      <c r="E676" s="203" t="s">
        <v>1</v>
      </c>
      <c r="F676" s="204" t="s">
        <v>172</v>
      </c>
      <c r="G676" s="14"/>
      <c r="H676" s="205">
        <v>78.8</v>
      </c>
      <c r="I676" s="206"/>
      <c r="J676" s="14"/>
      <c r="K676" s="14"/>
      <c r="L676" s="202"/>
      <c r="M676" s="207"/>
      <c r="N676" s="208"/>
      <c r="O676" s="208"/>
      <c r="P676" s="208"/>
      <c r="Q676" s="208"/>
      <c r="R676" s="208"/>
      <c r="S676" s="208"/>
      <c r="T676" s="209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03" t="s">
        <v>168</v>
      </c>
      <c r="AU676" s="203" t="s">
        <v>85</v>
      </c>
      <c r="AV676" s="14" t="s">
        <v>166</v>
      </c>
      <c r="AW676" s="14" t="s">
        <v>32</v>
      </c>
      <c r="AX676" s="14" t="s">
        <v>83</v>
      </c>
      <c r="AY676" s="203" t="s">
        <v>122</v>
      </c>
    </row>
    <row r="677" spans="1:65" s="2" customFormat="1" ht="16.5" customHeight="1">
      <c r="A677" s="38"/>
      <c r="B677" s="172"/>
      <c r="C677" s="173" t="s">
        <v>792</v>
      </c>
      <c r="D677" s="173" t="s">
        <v>125</v>
      </c>
      <c r="E677" s="174" t="s">
        <v>793</v>
      </c>
      <c r="F677" s="175" t="s">
        <v>794</v>
      </c>
      <c r="G677" s="176" t="s">
        <v>275</v>
      </c>
      <c r="H677" s="177">
        <v>69</v>
      </c>
      <c r="I677" s="178"/>
      <c r="J677" s="179">
        <f>ROUND(I677*H677,2)</f>
        <v>0</v>
      </c>
      <c r="K677" s="180"/>
      <c r="L677" s="39"/>
      <c r="M677" s="181" t="s">
        <v>1</v>
      </c>
      <c r="N677" s="182" t="s">
        <v>40</v>
      </c>
      <c r="O677" s="77"/>
      <c r="P677" s="183">
        <f>O677*H677</f>
        <v>0</v>
      </c>
      <c r="Q677" s="183">
        <v>0</v>
      </c>
      <c r="R677" s="183">
        <f>Q677*H677</f>
        <v>0</v>
      </c>
      <c r="S677" s="183">
        <v>0.00394</v>
      </c>
      <c r="T677" s="184">
        <f>S677*H677</f>
        <v>0.27186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185" t="s">
        <v>253</v>
      </c>
      <c r="AT677" s="185" t="s">
        <v>125</v>
      </c>
      <c r="AU677" s="185" t="s">
        <v>85</v>
      </c>
      <c r="AY677" s="19" t="s">
        <v>122</v>
      </c>
      <c r="BE677" s="186">
        <f>IF(N677="základní",J677,0)</f>
        <v>0</v>
      </c>
      <c r="BF677" s="186">
        <f>IF(N677="snížená",J677,0)</f>
        <v>0</v>
      </c>
      <c r="BG677" s="186">
        <f>IF(N677="zákl. přenesená",J677,0)</f>
        <v>0</v>
      </c>
      <c r="BH677" s="186">
        <f>IF(N677="sníž. přenesená",J677,0)</f>
        <v>0</v>
      </c>
      <c r="BI677" s="186">
        <f>IF(N677="nulová",J677,0)</f>
        <v>0</v>
      </c>
      <c r="BJ677" s="19" t="s">
        <v>83</v>
      </c>
      <c r="BK677" s="186">
        <f>ROUND(I677*H677,2)</f>
        <v>0</v>
      </c>
      <c r="BL677" s="19" t="s">
        <v>253</v>
      </c>
      <c r="BM677" s="185" t="s">
        <v>795</v>
      </c>
    </row>
    <row r="678" spans="1:51" s="13" customFormat="1" ht="12">
      <c r="A678" s="13"/>
      <c r="B678" s="193"/>
      <c r="C678" s="13"/>
      <c r="D678" s="194" t="s">
        <v>168</v>
      </c>
      <c r="E678" s="195" t="s">
        <v>1</v>
      </c>
      <c r="F678" s="196" t="s">
        <v>796</v>
      </c>
      <c r="G678" s="13"/>
      <c r="H678" s="197">
        <v>69</v>
      </c>
      <c r="I678" s="198"/>
      <c r="J678" s="13"/>
      <c r="K678" s="13"/>
      <c r="L678" s="193"/>
      <c r="M678" s="199"/>
      <c r="N678" s="200"/>
      <c r="O678" s="200"/>
      <c r="P678" s="200"/>
      <c r="Q678" s="200"/>
      <c r="R678" s="200"/>
      <c r="S678" s="200"/>
      <c r="T678" s="20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195" t="s">
        <v>168</v>
      </c>
      <c r="AU678" s="195" t="s">
        <v>85</v>
      </c>
      <c r="AV678" s="13" t="s">
        <v>85</v>
      </c>
      <c r="AW678" s="13" t="s">
        <v>32</v>
      </c>
      <c r="AX678" s="13" t="s">
        <v>75</v>
      </c>
      <c r="AY678" s="195" t="s">
        <v>122</v>
      </c>
    </row>
    <row r="679" spans="1:51" s="14" customFormat="1" ht="12">
      <c r="A679" s="14"/>
      <c r="B679" s="202"/>
      <c r="C679" s="14"/>
      <c r="D679" s="194" t="s">
        <v>168</v>
      </c>
      <c r="E679" s="203" t="s">
        <v>1</v>
      </c>
      <c r="F679" s="204" t="s">
        <v>172</v>
      </c>
      <c r="G679" s="14"/>
      <c r="H679" s="205">
        <v>69</v>
      </c>
      <c r="I679" s="206"/>
      <c r="J679" s="14"/>
      <c r="K679" s="14"/>
      <c r="L679" s="202"/>
      <c r="M679" s="207"/>
      <c r="N679" s="208"/>
      <c r="O679" s="208"/>
      <c r="P679" s="208"/>
      <c r="Q679" s="208"/>
      <c r="R679" s="208"/>
      <c r="S679" s="208"/>
      <c r="T679" s="209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03" t="s">
        <v>168</v>
      </c>
      <c r="AU679" s="203" t="s">
        <v>85</v>
      </c>
      <c r="AV679" s="14" t="s">
        <v>166</v>
      </c>
      <c r="AW679" s="14" t="s">
        <v>32</v>
      </c>
      <c r="AX679" s="14" t="s">
        <v>83</v>
      </c>
      <c r="AY679" s="203" t="s">
        <v>122</v>
      </c>
    </row>
    <row r="680" spans="1:65" s="2" customFormat="1" ht="24.15" customHeight="1">
      <c r="A680" s="38"/>
      <c r="B680" s="172"/>
      <c r="C680" s="173" t="s">
        <v>797</v>
      </c>
      <c r="D680" s="173" t="s">
        <v>125</v>
      </c>
      <c r="E680" s="174" t="s">
        <v>798</v>
      </c>
      <c r="F680" s="175" t="s">
        <v>799</v>
      </c>
      <c r="G680" s="176" t="s">
        <v>204</v>
      </c>
      <c r="H680" s="177">
        <v>33.057</v>
      </c>
      <c r="I680" s="178"/>
      <c r="J680" s="179">
        <f>ROUND(I680*H680,2)</f>
        <v>0</v>
      </c>
      <c r="K680" s="180"/>
      <c r="L680" s="39"/>
      <c r="M680" s="181" t="s">
        <v>1</v>
      </c>
      <c r="N680" s="182" t="s">
        <v>40</v>
      </c>
      <c r="O680" s="77"/>
      <c r="P680" s="183">
        <f>O680*H680</f>
        <v>0</v>
      </c>
      <c r="Q680" s="183">
        <v>0.00635</v>
      </c>
      <c r="R680" s="183">
        <f>Q680*H680</f>
        <v>0.20991195</v>
      </c>
      <c r="S680" s="183">
        <v>0</v>
      </c>
      <c r="T680" s="184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185" t="s">
        <v>253</v>
      </c>
      <c r="AT680" s="185" t="s">
        <v>125</v>
      </c>
      <c r="AU680" s="185" t="s">
        <v>85</v>
      </c>
      <c r="AY680" s="19" t="s">
        <v>122</v>
      </c>
      <c r="BE680" s="186">
        <f>IF(N680="základní",J680,0)</f>
        <v>0</v>
      </c>
      <c r="BF680" s="186">
        <f>IF(N680="snížená",J680,0)</f>
        <v>0</v>
      </c>
      <c r="BG680" s="186">
        <f>IF(N680="zákl. přenesená",J680,0)</f>
        <v>0</v>
      </c>
      <c r="BH680" s="186">
        <f>IF(N680="sníž. přenesená",J680,0)</f>
        <v>0</v>
      </c>
      <c r="BI680" s="186">
        <f>IF(N680="nulová",J680,0)</f>
        <v>0</v>
      </c>
      <c r="BJ680" s="19" t="s">
        <v>83</v>
      </c>
      <c r="BK680" s="186">
        <f>ROUND(I680*H680,2)</f>
        <v>0</v>
      </c>
      <c r="BL680" s="19" t="s">
        <v>253</v>
      </c>
      <c r="BM680" s="185" t="s">
        <v>800</v>
      </c>
    </row>
    <row r="681" spans="1:65" s="2" customFormat="1" ht="16.5" customHeight="1">
      <c r="A681" s="38"/>
      <c r="B681" s="172"/>
      <c r="C681" s="173" t="s">
        <v>801</v>
      </c>
      <c r="D681" s="173" t="s">
        <v>125</v>
      </c>
      <c r="E681" s="174" t="s">
        <v>802</v>
      </c>
      <c r="F681" s="175" t="s">
        <v>803</v>
      </c>
      <c r="G681" s="176" t="s">
        <v>576</v>
      </c>
      <c r="H681" s="177">
        <v>1</v>
      </c>
      <c r="I681" s="178"/>
      <c r="J681" s="179">
        <f>ROUND(I681*H681,2)</f>
        <v>0</v>
      </c>
      <c r="K681" s="180"/>
      <c r="L681" s="39"/>
      <c r="M681" s="181" t="s">
        <v>1</v>
      </c>
      <c r="N681" s="182" t="s">
        <v>40</v>
      </c>
      <c r="O681" s="77"/>
      <c r="P681" s="183">
        <f>O681*H681</f>
        <v>0</v>
      </c>
      <c r="Q681" s="183">
        <v>0</v>
      </c>
      <c r="R681" s="183">
        <f>Q681*H681</f>
        <v>0</v>
      </c>
      <c r="S681" s="183">
        <v>0</v>
      </c>
      <c r="T681" s="184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185" t="s">
        <v>253</v>
      </c>
      <c r="AT681" s="185" t="s">
        <v>125</v>
      </c>
      <c r="AU681" s="185" t="s">
        <v>85</v>
      </c>
      <c r="AY681" s="19" t="s">
        <v>122</v>
      </c>
      <c r="BE681" s="186">
        <f>IF(N681="základní",J681,0)</f>
        <v>0</v>
      </c>
      <c r="BF681" s="186">
        <f>IF(N681="snížená",J681,0)</f>
        <v>0</v>
      </c>
      <c r="BG681" s="186">
        <f>IF(N681="zákl. přenesená",J681,0)</f>
        <v>0</v>
      </c>
      <c r="BH681" s="186">
        <f>IF(N681="sníž. přenesená",J681,0)</f>
        <v>0</v>
      </c>
      <c r="BI681" s="186">
        <f>IF(N681="nulová",J681,0)</f>
        <v>0</v>
      </c>
      <c r="BJ681" s="19" t="s">
        <v>83</v>
      </c>
      <c r="BK681" s="186">
        <f>ROUND(I681*H681,2)</f>
        <v>0</v>
      </c>
      <c r="BL681" s="19" t="s">
        <v>253</v>
      </c>
      <c r="BM681" s="185" t="s">
        <v>804</v>
      </c>
    </row>
    <row r="682" spans="1:65" s="2" customFormat="1" ht="16.5" customHeight="1">
      <c r="A682" s="38"/>
      <c r="B682" s="172"/>
      <c r="C682" s="225" t="s">
        <v>805</v>
      </c>
      <c r="D682" s="225" t="s">
        <v>220</v>
      </c>
      <c r="E682" s="226" t="s">
        <v>806</v>
      </c>
      <c r="F682" s="227" t="s">
        <v>807</v>
      </c>
      <c r="G682" s="228" t="s">
        <v>576</v>
      </c>
      <c r="H682" s="229">
        <v>1</v>
      </c>
      <c r="I682" s="230"/>
      <c r="J682" s="231">
        <f>ROUND(I682*H682,2)</f>
        <v>0</v>
      </c>
      <c r="K682" s="232"/>
      <c r="L682" s="233"/>
      <c r="M682" s="234" t="s">
        <v>1</v>
      </c>
      <c r="N682" s="235" t="s">
        <v>40</v>
      </c>
      <c r="O682" s="77"/>
      <c r="P682" s="183">
        <f>O682*H682</f>
        <v>0</v>
      </c>
      <c r="Q682" s="183">
        <v>0.0087</v>
      </c>
      <c r="R682" s="183">
        <f>Q682*H682</f>
        <v>0.0087</v>
      </c>
      <c r="S682" s="183">
        <v>0</v>
      </c>
      <c r="T682" s="184">
        <f>S682*H682</f>
        <v>0</v>
      </c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R682" s="185" t="s">
        <v>364</v>
      </c>
      <c r="AT682" s="185" t="s">
        <v>220</v>
      </c>
      <c r="AU682" s="185" t="s">
        <v>85</v>
      </c>
      <c r="AY682" s="19" t="s">
        <v>122</v>
      </c>
      <c r="BE682" s="186">
        <f>IF(N682="základní",J682,0)</f>
        <v>0</v>
      </c>
      <c r="BF682" s="186">
        <f>IF(N682="snížená",J682,0)</f>
        <v>0</v>
      </c>
      <c r="BG682" s="186">
        <f>IF(N682="zákl. přenesená",J682,0)</f>
        <v>0</v>
      </c>
      <c r="BH682" s="186">
        <f>IF(N682="sníž. přenesená",J682,0)</f>
        <v>0</v>
      </c>
      <c r="BI682" s="186">
        <f>IF(N682="nulová",J682,0)</f>
        <v>0</v>
      </c>
      <c r="BJ682" s="19" t="s">
        <v>83</v>
      </c>
      <c r="BK682" s="186">
        <f>ROUND(I682*H682,2)</f>
        <v>0</v>
      </c>
      <c r="BL682" s="19" t="s">
        <v>253</v>
      </c>
      <c r="BM682" s="185" t="s">
        <v>808</v>
      </c>
    </row>
    <row r="683" spans="1:65" s="2" customFormat="1" ht="24.15" customHeight="1">
      <c r="A683" s="38"/>
      <c r="B683" s="172"/>
      <c r="C683" s="173" t="s">
        <v>809</v>
      </c>
      <c r="D683" s="173" t="s">
        <v>125</v>
      </c>
      <c r="E683" s="174" t="s">
        <v>810</v>
      </c>
      <c r="F683" s="175" t="s">
        <v>811</v>
      </c>
      <c r="G683" s="176" t="s">
        <v>275</v>
      </c>
      <c r="H683" s="177">
        <v>40.8</v>
      </c>
      <c r="I683" s="178"/>
      <c r="J683" s="179">
        <f>ROUND(I683*H683,2)</f>
        <v>0</v>
      </c>
      <c r="K683" s="180"/>
      <c r="L683" s="39"/>
      <c r="M683" s="181" t="s">
        <v>1</v>
      </c>
      <c r="N683" s="182" t="s">
        <v>40</v>
      </c>
      <c r="O683" s="77"/>
      <c r="P683" s="183">
        <f>O683*H683</f>
        <v>0</v>
      </c>
      <c r="Q683" s="183">
        <v>0.00106</v>
      </c>
      <c r="R683" s="183">
        <f>Q683*H683</f>
        <v>0.043247999999999995</v>
      </c>
      <c r="S683" s="183">
        <v>0</v>
      </c>
      <c r="T683" s="184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185" t="s">
        <v>253</v>
      </c>
      <c r="AT683" s="185" t="s">
        <v>125</v>
      </c>
      <c r="AU683" s="185" t="s">
        <v>85</v>
      </c>
      <c r="AY683" s="19" t="s">
        <v>122</v>
      </c>
      <c r="BE683" s="186">
        <f>IF(N683="základní",J683,0)</f>
        <v>0</v>
      </c>
      <c r="BF683" s="186">
        <f>IF(N683="snížená",J683,0)</f>
        <v>0</v>
      </c>
      <c r="BG683" s="186">
        <f>IF(N683="zákl. přenesená",J683,0)</f>
        <v>0</v>
      </c>
      <c r="BH683" s="186">
        <f>IF(N683="sníž. přenesená",J683,0)</f>
        <v>0</v>
      </c>
      <c r="BI683" s="186">
        <f>IF(N683="nulová",J683,0)</f>
        <v>0</v>
      </c>
      <c r="BJ683" s="19" t="s">
        <v>83</v>
      </c>
      <c r="BK683" s="186">
        <f>ROUND(I683*H683,2)</f>
        <v>0</v>
      </c>
      <c r="BL683" s="19" t="s">
        <v>253</v>
      </c>
      <c r="BM683" s="185" t="s">
        <v>812</v>
      </c>
    </row>
    <row r="684" spans="1:51" s="15" customFormat="1" ht="12">
      <c r="A684" s="15"/>
      <c r="B684" s="210"/>
      <c r="C684" s="15"/>
      <c r="D684" s="194" t="s">
        <v>168</v>
      </c>
      <c r="E684" s="211" t="s">
        <v>1</v>
      </c>
      <c r="F684" s="212" t="s">
        <v>190</v>
      </c>
      <c r="G684" s="15"/>
      <c r="H684" s="211" t="s">
        <v>1</v>
      </c>
      <c r="I684" s="213"/>
      <c r="J684" s="15"/>
      <c r="K684" s="15"/>
      <c r="L684" s="210"/>
      <c r="M684" s="214"/>
      <c r="N684" s="215"/>
      <c r="O684" s="215"/>
      <c r="P684" s="215"/>
      <c r="Q684" s="215"/>
      <c r="R684" s="215"/>
      <c r="S684" s="215"/>
      <c r="T684" s="216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11" t="s">
        <v>168</v>
      </c>
      <c r="AU684" s="211" t="s">
        <v>85</v>
      </c>
      <c r="AV684" s="15" t="s">
        <v>83</v>
      </c>
      <c r="AW684" s="15" t="s">
        <v>32</v>
      </c>
      <c r="AX684" s="15" t="s">
        <v>75</v>
      </c>
      <c r="AY684" s="211" t="s">
        <v>122</v>
      </c>
    </row>
    <row r="685" spans="1:51" s="13" customFormat="1" ht="12">
      <c r="A685" s="13"/>
      <c r="B685" s="193"/>
      <c r="C685" s="13"/>
      <c r="D685" s="194" t="s">
        <v>168</v>
      </c>
      <c r="E685" s="195" t="s">
        <v>1</v>
      </c>
      <c r="F685" s="196" t="s">
        <v>813</v>
      </c>
      <c r="G685" s="13"/>
      <c r="H685" s="197">
        <v>40.8</v>
      </c>
      <c r="I685" s="198"/>
      <c r="J685" s="13"/>
      <c r="K685" s="13"/>
      <c r="L685" s="193"/>
      <c r="M685" s="199"/>
      <c r="N685" s="200"/>
      <c r="O685" s="200"/>
      <c r="P685" s="200"/>
      <c r="Q685" s="200"/>
      <c r="R685" s="200"/>
      <c r="S685" s="200"/>
      <c r="T685" s="20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195" t="s">
        <v>168</v>
      </c>
      <c r="AU685" s="195" t="s">
        <v>85</v>
      </c>
      <c r="AV685" s="13" t="s">
        <v>85</v>
      </c>
      <c r="AW685" s="13" t="s">
        <v>32</v>
      </c>
      <c r="AX685" s="13" t="s">
        <v>75</v>
      </c>
      <c r="AY685" s="195" t="s">
        <v>122</v>
      </c>
    </row>
    <row r="686" spans="1:51" s="16" customFormat="1" ht="12">
      <c r="A686" s="16"/>
      <c r="B686" s="217"/>
      <c r="C686" s="16"/>
      <c r="D686" s="194" t="s">
        <v>168</v>
      </c>
      <c r="E686" s="218" t="s">
        <v>1</v>
      </c>
      <c r="F686" s="219" t="s">
        <v>183</v>
      </c>
      <c r="G686" s="16"/>
      <c r="H686" s="220">
        <v>40.8</v>
      </c>
      <c r="I686" s="221"/>
      <c r="J686" s="16"/>
      <c r="K686" s="16"/>
      <c r="L686" s="217"/>
      <c r="M686" s="222"/>
      <c r="N686" s="223"/>
      <c r="O686" s="223"/>
      <c r="P686" s="223"/>
      <c r="Q686" s="223"/>
      <c r="R686" s="223"/>
      <c r="S686" s="223"/>
      <c r="T686" s="224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T686" s="218" t="s">
        <v>168</v>
      </c>
      <c r="AU686" s="218" t="s">
        <v>85</v>
      </c>
      <c r="AV686" s="16" t="s">
        <v>136</v>
      </c>
      <c r="AW686" s="16" t="s">
        <v>32</v>
      </c>
      <c r="AX686" s="16" t="s">
        <v>75</v>
      </c>
      <c r="AY686" s="218" t="s">
        <v>122</v>
      </c>
    </row>
    <row r="687" spans="1:51" s="14" customFormat="1" ht="12">
      <c r="A687" s="14"/>
      <c r="B687" s="202"/>
      <c r="C687" s="14"/>
      <c r="D687" s="194" t="s">
        <v>168</v>
      </c>
      <c r="E687" s="203" t="s">
        <v>1</v>
      </c>
      <c r="F687" s="204" t="s">
        <v>172</v>
      </c>
      <c r="G687" s="14"/>
      <c r="H687" s="205">
        <v>40.8</v>
      </c>
      <c r="I687" s="206"/>
      <c r="J687" s="14"/>
      <c r="K687" s="14"/>
      <c r="L687" s="202"/>
      <c r="M687" s="207"/>
      <c r="N687" s="208"/>
      <c r="O687" s="208"/>
      <c r="P687" s="208"/>
      <c r="Q687" s="208"/>
      <c r="R687" s="208"/>
      <c r="S687" s="208"/>
      <c r="T687" s="209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03" t="s">
        <v>168</v>
      </c>
      <c r="AU687" s="203" t="s">
        <v>85</v>
      </c>
      <c r="AV687" s="14" t="s">
        <v>166</v>
      </c>
      <c r="AW687" s="14" t="s">
        <v>32</v>
      </c>
      <c r="AX687" s="14" t="s">
        <v>83</v>
      </c>
      <c r="AY687" s="203" t="s">
        <v>122</v>
      </c>
    </row>
    <row r="688" spans="1:65" s="2" customFormat="1" ht="24.15" customHeight="1">
      <c r="A688" s="38"/>
      <c r="B688" s="172"/>
      <c r="C688" s="173" t="s">
        <v>814</v>
      </c>
      <c r="D688" s="173" t="s">
        <v>125</v>
      </c>
      <c r="E688" s="174" t="s">
        <v>815</v>
      </c>
      <c r="F688" s="175" t="s">
        <v>816</v>
      </c>
      <c r="G688" s="176" t="s">
        <v>275</v>
      </c>
      <c r="H688" s="177">
        <v>11</v>
      </c>
      <c r="I688" s="178"/>
      <c r="J688" s="179">
        <f>ROUND(I688*H688,2)</f>
        <v>0</v>
      </c>
      <c r="K688" s="180"/>
      <c r="L688" s="39"/>
      <c r="M688" s="181" t="s">
        <v>1</v>
      </c>
      <c r="N688" s="182" t="s">
        <v>40</v>
      </c>
      <c r="O688" s="77"/>
      <c r="P688" s="183">
        <f>O688*H688</f>
        <v>0</v>
      </c>
      <c r="Q688" s="183">
        <v>0.0042</v>
      </c>
      <c r="R688" s="183">
        <f>Q688*H688</f>
        <v>0.0462</v>
      </c>
      <c r="S688" s="183">
        <v>0</v>
      </c>
      <c r="T688" s="184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185" t="s">
        <v>253</v>
      </c>
      <c r="AT688" s="185" t="s">
        <v>125</v>
      </c>
      <c r="AU688" s="185" t="s">
        <v>85</v>
      </c>
      <c r="AY688" s="19" t="s">
        <v>122</v>
      </c>
      <c r="BE688" s="186">
        <f>IF(N688="základní",J688,0)</f>
        <v>0</v>
      </c>
      <c r="BF688" s="186">
        <f>IF(N688="snížená",J688,0)</f>
        <v>0</v>
      </c>
      <c r="BG688" s="186">
        <f>IF(N688="zákl. přenesená",J688,0)</f>
        <v>0</v>
      </c>
      <c r="BH688" s="186">
        <f>IF(N688="sníž. přenesená",J688,0)</f>
        <v>0</v>
      </c>
      <c r="BI688" s="186">
        <f>IF(N688="nulová",J688,0)</f>
        <v>0</v>
      </c>
      <c r="BJ688" s="19" t="s">
        <v>83</v>
      </c>
      <c r="BK688" s="186">
        <f>ROUND(I688*H688,2)</f>
        <v>0</v>
      </c>
      <c r="BL688" s="19" t="s">
        <v>253</v>
      </c>
      <c r="BM688" s="185" t="s">
        <v>817</v>
      </c>
    </row>
    <row r="689" spans="1:51" s="13" customFormat="1" ht="12">
      <c r="A689" s="13"/>
      <c r="B689" s="193"/>
      <c r="C689" s="13"/>
      <c r="D689" s="194" t="s">
        <v>168</v>
      </c>
      <c r="E689" s="195" t="s">
        <v>1</v>
      </c>
      <c r="F689" s="196" t="s">
        <v>818</v>
      </c>
      <c r="G689" s="13"/>
      <c r="H689" s="197">
        <v>11</v>
      </c>
      <c r="I689" s="198"/>
      <c r="J689" s="13"/>
      <c r="K689" s="13"/>
      <c r="L689" s="193"/>
      <c r="M689" s="199"/>
      <c r="N689" s="200"/>
      <c r="O689" s="200"/>
      <c r="P689" s="200"/>
      <c r="Q689" s="200"/>
      <c r="R689" s="200"/>
      <c r="S689" s="200"/>
      <c r="T689" s="20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195" t="s">
        <v>168</v>
      </c>
      <c r="AU689" s="195" t="s">
        <v>85</v>
      </c>
      <c r="AV689" s="13" t="s">
        <v>85</v>
      </c>
      <c r="AW689" s="13" t="s">
        <v>32</v>
      </c>
      <c r="AX689" s="13" t="s">
        <v>75</v>
      </c>
      <c r="AY689" s="195" t="s">
        <v>122</v>
      </c>
    </row>
    <row r="690" spans="1:51" s="14" customFormat="1" ht="12">
      <c r="A690" s="14"/>
      <c r="B690" s="202"/>
      <c r="C690" s="14"/>
      <c r="D690" s="194" t="s">
        <v>168</v>
      </c>
      <c r="E690" s="203" t="s">
        <v>1</v>
      </c>
      <c r="F690" s="204" t="s">
        <v>172</v>
      </c>
      <c r="G690" s="14"/>
      <c r="H690" s="205">
        <v>11</v>
      </c>
      <c r="I690" s="206"/>
      <c r="J690" s="14"/>
      <c r="K690" s="14"/>
      <c r="L690" s="202"/>
      <c r="M690" s="207"/>
      <c r="N690" s="208"/>
      <c r="O690" s="208"/>
      <c r="P690" s="208"/>
      <c r="Q690" s="208"/>
      <c r="R690" s="208"/>
      <c r="S690" s="208"/>
      <c r="T690" s="209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03" t="s">
        <v>168</v>
      </c>
      <c r="AU690" s="203" t="s">
        <v>85</v>
      </c>
      <c r="AV690" s="14" t="s">
        <v>166</v>
      </c>
      <c r="AW690" s="14" t="s">
        <v>32</v>
      </c>
      <c r="AX690" s="14" t="s">
        <v>83</v>
      </c>
      <c r="AY690" s="203" t="s">
        <v>122</v>
      </c>
    </row>
    <row r="691" spans="1:65" s="2" customFormat="1" ht="24.15" customHeight="1">
      <c r="A691" s="38"/>
      <c r="B691" s="172"/>
      <c r="C691" s="173" t="s">
        <v>819</v>
      </c>
      <c r="D691" s="173" t="s">
        <v>125</v>
      </c>
      <c r="E691" s="174" t="s">
        <v>820</v>
      </c>
      <c r="F691" s="175" t="s">
        <v>821</v>
      </c>
      <c r="G691" s="176" t="s">
        <v>275</v>
      </c>
      <c r="H691" s="177">
        <v>212.8</v>
      </c>
      <c r="I691" s="178"/>
      <c r="J691" s="179">
        <f>ROUND(I691*H691,2)</f>
        <v>0</v>
      </c>
      <c r="K691" s="180"/>
      <c r="L691" s="39"/>
      <c r="M691" s="181" t="s">
        <v>1</v>
      </c>
      <c r="N691" s="182" t="s">
        <v>40</v>
      </c>
      <c r="O691" s="77"/>
      <c r="P691" s="183">
        <f>O691*H691</f>
        <v>0</v>
      </c>
      <c r="Q691" s="183">
        <v>0.0005</v>
      </c>
      <c r="R691" s="183">
        <f>Q691*H691</f>
        <v>0.10640000000000001</v>
      </c>
      <c r="S691" s="183">
        <v>0</v>
      </c>
      <c r="T691" s="184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185" t="s">
        <v>253</v>
      </c>
      <c r="AT691" s="185" t="s">
        <v>125</v>
      </c>
      <c r="AU691" s="185" t="s">
        <v>85</v>
      </c>
      <c r="AY691" s="19" t="s">
        <v>122</v>
      </c>
      <c r="BE691" s="186">
        <f>IF(N691="základní",J691,0)</f>
        <v>0</v>
      </c>
      <c r="BF691" s="186">
        <f>IF(N691="snížená",J691,0)</f>
        <v>0</v>
      </c>
      <c r="BG691" s="186">
        <f>IF(N691="zákl. přenesená",J691,0)</f>
        <v>0</v>
      </c>
      <c r="BH691" s="186">
        <f>IF(N691="sníž. přenesená",J691,0)</f>
        <v>0</v>
      </c>
      <c r="BI691" s="186">
        <f>IF(N691="nulová",J691,0)</f>
        <v>0</v>
      </c>
      <c r="BJ691" s="19" t="s">
        <v>83</v>
      </c>
      <c r="BK691" s="186">
        <f>ROUND(I691*H691,2)</f>
        <v>0</v>
      </c>
      <c r="BL691" s="19" t="s">
        <v>253</v>
      </c>
      <c r="BM691" s="185" t="s">
        <v>822</v>
      </c>
    </row>
    <row r="692" spans="1:51" s="15" customFormat="1" ht="12">
      <c r="A692" s="15"/>
      <c r="B692" s="210"/>
      <c r="C692" s="15"/>
      <c r="D692" s="194" t="s">
        <v>168</v>
      </c>
      <c r="E692" s="211" t="s">
        <v>1</v>
      </c>
      <c r="F692" s="212" t="s">
        <v>180</v>
      </c>
      <c r="G692" s="15"/>
      <c r="H692" s="211" t="s">
        <v>1</v>
      </c>
      <c r="I692" s="213"/>
      <c r="J692" s="15"/>
      <c r="K692" s="15"/>
      <c r="L692" s="210"/>
      <c r="M692" s="214"/>
      <c r="N692" s="215"/>
      <c r="O692" s="215"/>
      <c r="P692" s="215"/>
      <c r="Q692" s="215"/>
      <c r="R692" s="215"/>
      <c r="S692" s="215"/>
      <c r="T692" s="216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T692" s="211" t="s">
        <v>168</v>
      </c>
      <c r="AU692" s="211" t="s">
        <v>85</v>
      </c>
      <c r="AV692" s="15" t="s">
        <v>83</v>
      </c>
      <c r="AW692" s="15" t="s">
        <v>32</v>
      </c>
      <c r="AX692" s="15" t="s">
        <v>75</v>
      </c>
      <c r="AY692" s="211" t="s">
        <v>122</v>
      </c>
    </row>
    <row r="693" spans="1:51" s="13" customFormat="1" ht="12">
      <c r="A693" s="13"/>
      <c r="B693" s="193"/>
      <c r="C693" s="13"/>
      <c r="D693" s="194" t="s">
        <v>168</v>
      </c>
      <c r="E693" s="195" t="s">
        <v>1</v>
      </c>
      <c r="F693" s="196" t="s">
        <v>349</v>
      </c>
      <c r="G693" s="13"/>
      <c r="H693" s="197">
        <v>212.8</v>
      </c>
      <c r="I693" s="198"/>
      <c r="J693" s="13"/>
      <c r="K693" s="13"/>
      <c r="L693" s="193"/>
      <c r="M693" s="199"/>
      <c r="N693" s="200"/>
      <c r="O693" s="200"/>
      <c r="P693" s="200"/>
      <c r="Q693" s="200"/>
      <c r="R693" s="200"/>
      <c r="S693" s="200"/>
      <c r="T693" s="201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195" t="s">
        <v>168</v>
      </c>
      <c r="AU693" s="195" t="s">
        <v>85</v>
      </c>
      <c r="AV693" s="13" t="s">
        <v>85</v>
      </c>
      <c r="AW693" s="13" t="s">
        <v>32</v>
      </c>
      <c r="AX693" s="13" t="s">
        <v>75</v>
      </c>
      <c r="AY693" s="195" t="s">
        <v>122</v>
      </c>
    </row>
    <row r="694" spans="1:51" s="16" customFormat="1" ht="12">
      <c r="A694" s="16"/>
      <c r="B694" s="217"/>
      <c r="C694" s="16"/>
      <c r="D694" s="194" t="s">
        <v>168</v>
      </c>
      <c r="E694" s="218" t="s">
        <v>1</v>
      </c>
      <c r="F694" s="219" t="s">
        <v>183</v>
      </c>
      <c r="G694" s="16"/>
      <c r="H694" s="220">
        <v>212.8</v>
      </c>
      <c r="I694" s="221"/>
      <c r="J694" s="16"/>
      <c r="K694" s="16"/>
      <c r="L694" s="217"/>
      <c r="M694" s="222"/>
      <c r="N694" s="223"/>
      <c r="O694" s="223"/>
      <c r="P694" s="223"/>
      <c r="Q694" s="223"/>
      <c r="R694" s="223"/>
      <c r="S694" s="223"/>
      <c r="T694" s="224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T694" s="218" t="s">
        <v>168</v>
      </c>
      <c r="AU694" s="218" t="s">
        <v>85</v>
      </c>
      <c r="AV694" s="16" t="s">
        <v>136</v>
      </c>
      <c r="AW694" s="16" t="s">
        <v>32</v>
      </c>
      <c r="AX694" s="16" t="s">
        <v>75</v>
      </c>
      <c r="AY694" s="218" t="s">
        <v>122</v>
      </c>
    </row>
    <row r="695" spans="1:51" s="14" customFormat="1" ht="12">
      <c r="A695" s="14"/>
      <c r="B695" s="202"/>
      <c r="C695" s="14"/>
      <c r="D695" s="194" t="s">
        <v>168</v>
      </c>
      <c r="E695" s="203" t="s">
        <v>1</v>
      </c>
      <c r="F695" s="204" t="s">
        <v>172</v>
      </c>
      <c r="G695" s="14"/>
      <c r="H695" s="205">
        <v>212.8</v>
      </c>
      <c r="I695" s="206"/>
      <c r="J695" s="14"/>
      <c r="K695" s="14"/>
      <c r="L695" s="202"/>
      <c r="M695" s="207"/>
      <c r="N695" s="208"/>
      <c r="O695" s="208"/>
      <c r="P695" s="208"/>
      <c r="Q695" s="208"/>
      <c r="R695" s="208"/>
      <c r="S695" s="208"/>
      <c r="T695" s="209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03" t="s">
        <v>168</v>
      </c>
      <c r="AU695" s="203" t="s">
        <v>85</v>
      </c>
      <c r="AV695" s="14" t="s">
        <v>166</v>
      </c>
      <c r="AW695" s="14" t="s">
        <v>32</v>
      </c>
      <c r="AX695" s="14" t="s">
        <v>83</v>
      </c>
      <c r="AY695" s="203" t="s">
        <v>122</v>
      </c>
    </row>
    <row r="696" spans="1:65" s="2" customFormat="1" ht="24.15" customHeight="1">
      <c r="A696" s="38"/>
      <c r="B696" s="172"/>
      <c r="C696" s="173" t="s">
        <v>823</v>
      </c>
      <c r="D696" s="173" t="s">
        <v>125</v>
      </c>
      <c r="E696" s="174" t="s">
        <v>824</v>
      </c>
      <c r="F696" s="175" t="s">
        <v>825</v>
      </c>
      <c r="G696" s="176" t="s">
        <v>275</v>
      </c>
      <c r="H696" s="177">
        <v>1.18</v>
      </c>
      <c r="I696" s="178"/>
      <c r="J696" s="179">
        <f>ROUND(I696*H696,2)</f>
        <v>0</v>
      </c>
      <c r="K696" s="180"/>
      <c r="L696" s="39"/>
      <c r="M696" s="181" t="s">
        <v>1</v>
      </c>
      <c r="N696" s="182" t="s">
        <v>40</v>
      </c>
      <c r="O696" s="77"/>
      <c r="P696" s="183">
        <f>O696*H696</f>
        <v>0</v>
      </c>
      <c r="Q696" s="183">
        <v>0.00094</v>
      </c>
      <c r="R696" s="183">
        <f>Q696*H696</f>
        <v>0.0011091999999999999</v>
      </c>
      <c r="S696" s="183">
        <v>0</v>
      </c>
      <c r="T696" s="184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185" t="s">
        <v>253</v>
      </c>
      <c r="AT696" s="185" t="s">
        <v>125</v>
      </c>
      <c r="AU696" s="185" t="s">
        <v>85</v>
      </c>
      <c r="AY696" s="19" t="s">
        <v>122</v>
      </c>
      <c r="BE696" s="186">
        <f>IF(N696="základní",J696,0)</f>
        <v>0</v>
      </c>
      <c r="BF696" s="186">
        <f>IF(N696="snížená",J696,0)</f>
        <v>0</v>
      </c>
      <c r="BG696" s="186">
        <f>IF(N696="zákl. přenesená",J696,0)</f>
        <v>0</v>
      </c>
      <c r="BH696" s="186">
        <f>IF(N696="sníž. přenesená",J696,0)</f>
        <v>0</v>
      </c>
      <c r="BI696" s="186">
        <f>IF(N696="nulová",J696,0)</f>
        <v>0</v>
      </c>
      <c r="BJ696" s="19" t="s">
        <v>83</v>
      </c>
      <c r="BK696" s="186">
        <f>ROUND(I696*H696,2)</f>
        <v>0</v>
      </c>
      <c r="BL696" s="19" t="s">
        <v>253</v>
      </c>
      <c r="BM696" s="185" t="s">
        <v>826</v>
      </c>
    </row>
    <row r="697" spans="1:51" s="13" customFormat="1" ht="12">
      <c r="A697" s="13"/>
      <c r="B697" s="193"/>
      <c r="C697" s="13"/>
      <c r="D697" s="194" t="s">
        <v>168</v>
      </c>
      <c r="E697" s="195" t="s">
        <v>1</v>
      </c>
      <c r="F697" s="196" t="s">
        <v>352</v>
      </c>
      <c r="G697" s="13"/>
      <c r="H697" s="197">
        <v>1.18</v>
      </c>
      <c r="I697" s="198"/>
      <c r="J697" s="13"/>
      <c r="K697" s="13"/>
      <c r="L697" s="193"/>
      <c r="M697" s="199"/>
      <c r="N697" s="200"/>
      <c r="O697" s="200"/>
      <c r="P697" s="200"/>
      <c r="Q697" s="200"/>
      <c r="R697" s="200"/>
      <c r="S697" s="200"/>
      <c r="T697" s="20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195" t="s">
        <v>168</v>
      </c>
      <c r="AU697" s="195" t="s">
        <v>85</v>
      </c>
      <c r="AV697" s="13" t="s">
        <v>85</v>
      </c>
      <c r="AW697" s="13" t="s">
        <v>32</v>
      </c>
      <c r="AX697" s="13" t="s">
        <v>75</v>
      </c>
      <c r="AY697" s="195" t="s">
        <v>122</v>
      </c>
    </row>
    <row r="698" spans="1:51" s="14" customFormat="1" ht="12">
      <c r="A698" s="14"/>
      <c r="B698" s="202"/>
      <c r="C698" s="14"/>
      <c r="D698" s="194" t="s">
        <v>168</v>
      </c>
      <c r="E698" s="203" t="s">
        <v>1</v>
      </c>
      <c r="F698" s="204" t="s">
        <v>172</v>
      </c>
      <c r="G698" s="14"/>
      <c r="H698" s="205">
        <v>1.18</v>
      </c>
      <c r="I698" s="206"/>
      <c r="J698" s="14"/>
      <c r="K698" s="14"/>
      <c r="L698" s="202"/>
      <c r="M698" s="207"/>
      <c r="N698" s="208"/>
      <c r="O698" s="208"/>
      <c r="P698" s="208"/>
      <c r="Q698" s="208"/>
      <c r="R698" s="208"/>
      <c r="S698" s="208"/>
      <c r="T698" s="209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03" t="s">
        <v>168</v>
      </c>
      <c r="AU698" s="203" t="s">
        <v>85</v>
      </c>
      <c r="AV698" s="14" t="s">
        <v>166</v>
      </c>
      <c r="AW698" s="14" t="s">
        <v>32</v>
      </c>
      <c r="AX698" s="14" t="s">
        <v>83</v>
      </c>
      <c r="AY698" s="203" t="s">
        <v>122</v>
      </c>
    </row>
    <row r="699" spans="1:65" s="2" customFormat="1" ht="24.15" customHeight="1">
      <c r="A699" s="38"/>
      <c r="B699" s="172"/>
      <c r="C699" s="173" t="s">
        <v>827</v>
      </c>
      <c r="D699" s="173" t="s">
        <v>125</v>
      </c>
      <c r="E699" s="174" t="s">
        <v>828</v>
      </c>
      <c r="F699" s="175" t="s">
        <v>829</v>
      </c>
      <c r="G699" s="176" t="s">
        <v>275</v>
      </c>
      <c r="H699" s="177">
        <v>4.5</v>
      </c>
      <c r="I699" s="178"/>
      <c r="J699" s="179">
        <f>ROUND(I699*H699,2)</f>
        <v>0</v>
      </c>
      <c r="K699" s="180"/>
      <c r="L699" s="39"/>
      <c r="M699" s="181" t="s">
        <v>1</v>
      </c>
      <c r="N699" s="182" t="s">
        <v>40</v>
      </c>
      <c r="O699" s="77"/>
      <c r="P699" s="183">
        <f>O699*H699</f>
        <v>0</v>
      </c>
      <c r="Q699" s="183">
        <v>0.00116</v>
      </c>
      <c r="R699" s="183">
        <f>Q699*H699</f>
        <v>0.00522</v>
      </c>
      <c r="S699" s="183">
        <v>0</v>
      </c>
      <c r="T699" s="184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185" t="s">
        <v>253</v>
      </c>
      <c r="AT699" s="185" t="s">
        <v>125</v>
      </c>
      <c r="AU699" s="185" t="s">
        <v>85</v>
      </c>
      <c r="AY699" s="19" t="s">
        <v>122</v>
      </c>
      <c r="BE699" s="186">
        <f>IF(N699="základní",J699,0)</f>
        <v>0</v>
      </c>
      <c r="BF699" s="186">
        <f>IF(N699="snížená",J699,0)</f>
        <v>0</v>
      </c>
      <c r="BG699" s="186">
        <f>IF(N699="zákl. přenesená",J699,0)</f>
        <v>0</v>
      </c>
      <c r="BH699" s="186">
        <f>IF(N699="sníž. přenesená",J699,0)</f>
        <v>0</v>
      </c>
      <c r="BI699" s="186">
        <f>IF(N699="nulová",J699,0)</f>
        <v>0</v>
      </c>
      <c r="BJ699" s="19" t="s">
        <v>83</v>
      </c>
      <c r="BK699" s="186">
        <f>ROUND(I699*H699,2)</f>
        <v>0</v>
      </c>
      <c r="BL699" s="19" t="s">
        <v>253</v>
      </c>
      <c r="BM699" s="185" t="s">
        <v>830</v>
      </c>
    </row>
    <row r="700" spans="1:65" s="2" customFormat="1" ht="24.15" customHeight="1">
      <c r="A700" s="38"/>
      <c r="B700" s="172"/>
      <c r="C700" s="173" t="s">
        <v>831</v>
      </c>
      <c r="D700" s="173" t="s">
        <v>125</v>
      </c>
      <c r="E700" s="174" t="s">
        <v>832</v>
      </c>
      <c r="F700" s="175" t="s">
        <v>833</v>
      </c>
      <c r="G700" s="176" t="s">
        <v>275</v>
      </c>
      <c r="H700" s="177">
        <v>8.3</v>
      </c>
      <c r="I700" s="178"/>
      <c r="J700" s="179">
        <f>ROUND(I700*H700,2)</f>
        <v>0</v>
      </c>
      <c r="K700" s="180"/>
      <c r="L700" s="39"/>
      <c r="M700" s="181" t="s">
        <v>1</v>
      </c>
      <c r="N700" s="182" t="s">
        <v>40</v>
      </c>
      <c r="O700" s="77"/>
      <c r="P700" s="183">
        <f>O700*H700</f>
        <v>0</v>
      </c>
      <c r="Q700" s="183">
        <v>0.00565</v>
      </c>
      <c r="R700" s="183">
        <f>Q700*H700</f>
        <v>0.046895</v>
      </c>
      <c r="S700" s="183">
        <v>0</v>
      </c>
      <c r="T700" s="184">
        <f>S700*H700</f>
        <v>0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185" t="s">
        <v>253</v>
      </c>
      <c r="AT700" s="185" t="s">
        <v>125</v>
      </c>
      <c r="AU700" s="185" t="s">
        <v>85</v>
      </c>
      <c r="AY700" s="19" t="s">
        <v>122</v>
      </c>
      <c r="BE700" s="186">
        <f>IF(N700="základní",J700,0)</f>
        <v>0</v>
      </c>
      <c r="BF700" s="186">
        <f>IF(N700="snížená",J700,0)</f>
        <v>0</v>
      </c>
      <c r="BG700" s="186">
        <f>IF(N700="zákl. přenesená",J700,0)</f>
        <v>0</v>
      </c>
      <c r="BH700" s="186">
        <f>IF(N700="sníž. přenesená",J700,0)</f>
        <v>0</v>
      </c>
      <c r="BI700" s="186">
        <f>IF(N700="nulová",J700,0)</f>
        <v>0</v>
      </c>
      <c r="BJ700" s="19" t="s">
        <v>83</v>
      </c>
      <c r="BK700" s="186">
        <f>ROUND(I700*H700,2)</f>
        <v>0</v>
      </c>
      <c r="BL700" s="19" t="s">
        <v>253</v>
      </c>
      <c r="BM700" s="185" t="s">
        <v>834</v>
      </c>
    </row>
    <row r="701" spans="1:65" s="2" customFormat="1" ht="24.15" customHeight="1">
      <c r="A701" s="38"/>
      <c r="B701" s="172"/>
      <c r="C701" s="173" t="s">
        <v>835</v>
      </c>
      <c r="D701" s="173" t="s">
        <v>125</v>
      </c>
      <c r="E701" s="174" t="s">
        <v>836</v>
      </c>
      <c r="F701" s="175" t="s">
        <v>837</v>
      </c>
      <c r="G701" s="176" t="s">
        <v>275</v>
      </c>
      <c r="H701" s="177">
        <v>10.6</v>
      </c>
      <c r="I701" s="178"/>
      <c r="J701" s="179">
        <f>ROUND(I701*H701,2)</f>
        <v>0</v>
      </c>
      <c r="K701" s="180"/>
      <c r="L701" s="39"/>
      <c r="M701" s="181" t="s">
        <v>1</v>
      </c>
      <c r="N701" s="182" t="s">
        <v>40</v>
      </c>
      <c r="O701" s="77"/>
      <c r="P701" s="183">
        <f>O701*H701</f>
        <v>0</v>
      </c>
      <c r="Q701" s="183">
        <v>0.00205</v>
      </c>
      <c r="R701" s="183">
        <f>Q701*H701</f>
        <v>0.021730000000000003</v>
      </c>
      <c r="S701" s="183">
        <v>0</v>
      </c>
      <c r="T701" s="184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185" t="s">
        <v>253</v>
      </c>
      <c r="AT701" s="185" t="s">
        <v>125</v>
      </c>
      <c r="AU701" s="185" t="s">
        <v>85</v>
      </c>
      <c r="AY701" s="19" t="s">
        <v>122</v>
      </c>
      <c r="BE701" s="186">
        <f>IF(N701="základní",J701,0)</f>
        <v>0</v>
      </c>
      <c r="BF701" s="186">
        <f>IF(N701="snížená",J701,0)</f>
        <v>0</v>
      </c>
      <c r="BG701" s="186">
        <f>IF(N701="zákl. přenesená",J701,0)</f>
        <v>0</v>
      </c>
      <c r="BH701" s="186">
        <f>IF(N701="sníž. přenesená",J701,0)</f>
        <v>0</v>
      </c>
      <c r="BI701" s="186">
        <f>IF(N701="nulová",J701,0)</f>
        <v>0</v>
      </c>
      <c r="BJ701" s="19" t="s">
        <v>83</v>
      </c>
      <c r="BK701" s="186">
        <f>ROUND(I701*H701,2)</f>
        <v>0</v>
      </c>
      <c r="BL701" s="19" t="s">
        <v>253</v>
      </c>
      <c r="BM701" s="185" t="s">
        <v>838</v>
      </c>
    </row>
    <row r="702" spans="1:51" s="15" customFormat="1" ht="12">
      <c r="A702" s="15"/>
      <c r="B702" s="210"/>
      <c r="C702" s="15"/>
      <c r="D702" s="194" t="s">
        <v>168</v>
      </c>
      <c r="E702" s="211" t="s">
        <v>1</v>
      </c>
      <c r="F702" s="212" t="s">
        <v>190</v>
      </c>
      <c r="G702" s="15"/>
      <c r="H702" s="211" t="s">
        <v>1</v>
      </c>
      <c r="I702" s="213"/>
      <c r="J702" s="15"/>
      <c r="K702" s="15"/>
      <c r="L702" s="210"/>
      <c r="M702" s="214"/>
      <c r="N702" s="215"/>
      <c r="O702" s="215"/>
      <c r="P702" s="215"/>
      <c r="Q702" s="215"/>
      <c r="R702" s="215"/>
      <c r="S702" s="215"/>
      <c r="T702" s="216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11" t="s">
        <v>168</v>
      </c>
      <c r="AU702" s="211" t="s">
        <v>85</v>
      </c>
      <c r="AV702" s="15" t="s">
        <v>83</v>
      </c>
      <c r="AW702" s="15" t="s">
        <v>32</v>
      </c>
      <c r="AX702" s="15" t="s">
        <v>75</v>
      </c>
      <c r="AY702" s="211" t="s">
        <v>122</v>
      </c>
    </row>
    <row r="703" spans="1:51" s="13" customFormat="1" ht="12">
      <c r="A703" s="13"/>
      <c r="B703" s="193"/>
      <c r="C703" s="13"/>
      <c r="D703" s="194" t="s">
        <v>168</v>
      </c>
      <c r="E703" s="195" t="s">
        <v>1</v>
      </c>
      <c r="F703" s="196" t="s">
        <v>839</v>
      </c>
      <c r="G703" s="13"/>
      <c r="H703" s="197">
        <v>10.6</v>
      </c>
      <c r="I703" s="198"/>
      <c r="J703" s="13"/>
      <c r="K703" s="13"/>
      <c r="L703" s="193"/>
      <c r="M703" s="199"/>
      <c r="N703" s="200"/>
      <c r="O703" s="200"/>
      <c r="P703" s="200"/>
      <c r="Q703" s="200"/>
      <c r="R703" s="200"/>
      <c r="S703" s="200"/>
      <c r="T703" s="20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195" t="s">
        <v>168</v>
      </c>
      <c r="AU703" s="195" t="s">
        <v>85</v>
      </c>
      <c r="AV703" s="13" t="s">
        <v>85</v>
      </c>
      <c r="AW703" s="13" t="s">
        <v>32</v>
      </c>
      <c r="AX703" s="13" t="s">
        <v>75</v>
      </c>
      <c r="AY703" s="195" t="s">
        <v>122</v>
      </c>
    </row>
    <row r="704" spans="1:51" s="16" customFormat="1" ht="12">
      <c r="A704" s="16"/>
      <c r="B704" s="217"/>
      <c r="C704" s="16"/>
      <c r="D704" s="194" t="s">
        <v>168</v>
      </c>
      <c r="E704" s="218" t="s">
        <v>1</v>
      </c>
      <c r="F704" s="219" t="s">
        <v>183</v>
      </c>
      <c r="G704" s="16"/>
      <c r="H704" s="220">
        <v>10.6</v>
      </c>
      <c r="I704" s="221"/>
      <c r="J704" s="16"/>
      <c r="K704" s="16"/>
      <c r="L704" s="217"/>
      <c r="M704" s="222"/>
      <c r="N704" s="223"/>
      <c r="O704" s="223"/>
      <c r="P704" s="223"/>
      <c r="Q704" s="223"/>
      <c r="R704" s="223"/>
      <c r="S704" s="223"/>
      <c r="T704" s="224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T704" s="218" t="s">
        <v>168</v>
      </c>
      <c r="AU704" s="218" t="s">
        <v>85</v>
      </c>
      <c r="AV704" s="16" t="s">
        <v>136</v>
      </c>
      <c r="AW704" s="16" t="s">
        <v>32</v>
      </c>
      <c r="AX704" s="16" t="s">
        <v>75</v>
      </c>
      <c r="AY704" s="218" t="s">
        <v>122</v>
      </c>
    </row>
    <row r="705" spans="1:51" s="14" customFormat="1" ht="12">
      <c r="A705" s="14"/>
      <c r="B705" s="202"/>
      <c r="C705" s="14"/>
      <c r="D705" s="194" t="s">
        <v>168</v>
      </c>
      <c r="E705" s="203" t="s">
        <v>1</v>
      </c>
      <c r="F705" s="204" t="s">
        <v>172</v>
      </c>
      <c r="G705" s="14"/>
      <c r="H705" s="205">
        <v>10.6</v>
      </c>
      <c r="I705" s="206"/>
      <c r="J705" s="14"/>
      <c r="K705" s="14"/>
      <c r="L705" s="202"/>
      <c r="M705" s="207"/>
      <c r="N705" s="208"/>
      <c r="O705" s="208"/>
      <c r="P705" s="208"/>
      <c r="Q705" s="208"/>
      <c r="R705" s="208"/>
      <c r="S705" s="208"/>
      <c r="T705" s="209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03" t="s">
        <v>168</v>
      </c>
      <c r="AU705" s="203" t="s">
        <v>85</v>
      </c>
      <c r="AV705" s="14" t="s">
        <v>166</v>
      </c>
      <c r="AW705" s="14" t="s">
        <v>32</v>
      </c>
      <c r="AX705" s="14" t="s">
        <v>83</v>
      </c>
      <c r="AY705" s="203" t="s">
        <v>122</v>
      </c>
    </row>
    <row r="706" spans="1:65" s="2" customFormat="1" ht="24.15" customHeight="1">
      <c r="A706" s="38"/>
      <c r="B706" s="172"/>
      <c r="C706" s="173" t="s">
        <v>840</v>
      </c>
      <c r="D706" s="173" t="s">
        <v>125</v>
      </c>
      <c r="E706" s="174" t="s">
        <v>841</v>
      </c>
      <c r="F706" s="175" t="s">
        <v>842</v>
      </c>
      <c r="G706" s="176" t="s">
        <v>275</v>
      </c>
      <c r="H706" s="177">
        <v>43.01</v>
      </c>
      <c r="I706" s="178"/>
      <c r="J706" s="179">
        <f>ROUND(I706*H706,2)</f>
        <v>0</v>
      </c>
      <c r="K706" s="180"/>
      <c r="L706" s="39"/>
      <c r="M706" s="181" t="s">
        <v>1</v>
      </c>
      <c r="N706" s="182" t="s">
        <v>40</v>
      </c>
      <c r="O706" s="77"/>
      <c r="P706" s="183">
        <f>O706*H706</f>
        <v>0</v>
      </c>
      <c r="Q706" s="183">
        <v>0.00223</v>
      </c>
      <c r="R706" s="183">
        <f>Q706*H706</f>
        <v>0.0959123</v>
      </c>
      <c r="S706" s="183">
        <v>0</v>
      </c>
      <c r="T706" s="184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185" t="s">
        <v>253</v>
      </c>
      <c r="AT706" s="185" t="s">
        <v>125</v>
      </c>
      <c r="AU706" s="185" t="s">
        <v>85</v>
      </c>
      <c r="AY706" s="19" t="s">
        <v>122</v>
      </c>
      <c r="BE706" s="186">
        <f>IF(N706="základní",J706,0)</f>
        <v>0</v>
      </c>
      <c r="BF706" s="186">
        <f>IF(N706="snížená",J706,0)</f>
        <v>0</v>
      </c>
      <c r="BG706" s="186">
        <f>IF(N706="zákl. přenesená",J706,0)</f>
        <v>0</v>
      </c>
      <c r="BH706" s="186">
        <f>IF(N706="sníž. přenesená",J706,0)</f>
        <v>0</v>
      </c>
      <c r="BI706" s="186">
        <f>IF(N706="nulová",J706,0)</f>
        <v>0</v>
      </c>
      <c r="BJ706" s="19" t="s">
        <v>83</v>
      </c>
      <c r="BK706" s="186">
        <f>ROUND(I706*H706,2)</f>
        <v>0</v>
      </c>
      <c r="BL706" s="19" t="s">
        <v>253</v>
      </c>
      <c r="BM706" s="185" t="s">
        <v>843</v>
      </c>
    </row>
    <row r="707" spans="1:65" s="2" customFormat="1" ht="24.15" customHeight="1">
      <c r="A707" s="38"/>
      <c r="B707" s="172"/>
      <c r="C707" s="173" t="s">
        <v>844</v>
      </c>
      <c r="D707" s="173" t="s">
        <v>125</v>
      </c>
      <c r="E707" s="174" t="s">
        <v>845</v>
      </c>
      <c r="F707" s="175" t="s">
        <v>846</v>
      </c>
      <c r="G707" s="176" t="s">
        <v>275</v>
      </c>
      <c r="H707" s="177">
        <v>58.8</v>
      </c>
      <c r="I707" s="178"/>
      <c r="J707" s="179">
        <f>ROUND(I707*H707,2)</f>
        <v>0</v>
      </c>
      <c r="K707" s="180"/>
      <c r="L707" s="39"/>
      <c r="M707" s="181" t="s">
        <v>1</v>
      </c>
      <c r="N707" s="182" t="s">
        <v>40</v>
      </c>
      <c r="O707" s="77"/>
      <c r="P707" s="183">
        <f>O707*H707</f>
        <v>0</v>
      </c>
      <c r="Q707" s="183">
        <v>0.00322</v>
      </c>
      <c r="R707" s="183">
        <f>Q707*H707</f>
        <v>0.189336</v>
      </c>
      <c r="S707" s="183">
        <v>0</v>
      </c>
      <c r="T707" s="184">
        <f>S707*H707</f>
        <v>0</v>
      </c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R707" s="185" t="s">
        <v>253</v>
      </c>
      <c r="AT707" s="185" t="s">
        <v>125</v>
      </c>
      <c r="AU707" s="185" t="s">
        <v>85</v>
      </c>
      <c r="AY707" s="19" t="s">
        <v>122</v>
      </c>
      <c r="BE707" s="186">
        <f>IF(N707="základní",J707,0)</f>
        <v>0</v>
      </c>
      <c r="BF707" s="186">
        <f>IF(N707="snížená",J707,0)</f>
        <v>0</v>
      </c>
      <c r="BG707" s="186">
        <f>IF(N707="zákl. přenesená",J707,0)</f>
        <v>0</v>
      </c>
      <c r="BH707" s="186">
        <f>IF(N707="sníž. přenesená",J707,0)</f>
        <v>0</v>
      </c>
      <c r="BI707" s="186">
        <f>IF(N707="nulová",J707,0)</f>
        <v>0</v>
      </c>
      <c r="BJ707" s="19" t="s">
        <v>83</v>
      </c>
      <c r="BK707" s="186">
        <f>ROUND(I707*H707,2)</f>
        <v>0</v>
      </c>
      <c r="BL707" s="19" t="s">
        <v>253</v>
      </c>
      <c r="BM707" s="185" t="s">
        <v>847</v>
      </c>
    </row>
    <row r="708" spans="1:65" s="2" customFormat="1" ht="24.15" customHeight="1">
      <c r="A708" s="38"/>
      <c r="B708" s="172"/>
      <c r="C708" s="173" t="s">
        <v>848</v>
      </c>
      <c r="D708" s="173" t="s">
        <v>125</v>
      </c>
      <c r="E708" s="174" t="s">
        <v>849</v>
      </c>
      <c r="F708" s="175" t="s">
        <v>850</v>
      </c>
      <c r="G708" s="176" t="s">
        <v>275</v>
      </c>
      <c r="H708" s="177">
        <v>40.8</v>
      </c>
      <c r="I708" s="178"/>
      <c r="J708" s="179">
        <f>ROUND(I708*H708,2)</f>
        <v>0</v>
      </c>
      <c r="K708" s="180"/>
      <c r="L708" s="39"/>
      <c r="M708" s="181" t="s">
        <v>1</v>
      </c>
      <c r="N708" s="182" t="s">
        <v>40</v>
      </c>
      <c r="O708" s="77"/>
      <c r="P708" s="183">
        <f>O708*H708</f>
        <v>0</v>
      </c>
      <c r="Q708" s="183">
        <v>0.0038</v>
      </c>
      <c r="R708" s="183">
        <f>Q708*H708</f>
        <v>0.15503999999999998</v>
      </c>
      <c r="S708" s="183">
        <v>0</v>
      </c>
      <c r="T708" s="184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185" t="s">
        <v>253</v>
      </c>
      <c r="AT708" s="185" t="s">
        <v>125</v>
      </c>
      <c r="AU708" s="185" t="s">
        <v>85</v>
      </c>
      <c r="AY708" s="19" t="s">
        <v>122</v>
      </c>
      <c r="BE708" s="186">
        <f>IF(N708="základní",J708,0)</f>
        <v>0</v>
      </c>
      <c r="BF708" s="186">
        <f>IF(N708="snížená",J708,0)</f>
        <v>0</v>
      </c>
      <c r="BG708" s="186">
        <f>IF(N708="zákl. přenesená",J708,0)</f>
        <v>0</v>
      </c>
      <c r="BH708" s="186">
        <f>IF(N708="sníž. přenesená",J708,0)</f>
        <v>0</v>
      </c>
      <c r="BI708" s="186">
        <f>IF(N708="nulová",J708,0)</f>
        <v>0</v>
      </c>
      <c r="BJ708" s="19" t="s">
        <v>83</v>
      </c>
      <c r="BK708" s="186">
        <f>ROUND(I708*H708,2)</f>
        <v>0</v>
      </c>
      <c r="BL708" s="19" t="s">
        <v>253</v>
      </c>
      <c r="BM708" s="185" t="s">
        <v>851</v>
      </c>
    </row>
    <row r="709" spans="1:65" s="2" customFormat="1" ht="24.15" customHeight="1">
      <c r="A709" s="38"/>
      <c r="B709" s="172"/>
      <c r="C709" s="173" t="s">
        <v>852</v>
      </c>
      <c r="D709" s="173" t="s">
        <v>125</v>
      </c>
      <c r="E709" s="174" t="s">
        <v>853</v>
      </c>
      <c r="F709" s="175" t="s">
        <v>854</v>
      </c>
      <c r="G709" s="176" t="s">
        <v>576</v>
      </c>
      <c r="H709" s="177">
        <v>2</v>
      </c>
      <c r="I709" s="178"/>
      <c r="J709" s="179">
        <f>ROUND(I709*H709,2)</f>
        <v>0</v>
      </c>
      <c r="K709" s="180"/>
      <c r="L709" s="39"/>
      <c r="M709" s="181" t="s">
        <v>1</v>
      </c>
      <c r="N709" s="182" t="s">
        <v>40</v>
      </c>
      <c r="O709" s="77"/>
      <c r="P709" s="183">
        <f>O709*H709</f>
        <v>0</v>
      </c>
      <c r="Q709" s="183">
        <v>0.00312</v>
      </c>
      <c r="R709" s="183">
        <f>Q709*H709</f>
        <v>0.00624</v>
      </c>
      <c r="S709" s="183">
        <v>0</v>
      </c>
      <c r="T709" s="184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185" t="s">
        <v>253</v>
      </c>
      <c r="AT709" s="185" t="s">
        <v>125</v>
      </c>
      <c r="AU709" s="185" t="s">
        <v>85</v>
      </c>
      <c r="AY709" s="19" t="s">
        <v>122</v>
      </c>
      <c r="BE709" s="186">
        <f>IF(N709="základní",J709,0)</f>
        <v>0</v>
      </c>
      <c r="BF709" s="186">
        <f>IF(N709="snížená",J709,0)</f>
        <v>0</v>
      </c>
      <c r="BG709" s="186">
        <f>IF(N709="zákl. přenesená",J709,0)</f>
        <v>0</v>
      </c>
      <c r="BH709" s="186">
        <f>IF(N709="sníž. přenesená",J709,0)</f>
        <v>0</v>
      </c>
      <c r="BI709" s="186">
        <f>IF(N709="nulová",J709,0)</f>
        <v>0</v>
      </c>
      <c r="BJ709" s="19" t="s">
        <v>83</v>
      </c>
      <c r="BK709" s="186">
        <f>ROUND(I709*H709,2)</f>
        <v>0</v>
      </c>
      <c r="BL709" s="19" t="s">
        <v>253</v>
      </c>
      <c r="BM709" s="185" t="s">
        <v>855</v>
      </c>
    </row>
    <row r="710" spans="1:65" s="2" customFormat="1" ht="24.15" customHeight="1">
      <c r="A710" s="38"/>
      <c r="B710" s="172"/>
      <c r="C710" s="173" t="s">
        <v>856</v>
      </c>
      <c r="D710" s="173" t="s">
        <v>125</v>
      </c>
      <c r="E710" s="174" t="s">
        <v>857</v>
      </c>
      <c r="F710" s="175" t="s">
        <v>858</v>
      </c>
      <c r="G710" s="176" t="s">
        <v>576</v>
      </c>
      <c r="H710" s="177">
        <v>2</v>
      </c>
      <c r="I710" s="178"/>
      <c r="J710" s="179">
        <f>ROUND(I710*H710,2)</f>
        <v>0</v>
      </c>
      <c r="K710" s="180"/>
      <c r="L710" s="39"/>
      <c r="M710" s="181" t="s">
        <v>1</v>
      </c>
      <c r="N710" s="182" t="s">
        <v>40</v>
      </c>
      <c r="O710" s="77"/>
      <c r="P710" s="183">
        <f>O710*H710</f>
        <v>0</v>
      </c>
      <c r="Q710" s="183">
        <v>0.00357</v>
      </c>
      <c r="R710" s="183">
        <f>Q710*H710</f>
        <v>0.00714</v>
      </c>
      <c r="S710" s="183">
        <v>0</v>
      </c>
      <c r="T710" s="184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185" t="s">
        <v>253</v>
      </c>
      <c r="AT710" s="185" t="s">
        <v>125</v>
      </c>
      <c r="AU710" s="185" t="s">
        <v>85</v>
      </c>
      <c r="AY710" s="19" t="s">
        <v>122</v>
      </c>
      <c r="BE710" s="186">
        <f>IF(N710="základní",J710,0)</f>
        <v>0</v>
      </c>
      <c r="BF710" s="186">
        <f>IF(N710="snížená",J710,0)</f>
        <v>0</v>
      </c>
      <c r="BG710" s="186">
        <f>IF(N710="zákl. přenesená",J710,0)</f>
        <v>0</v>
      </c>
      <c r="BH710" s="186">
        <f>IF(N710="sníž. přenesená",J710,0)</f>
        <v>0</v>
      </c>
      <c r="BI710" s="186">
        <f>IF(N710="nulová",J710,0)</f>
        <v>0</v>
      </c>
      <c r="BJ710" s="19" t="s">
        <v>83</v>
      </c>
      <c r="BK710" s="186">
        <f>ROUND(I710*H710,2)</f>
        <v>0</v>
      </c>
      <c r="BL710" s="19" t="s">
        <v>253</v>
      </c>
      <c r="BM710" s="185" t="s">
        <v>859</v>
      </c>
    </row>
    <row r="711" spans="1:65" s="2" customFormat="1" ht="24.15" customHeight="1">
      <c r="A711" s="38"/>
      <c r="B711" s="172"/>
      <c r="C711" s="173" t="s">
        <v>860</v>
      </c>
      <c r="D711" s="173" t="s">
        <v>125</v>
      </c>
      <c r="E711" s="174" t="s">
        <v>861</v>
      </c>
      <c r="F711" s="175" t="s">
        <v>862</v>
      </c>
      <c r="G711" s="176" t="s">
        <v>275</v>
      </c>
      <c r="H711" s="177">
        <v>31</v>
      </c>
      <c r="I711" s="178"/>
      <c r="J711" s="179">
        <f>ROUND(I711*H711,2)</f>
        <v>0</v>
      </c>
      <c r="K711" s="180"/>
      <c r="L711" s="39"/>
      <c r="M711" s="181" t="s">
        <v>1</v>
      </c>
      <c r="N711" s="182" t="s">
        <v>40</v>
      </c>
      <c r="O711" s="77"/>
      <c r="P711" s="183">
        <f>O711*H711</f>
        <v>0</v>
      </c>
      <c r="Q711" s="183">
        <v>0.00283</v>
      </c>
      <c r="R711" s="183">
        <f>Q711*H711</f>
        <v>0.08773</v>
      </c>
      <c r="S711" s="183">
        <v>0</v>
      </c>
      <c r="T711" s="184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185" t="s">
        <v>253</v>
      </c>
      <c r="AT711" s="185" t="s">
        <v>125</v>
      </c>
      <c r="AU711" s="185" t="s">
        <v>85</v>
      </c>
      <c r="AY711" s="19" t="s">
        <v>122</v>
      </c>
      <c r="BE711" s="186">
        <f>IF(N711="základní",J711,0)</f>
        <v>0</v>
      </c>
      <c r="BF711" s="186">
        <f>IF(N711="snížená",J711,0)</f>
        <v>0</v>
      </c>
      <c r="BG711" s="186">
        <f>IF(N711="zákl. přenesená",J711,0)</f>
        <v>0</v>
      </c>
      <c r="BH711" s="186">
        <f>IF(N711="sníž. přenesená",J711,0)</f>
        <v>0</v>
      </c>
      <c r="BI711" s="186">
        <f>IF(N711="nulová",J711,0)</f>
        <v>0</v>
      </c>
      <c r="BJ711" s="19" t="s">
        <v>83</v>
      </c>
      <c r="BK711" s="186">
        <f>ROUND(I711*H711,2)</f>
        <v>0</v>
      </c>
      <c r="BL711" s="19" t="s">
        <v>253</v>
      </c>
      <c r="BM711" s="185" t="s">
        <v>863</v>
      </c>
    </row>
    <row r="712" spans="1:65" s="2" customFormat="1" ht="24.15" customHeight="1">
      <c r="A712" s="38"/>
      <c r="B712" s="172"/>
      <c r="C712" s="173" t="s">
        <v>864</v>
      </c>
      <c r="D712" s="173" t="s">
        <v>125</v>
      </c>
      <c r="E712" s="174" t="s">
        <v>865</v>
      </c>
      <c r="F712" s="175" t="s">
        <v>866</v>
      </c>
      <c r="G712" s="176" t="s">
        <v>275</v>
      </c>
      <c r="H712" s="177">
        <v>38</v>
      </c>
      <c r="I712" s="178"/>
      <c r="J712" s="179">
        <f>ROUND(I712*H712,2)</f>
        <v>0</v>
      </c>
      <c r="K712" s="180"/>
      <c r="L712" s="39"/>
      <c r="M712" s="181" t="s">
        <v>1</v>
      </c>
      <c r="N712" s="182" t="s">
        <v>40</v>
      </c>
      <c r="O712" s="77"/>
      <c r="P712" s="183">
        <f>O712*H712</f>
        <v>0</v>
      </c>
      <c r="Q712" s="183">
        <v>0.00313</v>
      </c>
      <c r="R712" s="183">
        <f>Q712*H712</f>
        <v>0.11894</v>
      </c>
      <c r="S712" s="183">
        <v>0</v>
      </c>
      <c r="T712" s="184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185" t="s">
        <v>253</v>
      </c>
      <c r="AT712" s="185" t="s">
        <v>125</v>
      </c>
      <c r="AU712" s="185" t="s">
        <v>85</v>
      </c>
      <c r="AY712" s="19" t="s">
        <v>122</v>
      </c>
      <c r="BE712" s="186">
        <f>IF(N712="základní",J712,0)</f>
        <v>0</v>
      </c>
      <c r="BF712" s="186">
        <f>IF(N712="snížená",J712,0)</f>
        <v>0</v>
      </c>
      <c r="BG712" s="186">
        <f>IF(N712="zákl. přenesená",J712,0)</f>
        <v>0</v>
      </c>
      <c r="BH712" s="186">
        <f>IF(N712="sníž. přenesená",J712,0)</f>
        <v>0</v>
      </c>
      <c r="BI712" s="186">
        <f>IF(N712="nulová",J712,0)</f>
        <v>0</v>
      </c>
      <c r="BJ712" s="19" t="s">
        <v>83</v>
      </c>
      <c r="BK712" s="186">
        <f>ROUND(I712*H712,2)</f>
        <v>0</v>
      </c>
      <c r="BL712" s="19" t="s">
        <v>253</v>
      </c>
      <c r="BM712" s="185" t="s">
        <v>867</v>
      </c>
    </row>
    <row r="713" spans="1:65" s="2" customFormat="1" ht="24.15" customHeight="1">
      <c r="A713" s="38"/>
      <c r="B713" s="172"/>
      <c r="C713" s="173" t="s">
        <v>868</v>
      </c>
      <c r="D713" s="173" t="s">
        <v>125</v>
      </c>
      <c r="E713" s="174" t="s">
        <v>869</v>
      </c>
      <c r="F713" s="175" t="s">
        <v>870</v>
      </c>
      <c r="G713" s="176" t="s">
        <v>479</v>
      </c>
      <c r="H713" s="177">
        <v>1.15</v>
      </c>
      <c r="I713" s="178"/>
      <c r="J713" s="179">
        <f>ROUND(I713*H713,2)</f>
        <v>0</v>
      </c>
      <c r="K713" s="180"/>
      <c r="L713" s="39"/>
      <c r="M713" s="181" t="s">
        <v>1</v>
      </c>
      <c r="N713" s="182" t="s">
        <v>40</v>
      </c>
      <c r="O713" s="77"/>
      <c r="P713" s="183">
        <f>O713*H713</f>
        <v>0</v>
      </c>
      <c r="Q713" s="183">
        <v>0</v>
      </c>
      <c r="R713" s="183">
        <f>Q713*H713</f>
        <v>0</v>
      </c>
      <c r="S713" s="183">
        <v>0</v>
      </c>
      <c r="T713" s="184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185" t="s">
        <v>253</v>
      </c>
      <c r="AT713" s="185" t="s">
        <v>125</v>
      </c>
      <c r="AU713" s="185" t="s">
        <v>85</v>
      </c>
      <c r="AY713" s="19" t="s">
        <v>122</v>
      </c>
      <c r="BE713" s="186">
        <f>IF(N713="základní",J713,0)</f>
        <v>0</v>
      </c>
      <c r="BF713" s="186">
        <f>IF(N713="snížená",J713,0)</f>
        <v>0</v>
      </c>
      <c r="BG713" s="186">
        <f>IF(N713="zákl. přenesená",J713,0)</f>
        <v>0</v>
      </c>
      <c r="BH713" s="186">
        <f>IF(N713="sníž. přenesená",J713,0)</f>
        <v>0</v>
      </c>
      <c r="BI713" s="186">
        <f>IF(N713="nulová",J713,0)</f>
        <v>0</v>
      </c>
      <c r="BJ713" s="19" t="s">
        <v>83</v>
      </c>
      <c r="BK713" s="186">
        <f>ROUND(I713*H713,2)</f>
        <v>0</v>
      </c>
      <c r="BL713" s="19" t="s">
        <v>253</v>
      </c>
      <c r="BM713" s="185" t="s">
        <v>871</v>
      </c>
    </row>
    <row r="714" spans="1:63" s="12" customFormat="1" ht="22.8" customHeight="1">
      <c r="A714" s="12"/>
      <c r="B714" s="159"/>
      <c r="C714" s="12"/>
      <c r="D714" s="160" t="s">
        <v>74</v>
      </c>
      <c r="E714" s="170" t="s">
        <v>872</v>
      </c>
      <c r="F714" s="170" t="s">
        <v>873</v>
      </c>
      <c r="G714" s="12"/>
      <c r="H714" s="12"/>
      <c r="I714" s="162"/>
      <c r="J714" s="171">
        <f>BK714</f>
        <v>0</v>
      </c>
      <c r="K714" s="12"/>
      <c r="L714" s="159"/>
      <c r="M714" s="164"/>
      <c r="N714" s="165"/>
      <c r="O714" s="165"/>
      <c r="P714" s="166">
        <f>SUM(P715:P720)</f>
        <v>0</v>
      </c>
      <c r="Q714" s="165"/>
      <c r="R714" s="166">
        <f>SUM(R715:R720)</f>
        <v>0.004488000000000001</v>
      </c>
      <c r="S714" s="165"/>
      <c r="T714" s="167">
        <f>SUM(T715:T720)</f>
        <v>0</v>
      </c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R714" s="160" t="s">
        <v>85</v>
      </c>
      <c r="AT714" s="168" t="s">
        <v>74</v>
      </c>
      <c r="AU714" s="168" t="s">
        <v>83</v>
      </c>
      <c r="AY714" s="160" t="s">
        <v>122</v>
      </c>
      <c r="BK714" s="169">
        <f>SUM(BK715:BK720)</f>
        <v>0</v>
      </c>
    </row>
    <row r="715" spans="1:65" s="2" customFormat="1" ht="16.5" customHeight="1">
      <c r="A715" s="38"/>
      <c r="B715" s="172"/>
      <c r="C715" s="173" t="s">
        <v>874</v>
      </c>
      <c r="D715" s="173" t="s">
        <v>125</v>
      </c>
      <c r="E715" s="174" t="s">
        <v>875</v>
      </c>
      <c r="F715" s="175" t="s">
        <v>876</v>
      </c>
      <c r="G715" s="176" t="s">
        <v>275</v>
      </c>
      <c r="H715" s="177">
        <v>40.8</v>
      </c>
      <c r="I715" s="178"/>
      <c r="J715" s="179">
        <f>ROUND(I715*H715,2)</f>
        <v>0</v>
      </c>
      <c r="K715" s="180"/>
      <c r="L715" s="39"/>
      <c r="M715" s="181" t="s">
        <v>1</v>
      </c>
      <c r="N715" s="182" t="s">
        <v>40</v>
      </c>
      <c r="O715" s="77"/>
      <c r="P715" s="183">
        <f>O715*H715</f>
        <v>0</v>
      </c>
      <c r="Q715" s="183">
        <v>1E-05</v>
      </c>
      <c r="R715" s="183">
        <f>Q715*H715</f>
        <v>0.000408</v>
      </c>
      <c r="S715" s="183">
        <v>0</v>
      </c>
      <c r="T715" s="184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185" t="s">
        <v>253</v>
      </c>
      <c r="AT715" s="185" t="s">
        <v>125</v>
      </c>
      <c r="AU715" s="185" t="s">
        <v>85</v>
      </c>
      <c r="AY715" s="19" t="s">
        <v>122</v>
      </c>
      <c r="BE715" s="186">
        <f>IF(N715="základní",J715,0)</f>
        <v>0</v>
      </c>
      <c r="BF715" s="186">
        <f>IF(N715="snížená",J715,0)</f>
        <v>0</v>
      </c>
      <c r="BG715" s="186">
        <f>IF(N715="zákl. přenesená",J715,0)</f>
        <v>0</v>
      </c>
      <c r="BH715" s="186">
        <f>IF(N715="sníž. přenesená",J715,0)</f>
        <v>0</v>
      </c>
      <c r="BI715" s="186">
        <f>IF(N715="nulová",J715,0)</f>
        <v>0</v>
      </c>
      <c r="BJ715" s="19" t="s">
        <v>83</v>
      </c>
      <c r="BK715" s="186">
        <f>ROUND(I715*H715,2)</f>
        <v>0</v>
      </c>
      <c r="BL715" s="19" t="s">
        <v>253</v>
      </c>
      <c r="BM715" s="185" t="s">
        <v>877</v>
      </c>
    </row>
    <row r="716" spans="1:51" s="15" customFormat="1" ht="12">
      <c r="A716" s="15"/>
      <c r="B716" s="210"/>
      <c r="C716" s="15"/>
      <c r="D716" s="194" t="s">
        <v>168</v>
      </c>
      <c r="E716" s="211" t="s">
        <v>1</v>
      </c>
      <c r="F716" s="212" t="s">
        <v>190</v>
      </c>
      <c r="G716" s="15"/>
      <c r="H716" s="211" t="s">
        <v>1</v>
      </c>
      <c r="I716" s="213"/>
      <c r="J716" s="15"/>
      <c r="K716" s="15"/>
      <c r="L716" s="210"/>
      <c r="M716" s="214"/>
      <c r="N716" s="215"/>
      <c r="O716" s="215"/>
      <c r="P716" s="215"/>
      <c r="Q716" s="215"/>
      <c r="R716" s="215"/>
      <c r="S716" s="215"/>
      <c r="T716" s="216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11" t="s">
        <v>168</v>
      </c>
      <c r="AU716" s="211" t="s">
        <v>85</v>
      </c>
      <c r="AV716" s="15" t="s">
        <v>83</v>
      </c>
      <c r="AW716" s="15" t="s">
        <v>32</v>
      </c>
      <c r="AX716" s="15" t="s">
        <v>75</v>
      </c>
      <c r="AY716" s="211" t="s">
        <v>122</v>
      </c>
    </row>
    <row r="717" spans="1:51" s="13" customFormat="1" ht="12">
      <c r="A717" s="13"/>
      <c r="B717" s="193"/>
      <c r="C717" s="13"/>
      <c r="D717" s="194" t="s">
        <v>168</v>
      </c>
      <c r="E717" s="195" t="s">
        <v>1</v>
      </c>
      <c r="F717" s="196" t="s">
        <v>813</v>
      </c>
      <c r="G717" s="13"/>
      <c r="H717" s="197">
        <v>40.8</v>
      </c>
      <c r="I717" s="198"/>
      <c r="J717" s="13"/>
      <c r="K717" s="13"/>
      <c r="L717" s="193"/>
      <c r="M717" s="199"/>
      <c r="N717" s="200"/>
      <c r="O717" s="200"/>
      <c r="P717" s="200"/>
      <c r="Q717" s="200"/>
      <c r="R717" s="200"/>
      <c r="S717" s="200"/>
      <c r="T717" s="20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195" t="s">
        <v>168</v>
      </c>
      <c r="AU717" s="195" t="s">
        <v>85</v>
      </c>
      <c r="AV717" s="13" t="s">
        <v>85</v>
      </c>
      <c r="AW717" s="13" t="s">
        <v>32</v>
      </c>
      <c r="AX717" s="13" t="s">
        <v>75</v>
      </c>
      <c r="AY717" s="195" t="s">
        <v>122</v>
      </c>
    </row>
    <row r="718" spans="1:51" s="14" customFormat="1" ht="12">
      <c r="A718" s="14"/>
      <c r="B718" s="202"/>
      <c r="C718" s="14"/>
      <c r="D718" s="194" t="s">
        <v>168</v>
      </c>
      <c r="E718" s="203" t="s">
        <v>1</v>
      </c>
      <c r="F718" s="204" t="s">
        <v>172</v>
      </c>
      <c r="G718" s="14"/>
      <c r="H718" s="205">
        <v>40.8</v>
      </c>
      <c r="I718" s="206"/>
      <c r="J718" s="14"/>
      <c r="K718" s="14"/>
      <c r="L718" s="202"/>
      <c r="M718" s="207"/>
      <c r="N718" s="208"/>
      <c r="O718" s="208"/>
      <c r="P718" s="208"/>
      <c r="Q718" s="208"/>
      <c r="R718" s="208"/>
      <c r="S718" s="208"/>
      <c r="T718" s="209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03" t="s">
        <v>168</v>
      </c>
      <c r="AU718" s="203" t="s">
        <v>85</v>
      </c>
      <c r="AV718" s="14" t="s">
        <v>166</v>
      </c>
      <c r="AW718" s="14" t="s">
        <v>32</v>
      </c>
      <c r="AX718" s="14" t="s">
        <v>83</v>
      </c>
      <c r="AY718" s="203" t="s">
        <v>122</v>
      </c>
    </row>
    <row r="719" spans="1:65" s="2" customFormat="1" ht="16.5" customHeight="1">
      <c r="A719" s="38"/>
      <c r="B719" s="172"/>
      <c r="C719" s="225" t="s">
        <v>878</v>
      </c>
      <c r="D719" s="225" t="s">
        <v>220</v>
      </c>
      <c r="E719" s="226" t="s">
        <v>879</v>
      </c>
      <c r="F719" s="227" t="s">
        <v>880</v>
      </c>
      <c r="G719" s="228" t="s">
        <v>275</v>
      </c>
      <c r="H719" s="229">
        <v>40.8</v>
      </c>
      <c r="I719" s="230"/>
      <c r="J719" s="231">
        <f>ROUND(I719*H719,2)</f>
        <v>0</v>
      </c>
      <c r="K719" s="232"/>
      <c r="L719" s="233"/>
      <c r="M719" s="234" t="s">
        <v>1</v>
      </c>
      <c r="N719" s="235" t="s">
        <v>40</v>
      </c>
      <c r="O719" s="77"/>
      <c r="P719" s="183">
        <f>O719*H719</f>
        <v>0</v>
      </c>
      <c r="Q719" s="183">
        <v>0.0001</v>
      </c>
      <c r="R719" s="183">
        <f>Q719*H719</f>
        <v>0.00408</v>
      </c>
      <c r="S719" s="183">
        <v>0</v>
      </c>
      <c r="T719" s="184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185" t="s">
        <v>364</v>
      </c>
      <c r="AT719" s="185" t="s">
        <v>220</v>
      </c>
      <c r="AU719" s="185" t="s">
        <v>85</v>
      </c>
      <c r="AY719" s="19" t="s">
        <v>122</v>
      </c>
      <c r="BE719" s="186">
        <f>IF(N719="základní",J719,0)</f>
        <v>0</v>
      </c>
      <c r="BF719" s="186">
        <f>IF(N719="snížená",J719,0)</f>
        <v>0</v>
      </c>
      <c r="BG719" s="186">
        <f>IF(N719="zákl. přenesená",J719,0)</f>
        <v>0</v>
      </c>
      <c r="BH719" s="186">
        <f>IF(N719="sníž. přenesená",J719,0)</f>
        <v>0</v>
      </c>
      <c r="BI719" s="186">
        <f>IF(N719="nulová",J719,0)</f>
        <v>0</v>
      </c>
      <c r="BJ719" s="19" t="s">
        <v>83</v>
      </c>
      <c r="BK719" s="186">
        <f>ROUND(I719*H719,2)</f>
        <v>0</v>
      </c>
      <c r="BL719" s="19" t="s">
        <v>253</v>
      </c>
      <c r="BM719" s="185" t="s">
        <v>881</v>
      </c>
    </row>
    <row r="720" spans="1:65" s="2" customFormat="1" ht="24.15" customHeight="1">
      <c r="A720" s="38"/>
      <c r="B720" s="172"/>
      <c r="C720" s="173" t="s">
        <v>882</v>
      </c>
      <c r="D720" s="173" t="s">
        <v>125</v>
      </c>
      <c r="E720" s="174" t="s">
        <v>883</v>
      </c>
      <c r="F720" s="175" t="s">
        <v>884</v>
      </c>
      <c r="G720" s="176" t="s">
        <v>479</v>
      </c>
      <c r="H720" s="177">
        <v>0.004</v>
      </c>
      <c r="I720" s="178"/>
      <c r="J720" s="179">
        <f>ROUND(I720*H720,2)</f>
        <v>0</v>
      </c>
      <c r="K720" s="180"/>
      <c r="L720" s="39"/>
      <c r="M720" s="181" t="s">
        <v>1</v>
      </c>
      <c r="N720" s="182" t="s">
        <v>40</v>
      </c>
      <c r="O720" s="77"/>
      <c r="P720" s="183">
        <f>O720*H720</f>
        <v>0</v>
      </c>
      <c r="Q720" s="183">
        <v>0</v>
      </c>
      <c r="R720" s="183">
        <f>Q720*H720</f>
        <v>0</v>
      </c>
      <c r="S720" s="183">
        <v>0</v>
      </c>
      <c r="T720" s="184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185" t="s">
        <v>253</v>
      </c>
      <c r="AT720" s="185" t="s">
        <v>125</v>
      </c>
      <c r="AU720" s="185" t="s">
        <v>85</v>
      </c>
      <c r="AY720" s="19" t="s">
        <v>122</v>
      </c>
      <c r="BE720" s="186">
        <f>IF(N720="základní",J720,0)</f>
        <v>0</v>
      </c>
      <c r="BF720" s="186">
        <f>IF(N720="snížená",J720,0)</f>
        <v>0</v>
      </c>
      <c r="BG720" s="186">
        <f>IF(N720="zákl. přenesená",J720,0)</f>
        <v>0</v>
      </c>
      <c r="BH720" s="186">
        <f>IF(N720="sníž. přenesená",J720,0)</f>
        <v>0</v>
      </c>
      <c r="BI720" s="186">
        <f>IF(N720="nulová",J720,0)</f>
        <v>0</v>
      </c>
      <c r="BJ720" s="19" t="s">
        <v>83</v>
      </c>
      <c r="BK720" s="186">
        <f>ROUND(I720*H720,2)</f>
        <v>0</v>
      </c>
      <c r="BL720" s="19" t="s">
        <v>253</v>
      </c>
      <c r="BM720" s="185" t="s">
        <v>885</v>
      </c>
    </row>
    <row r="721" spans="1:63" s="12" customFormat="1" ht="22.8" customHeight="1">
      <c r="A721" s="12"/>
      <c r="B721" s="159"/>
      <c r="C721" s="12"/>
      <c r="D721" s="160" t="s">
        <v>74</v>
      </c>
      <c r="E721" s="170" t="s">
        <v>886</v>
      </c>
      <c r="F721" s="170" t="s">
        <v>887</v>
      </c>
      <c r="G721" s="12"/>
      <c r="H721" s="12"/>
      <c r="I721" s="162"/>
      <c r="J721" s="171">
        <f>BK721</f>
        <v>0</v>
      </c>
      <c r="K721" s="12"/>
      <c r="L721" s="159"/>
      <c r="M721" s="164"/>
      <c r="N721" s="165"/>
      <c r="O721" s="165"/>
      <c r="P721" s="166">
        <f>SUM(P722:P776)</f>
        <v>0</v>
      </c>
      <c r="Q721" s="165"/>
      <c r="R721" s="166">
        <f>SUM(R722:R776)</f>
        <v>2.61569</v>
      </c>
      <c r="S721" s="165"/>
      <c r="T721" s="167">
        <f>SUM(T722:T776)</f>
        <v>0</v>
      </c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R721" s="160" t="s">
        <v>85</v>
      </c>
      <c r="AT721" s="168" t="s">
        <v>74</v>
      </c>
      <c r="AU721" s="168" t="s">
        <v>83</v>
      </c>
      <c r="AY721" s="160" t="s">
        <v>122</v>
      </c>
      <c r="BK721" s="169">
        <f>SUM(BK722:BK776)</f>
        <v>0</v>
      </c>
    </row>
    <row r="722" spans="1:65" s="2" customFormat="1" ht="16.5" customHeight="1">
      <c r="A722" s="38"/>
      <c r="B722" s="172"/>
      <c r="C722" s="173" t="s">
        <v>888</v>
      </c>
      <c r="D722" s="173" t="s">
        <v>125</v>
      </c>
      <c r="E722" s="174" t="s">
        <v>889</v>
      </c>
      <c r="F722" s="175" t="s">
        <v>890</v>
      </c>
      <c r="G722" s="176" t="s">
        <v>576</v>
      </c>
      <c r="H722" s="177">
        <v>1</v>
      </c>
      <c r="I722" s="178"/>
      <c r="J722" s="179">
        <f>ROUND(I722*H722,2)</f>
        <v>0</v>
      </c>
      <c r="K722" s="180"/>
      <c r="L722" s="39"/>
      <c r="M722" s="181" t="s">
        <v>1</v>
      </c>
      <c r="N722" s="182" t="s">
        <v>40</v>
      </c>
      <c r="O722" s="77"/>
      <c r="P722" s="183">
        <f>O722*H722</f>
        <v>0</v>
      </c>
      <c r="Q722" s="183">
        <v>0.00044</v>
      </c>
      <c r="R722" s="183">
        <f>Q722*H722</f>
        <v>0.00044</v>
      </c>
      <c r="S722" s="183">
        <v>0</v>
      </c>
      <c r="T722" s="184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185" t="s">
        <v>253</v>
      </c>
      <c r="AT722" s="185" t="s">
        <v>125</v>
      </c>
      <c r="AU722" s="185" t="s">
        <v>85</v>
      </c>
      <c r="AY722" s="19" t="s">
        <v>122</v>
      </c>
      <c r="BE722" s="186">
        <f>IF(N722="základní",J722,0)</f>
        <v>0</v>
      </c>
      <c r="BF722" s="186">
        <f>IF(N722="snížená",J722,0)</f>
        <v>0</v>
      </c>
      <c r="BG722" s="186">
        <f>IF(N722="zákl. přenesená",J722,0)</f>
        <v>0</v>
      </c>
      <c r="BH722" s="186">
        <f>IF(N722="sníž. přenesená",J722,0)</f>
        <v>0</v>
      </c>
      <c r="BI722" s="186">
        <f>IF(N722="nulová",J722,0)</f>
        <v>0</v>
      </c>
      <c r="BJ722" s="19" t="s">
        <v>83</v>
      </c>
      <c r="BK722" s="186">
        <f>ROUND(I722*H722,2)</f>
        <v>0</v>
      </c>
      <c r="BL722" s="19" t="s">
        <v>253</v>
      </c>
      <c r="BM722" s="185" t="s">
        <v>891</v>
      </c>
    </row>
    <row r="723" spans="1:65" s="2" customFormat="1" ht="24.15" customHeight="1">
      <c r="A723" s="38"/>
      <c r="B723" s="172"/>
      <c r="C723" s="225" t="s">
        <v>892</v>
      </c>
      <c r="D723" s="225" t="s">
        <v>220</v>
      </c>
      <c r="E723" s="226" t="s">
        <v>893</v>
      </c>
      <c r="F723" s="227" t="s">
        <v>894</v>
      </c>
      <c r="G723" s="228" t="s">
        <v>576</v>
      </c>
      <c r="H723" s="229">
        <v>1</v>
      </c>
      <c r="I723" s="230"/>
      <c r="J723" s="231">
        <f>ROUND(I723*H723,2)</f>
        <v>0</v>
      </c>
      <c r="K723" s="232"/>
      <c r="L723" s="233"/>
      <c r="M723" s="234" t="s">
        <v>1</v>
      </c>
      <c r="N723" s="235" t="s">
        <v>40</v>
      </c>
      <c r="O723" s="77"/>
      <c r="P723" s="183">
        <f>O723*H723</f>
        <v>0</v>
      </c>
      <c r="Q723" s="183">
        <v>0.03</v>
      </c>
      <c r="R723" s="183">
        <f>Q723*H723</f>
        <v>0.03</v>
      </c>
      <c r="S723" s="183">
        <v>0</v>
      </c>
      <c r="T723" s="184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185" t="s">
        <v>364</v>
      </c>
      <c r="AT723" s="185" t="s">
        <v>220</v>
      </c>
      <c r="AU723" s="185" t="s">
        <v>85</v>
      </c>
      <c r="AY723" s="19" t="s">
        <v>122</v>
      </c>
      <c r="BE723" s="186">
        <f>IF(N723="základní",J723,0)</f>
        <v>0</v>
      </c>
      <c r="BF723" s="186">
        <f>IF(N723="snížená",J723,0)</f>
        <v>0</v>
      </c>
      <c r="BG723" s="186">
        <f>IF(N723="zákl. přenesená",J723,0)</f>
        <v>0</v>
      </c>
      <c r="BH723" s="186">
        <f>IF(N723="sníž. přenesená",J723,0)</f>
        <v>0</v>
      </c>
      <c r="BI723" s="186">
        <f>IF(N723="nulová",J723,0)</f>
        <v>0</v>
      </c>
      <c r="BJ723" s="19" t="s">
        <v>83</v>
      </c>
      <c r="BK723" s="186">
        <f>ROUND(I723*H723,2)</f>
        <v>0</v>
      </c>
      <c r="BL723" s="19" t="s">
        <v>253</v>
      </c>
      <c r="BM723" s="185" t="s">
        <v>895</v>
      </c>
    </row>
    <row r="724" spans="1:65" s="2" customFormat="1" ht="24.15" customHeight="1">
      <c r="A724" s="38"/>
      <c r="B724" s="172"/>
      <c r="C724" s="173" t="s">
        <v>896</v>
      </c>
      <c r="D724" s="173" t="s">
        <v>125</v>
      </c>
      <c r="E724" s="174" t="s">
        <v>897</v>
      </c>
      <c r="F724" s="175" t="s">
        <v>898</v>
      </c>
      <c r="G724" s="176" t="s">
        <v>576</v>
      </c>
      <c r="H724" s="177">
        <v>3</v>
      </c>
      <c r="I724" s="178"/>
      <c r="J724" s="179">
        <f>ROUND(I724*H724,2)</f>
        <v>0</v>
      </c>
      <c r="K724" s="180"/>
      <c r="L724" s="39"/>
      <c r="M724" s="181" t="s">
        <v>1</v>
      </c>
      <c r="N724" s="182" t="s">
        <v>40</v>
      </c>
      <c r="O724" s="77"/>
      <c r="P724" s="183">
        <f>O724*H724</f>
        <v>0</v>
      </c>
      <c r="Q724" s="183">
        <v>0</v>
      </c>
      <c r="R724" s="183">
        <f>Q724*H724</f>
        <v>0</v>
      </c>
      <c r="S724" s="183">
        <v>0</v>
      </c>
      <c r="T724" s="184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185" t="s">
        <v>253</v>
      </c>
      <c r="AT724" s="185" t="s">
        <v>125</v>
      </c>
      <c r="AU724" s="185" t="s">
        <v>85</v>
      </c>
      <c r="AY724" s="19" t="s">
        <v>122</v>
      </c>
      <c r="BE724" s="186">
        <f>IF(N724="základní",J724,0)</f>
        <v>0</v>
      </c>
      <c r="BF724" s="186">
        <f>IF(N724="snížená",J724,0)</f>
        <v>0</v>
      </c>
      <c r="BG724" s="186">
        <f>IF(N724="zákl. přenesená",J724,0)</f>
        <v>0</v>
      </c>
      <c r="BH724" s="186">
        <f>IF(N724="sníž. přenesená",J724,0)</f>
        <v>0</v>
      </c>
      <c r="BI724" s="186">
        <f>IF(N724="nulová",J724,0)</f>
        <v>0</v>
      </c>
      <c r="BJ724" s="19" t="s">
        <v>83</v>
      </c>
      <c r="BK724" s="186">
        <f>ROUND(I724*H724,2)</f>
        <v>0</v>
      </c>
      <c r="BL724" s="19" t="s">
        <v>253</v>
      </c>
      <c r="BM724" s="185" t="s">
        <v>899</v>
      </c>
    </row>
    <row r="725" spans="1:51" s="15" customFormat="1" ht="12">
      <c r="A725" s="15"/>
      <c r="B725" s="210"/>
      <c r="C725" s="15"/>
      <c r="D725" s="194" t="s">
        <v>168</v>
      </c>
      <c r="E725" s="211" t="s">
        <v>1</v>
      </c>
      <c r="F725" s="212" t="s">
        <v>196</v>
      </c>
      <c r="G725" s="15"/>
      <c r="H725" s="211" t="s">
        <v>1</v>
      </c>
      <c r="I725" s="213"/>
      <c r="J725" s="15"/>
      <c r="K725" s="15"/>
      <c r="L725" s="210"/>
      <c r="M725" s="214"/>
      <c r="N725" s="215"/>
      <c r="O725" s="215"/>
      <c r="P725" s="215"/>
      <c r="Q725" s="215"/>
      <c r="R725" s="215"/>
      <c r="S725" s="215"/>
      <c r="T725" s="216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11" t="s">
        <v>168</v>
      </c>
      <c r="AU725" s="211" t="s">
        <v>85</v>
      </c>
      <c r="AV725" s="15" t="s">
        <v>83</v>
      </c>
      <c r="AW725" s="15" t="s">
        <v>32</v>
      </c>
      <c r="AX725" s="15" t="s">
        <v>75</v>
      </c>
      <c r="AY725" s="211" t="s">
        <v>122</v>
      </c>
    </row>
    <row r="726" spans="1:51" s="13" customFormat="1" ht="12">
      <c r="A726" s="13"/>
      <c r="B726" s="193"/>
      <c r="C726" s="13"/>
      <c r="D726" s="194" t="s">
        <v>168</v>
      </c>
      <c r="E726" s="195" t="s">
        <v>1</v>
      </c>
      <c r="F726" s="196" t="s">
        <v>83</v>
      </c>
      <c r="G726" s="13"/>
      <c r="H726" s="197">
        <v>1</v>
      </c>
      <c r="I726" s="198"/>
      <c r="J726" s="13"/>
      <c r="K726" s="13"/>
      <c r="L726" s="193"/>
      <c r="M726" s="199"/>
      <c r="N726" s="200"/>
      <c r="O726" s="200"/>
      <c r="P726" s="200"/>
      <c r="Q726" s="200"/>
      <c r="R726" s="200"/>
      <c r="S726" s="200"/>
      <c r="T726" s="20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195" t="s">
        <v>168</v>
      </c>
      <c r="AU726" s="195" t="s">
        <v>85</v>
      </c>
      <c r="AV726" s="13" t="s">
        <v>85</v>
      </c>
      <c r="AW726" s="13" t="s">
        <v>32</v>
      </c>
      <c r="AX726" s="13" t="s">
        <v>75</v>
      </c>
      <c r="AY726" s="195" t="s">
        <v>122</v>
      </c>
    </row>
    <row r="727" spans="1:51" s="15" customFormat="1" ht="12">
      <c r="A727" s="15"/>
      <c r="B727" s="210"/>
      <c r="C727" s="15"/>
      <c r="D727" s="194" t="s">
        <v>168</v>
      </c>
      <c r="E727" s="211" t="s">
        <v>1</v>
      </c>
      <c r="F727" s="212" t="s">
        <v>191</v>
      </c>
      <c r="G727" s="15"/>
      <c r="H727" s="211" t="s">
        <v>1</v>
      </c>
      <c r="I727" s="213"/>
      <c r="J727" s="15"/>
      <c r="K727" s="15"/>
      <c r="L727" s="210"/>
      <c r="M727" s="214"/>
      <c r="N727" s="215"/>
      <c r="O727" s="215"/>
      <c r="P727" s="215"/>
      <c r="Q727" s="215"/>
      <c r="R727" s="215"/>
      <c r="S727" s="215"/>
      <c r="T727" s="216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11" t="s">
        <v>168</v>
      </c>
      <c r="AU727" s="211" t="s">
        <v>85</v>
      </c>
      <c r="AV727" s="15" t="s">
        <v>83</v>
      </c>
      <c r="AW727" s="15" t="s">
        <v>32</v>
      </c>
      <c r="AX727" s="15" t="s">
        <v>75</v>
      </c>
      <c r="AY727" s="211" t="s">
        <v>122</v>
      </c>
    </row>
    <row r="728" spans="1:51" s="13" customFormat="1" ht="12">
      <c r="A728" s="13"/>
      <c r="B728" s="193"/>
      <c r="C728" s="13"/>
      <c r="D728" s="194" t="s">
        <v>168</v>
      </c>
      <c r="E728" s="195" t="s">
        <v>1</v>
      </c>
      <c r="F728" s="196" t="s">
        <v>900</v>
      </c>
      <c r="G728" s="13"/>
      <c r="H728" s="197">
        <v>2</v>
      </c>
      <c r="I728" s="198"/>
      <c r="J728" s="13"/>
      <c r="K728" s="13"/>
      <c r="L728" s="193"/>
      <c r="M728" s="199"/>
      <c r="N728" s="200"/>
      <c r="O728" s="200"/>
      <c r="P728" s="200"/>
      <c r="Q728" s="200"/>
      <c r="R728" s="200"/>
      <c r="S728" s="200"/>
      <c r="T728" s="20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195" t="s">
        <v>168</v>
      </c>
      <c r="AU728" s="195" t="s">
        <v>85</v>
      </c>
      <c r="AV728" s="13" t="s">
        <v>85</v>
      </c>
      <c r="AW728" s="13" t="s">
        <v>32</v>
      </c>
      <c r="AX728" s="13" t="s">
        <v>75</v>
      </c>
      <c r="AY728" s="195" t="s">
        <v>122</v>
      </c>
    </row>
    <row r="729" spans="1:51" s="14" customFormat="1" ht="12">
      <c r="A729" s="14"/>
      <c r="B729" s="202"/>
      <c r="C729" s="14"/>
      <c r="D729" s="194" t="s">
        <v>168</v>
      </c>
      <c r="E729" s="203" t="s">
        <v>1</v>
      </c>
      <c r="F729" s="204" t="s">
        <v>172</v>
      </c>
      <c r="G729" s="14"/>
      <c r="H729" s="205">
        <v>3</v>
      </c>
      <c r="I729" s="206"/>
      <c r="J729" s="14"/>
      <c r="K729" s="14"/>
      <c r="L729" s="202"/>
      <c r="M729" s="207"/>
      <c r="N729" s="208"/>
      <c r="O729" s="208"/>
      <c r="P729" s="208"/>
      <c r="Q729" s="208"/>
      <c r="R729" s="208"/>
      <c r="S729" s="208"/>
      <c r="T729" s="209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03" t="s">
        <v>168</v>
      </c>
      <c r="AU729" s="203" t="s">
        <v>85</v>
      </c>
      <c r="AV729" s="14" t="s">
        <v>166</v>
      </c>
      <c r="AW729" s="14" t="s">
        <v>32</v>
      </c>
      <c r="AX729" s="14" t="s">
        <v>83</v>
      </c>
      <c r="AY729" s="203" t="s">
        <v>122</v>
      </c>
    </row>
    <row r="730" spans="1:65" s="2" customFormat="1" ht="24.15" customHeight="1">
      <c r="A730" s="38"/>
      <c r="B730" s="172"/>
      <c r="C730" s="225" t="s">
        <v>901</v>
      </c>
      <c r="D730" s="225" t="s">
        <v>220</v>
      </c>
      <c r="E730" s="226" t="s">
        <v>902</v>
      </c>
      <c r="F730" s="227" t="s">
        <v>903</v>
      </c>
      <c r="G730" s="228" t="s">
        <v>275</v>
      </c>
      <c r="H730" s="229">
        <v>1.4</v>
      </c>
      <c r="I730" s="230"/>
      <c r="J730" s="231">
        <f>ROUND(I730*H730,2)</f>
        <v>0</v>
      </c>
      <c r="K730" s="232"/>
      <c r="L730" s="233"/>
      <c r="M730" s="234" t="s">
        <v>1</v>
      </c>
      <c r="N730" s="235" t="s">
        <v>40</v>
      </c>
      <c r="O730" s="77"/>
      <c r="P730" s="183">
        <f>O730*H730</f>
        <v>0</v>
      </c>
      <c r="Q730" s="183">
        <v>0.008</v>
      </c>
      <c r="R730" s="183">
        <f>Q730*H730</f>
        <v>0.0112</v>
      </c>
      <c r="S730" s="183">
        <v>0</v>
      </c>
      <c r="T730" s="184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185" t="s">
        <v>364</v>
      </c>
      <c r="AT730" s="185" t="s">
        <v>220</v>
      </c>
      <c r="AU730" s="185" t="s">
        <v>85</v>
      </c>
      <c r="AY730" s="19" t="s">
        <v>122</v>
      </c>
      <c r="BE730" s="186">
        <f>IF(N730="základní",J730,0)</f>
        <v>0</v>
      </c>
      <c r="BF730" s="186">
        <f>IF(N730="snížená",J730,0)</f>
        <v>0</v>
      </c>
      <c r="BG730" s="186">
        <f>IF(N730="zákl. přenesená",J730,0)</f>
        <v>0</v>
      </c>
      <c r="BH730" s="186">
        <f>IF(N730="sníž. přenesená",J730,0)</f>
        <v>0</v>
      </c>
      <c r="BI730" s="186">
        <f>IF(N730="nulová",J730,0)</f>
        <v>0</v>
      </c>
      <c r="BJ730" s="19" t="s">
        <v>83</v>
      </c>
      <c r="BK730" s="186">
        <f>ROUND(I730*H730,2)</f>
        <v>0</v>
      </c>
      <c r="BL730" s="19" t="s">
        <v>253</v>
      </c>
      <c r="BM730" s="185" t="s">
        <v>904</v>
      </c>
    </row>
    <row r="731" spans="1:51" s="15" customFormat="1" ht="12">
      <c r="A731" s="15"/>
      <c r="B731" s="210"/>
      <c r="C731" s="15"/>
      <c r="D731" s="194" t="s">
        <v>168</v>
      </c>
      <c r="E731" s="211" t="s">
        <v>1</v>
      </c>
      <c r="F731" s="212" t="s">
        <v>191</v>
      </c>
      <c r="G731" s="15"/>
      <c r="H731" s="211" t="s">
        <v>1</v>
      </c>
      <c r="I731" s="213"/>
      <c r="J731" s="15"/>
      <c r="K731" s="15"/>
      <c r="L731" s="210"/>
      <c r="M731" s="214"/>
      <c r="N731" s="215"/>
      <c r="O731" s="215"/>
      <c r="P731" s="215"/>
      <c r="Q731" s="215"/>
      <c r="R731" s="215"/>
      <c r="S731" s="215"/>
      <c r="T731" s="216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11" t="s">
        <v>168</v>
      </c>
      <c r="AU731" s="211" t="s">
        <v>85</v>
      </c>
      <c r="AV731" s="15" t="s">
        <v>83</v>
      </c>
      <c r="AW731" s="15" t="s">
        <v>32</v>
      </c>
      <c r="AX731" s="15" t="s">
        <v>75</v>
      </c>
      <c r="AY731" s="211" t="s">
        <v>122</v>
      </c>
    </row>
    <row r="732" spans="1:51" s="13" customFormat="1" ht="12">
      <c r="A732" s="13"/>
      <c r="B732" s="193"/>
      <c r="C732" s="13"/>
      <c r="D732" s="194" t="s">
        <v>168</v>
      </c>
      <c r="E732" s="195" t="s">
        <v>1</v>
      </c>
      <c r="F732" s="196" t="s">
        <v>905</v>
      </c>
      <c r="G732" s="13"/>
      <c r="H732" s="197">
        <v>1.4</v>
      </c>
      <c r="I732" s="198"/>
      <c r="J732" s="13"/>
      <c r="K732" s="13"/>
      <c r="L732" s="193"/>
      <c r="M732" s="199"/>
      <c r="N732" s="200"/>
      <c r="O732" s="200"/>
      <c r="P732" s="200"/>
      <c r="Q732" s="200"/>
      <c r="R732" s="200"/>
      <c r="S732" s="200"/>
      <c r="T732" s="20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195" t="s">
        <v>168</v>
      </c>
      <c r="AU732" s="195" t="s">
        <v>85</v>
      </c>
      <c r="AV732" s="13" t="s">
        <v>85</v>
      </c>
      <c r="AW732" s="13" t="s">
        <v>32</v>
      </c>
      <c r="AX732" s="13" t="s">
        <v>75</v>
      </c>
      <c r="AY732" s="195" t="s">
        <v>122</v>
      </c>
    </row>
    <row r="733" spans="1:51" s="14" customFormat="1" ht="12">
      <c r="A733" s="14"/>
      <c r="B733" s="202"/>
      <c r="C733" s="14"/>
      <c r="D733" s="194" t="s">
        <v>168</v>
      </c>
      <c r="E733" s="203" t="s">
        <v>1</v>
      </c>
      <c r="F733" s="204" t="s">
        <v>172</v>
      </c>
      <c r="G733" s="14"/>
      <c r="H733" s="205">
        <v>1.4</v>
      </c>
      <c r="I733" s="206"/>
      <c r="J733" s="14"/>
      <c r="K733" s="14"/>
      <c r="L733" s="202"/>
      <c r="M733" s="207"/>
      <c r="N733" s="208"/>
      <c r="O733" s="208"/>
      <c r="P733" s="208"/>
      <c r="Q733" s="208"/>
      <c r="R733" s="208"/>
      <c r="S733" s="208"/>
      <c r="T733" s="209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03" t="s">
        <v>168</v>
      </c>
      <c r="AU733" s="203" t="s">
        <v>85</v>
      </c>
      <c r="AV733" s="14" t="s">
        <v>166</v>
      </c>
      <c r="AW733" s="14" t="s">
        <v>32</v>
      </c>
      <c r="AX733" s="14" t="s">
        <v>83</v>
      </c>
      <c r="AY733" s="203" t="s">
        <v>122</v>
      </c>
    </row>
    <row r="734" spans="1:65" s="2" customFormat="1" ht="24.15" customHeight="1">
      <c r="A734" s="38"/>
      <c r="B734" s="172"/>
      <c r="C734" s="225" t="s">
        <v>906</v>
      </c>
      <c r="D734" s="225" t="s">
        <v>220</v>
      </c>
      <c r="E734" s="226" t="s">
        <v>907</v>
      </c>
      <c r="F734" s="227" t="s">
        <v>908</v>
      </c>
      <c r="G734" s="228" t="s">
        <v>275</v>
      </c>
      <c r="H734" s="229">
        <v>2.75</v>
      </c>
      <c r="I734" s="230"/>
      <c r="J734" s="231">
        <f>ROUND(I734*H734,2)</f>
        <v>0</v>
      </c>
      <c r="K734" s="232"/>
      <c r="L734" s="233"/>
      <c r="M734" s="234" t="s">
        <v>1</v>
      </c>
      <c r="N734" s="235" t="s">
        <v>40</v>
      </c>
      <c r="O734" s="77"/>
      <c r="P734" s="183">
        <f>O734*H734</f>
        <v>0</v>
      </c>
      <c r="Q734" s="183">
        <v>0.011</v>
      </c>
      <c r="R734" s="183">
        <f>Q734*H734</f>
        <v>0.03025</v>
      </c>
      <c r="S734" s="183">
        <v>0</v>
      </c>
      <c r="T734" s="184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185" t="s">
        <v>364</v>
      </c>
      <c r="AT734" s="185" t="s">
        <v>220</v>
      </c>
      <c r="AU734" s="185" t="s">
        <v>85</v>
      </c>
      <c r="AY734" s="19" t="s">
        <v>122</v>
      </c>
      <c r="BE734" s="186">
        <f>IF(N734="základní",J734,0)</f>
        <v>0</v>
      </c>
      <c r="BF734" s="186">
        <f>IF(N734="snížená",J734,0)</f>
        <v>0</v>
      </c>
      <c r="BG734" s="186">
        <f>IF(N734="zákl. přenesená",J734,0)</f>
        <v>0</v>
      </c>
      <c r="BH734" s="186">
        <f>IF(N734="sníž. přenesená",J734,0)</f>
        <v>0</v>
      </c>
      <c r="BI734" s="186">
        <f>IF(N734="nulová",J734,0)</f>
        <v>0</v>
      </c>
      <c r="BJ734" s="19" t="s">
        <v>83</v>
      </c>
      <c r="BK734" s="186">
        <f>ROUND(I734*H734,2)</f>
        <v>0</v>
      </c>
      <c r="BL734" s="19" t="s">
        <v>253</v>
      </c>
      <c r="BM734" s="185" t="s">
        <v>909</v>
      </c>
    </row>
    <row r="735" spans="1:51" s="15" customFormat="1" ht="12">
      <c r="A735" s="15"/>
      <c r="B735" s="210"/>
      <c r="C735" s="15"/>
      <c r="D735" s="194" t="s">
        <v>168</v>
      </c>
      <c r="E735" s="211" t="s">
        <v>1</v>
      </c>
      <c r="F735" s="212" t="s">
        <v>196</v>
      </c>
      <c r="G735" s="15"/>
      <c r="H735" s="211" t="s">
        <v>1</v>
      </c>
      <c r="I735" s="213"/>
      <c r="J735" s="15"/>
      <c r="K735" s="15"/>
      <c r="L735" s="210"/>
      <c r="M735" s="214"/>
      <c r="N735" s="215"/>
      <c r="O735" s="215"/>
      <c r="P735" s="215"/>
      <c r="Q735" s="215"/>
      <c r="R735" s="215"/>
      <c r="S735" s="215"/>
      <c r="T735" s="216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11" t="s">
        <v>168</v>
      </c>
      <c r="AU735" s="211" t="s">
        <v>85</v>
      </c>
      <c r="AV735" s="15" t="s">
        <v>83</v>
      </c>
      <c r="AW735" s="15" t="s">
        <v>32</v>
      </c>
      <c r="AX735" s="15" t="s">
        <v>75</v>
      </c>
      <c r="AY735" s="211" t="s">
        <v>122</v>
      </c>
    </row>
    <row r="736" spans="1:51" s="13" customFormat="1" ht="12">
      <c r="A736" s="13"/>
      <c r="B736" s="193"/>
      <c r="C736" s="13"/>
      <c r="D736" s="194" t="s">
        <v>168</v>
      </c>
      <c r="E736" s="195" t="s">
        <v>1</v>
      </c>
      <c r="F736" s="196" t="s">
        <v>910</v>
      </c>
      <c r="G736" s="13"/>
      <c r="H736" s="197">
        <v>1.35</v>
      </c>
      <c r="I736" s="198"/>
      <c r="J736" s="13"/>
      <c r="K736" s="13"/>
      <c r="L736" s="193"/>
      <c r="M736" s="199"/>
      <c r="N736" s="200"/>
      <c r="O736" s="200"/>
      <c r="P736" s="200"/>
      <c r="Q736" s="200"/>
      <c r="R736" s="200"/>
      <c r="S736" s="200"/>
      <c r="T736" s="201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195" t="s">
        <v>168</v>
      </c>
      <c r="AU736" s="195" t="s">
        <v>85</v>
      </c>
      <c r="AV736" s="13" t="s">
        <v>85</v>
      </c>
      <c r="AW736" s="13" t="s">
        <v>32</v>
      </c>
      <c r="AX736" s="13" t="s">
        <v>75</v>
      </c>
      <c r="AY736" s="195" t="s">
        <v>122</v>
      </c>
    </row>
    <row r="737" spans="1:51" s="15" customFormat="1" ht="12">
      <c r="A737" s="15"/>
      <c r="B737" s="210"/>
      <c r="C737" s="15"/>
      <c r="D737" s="194" t="s">
        <v>168</v>
      </c>
      <c r="E737" s="211" t="s">
        <v>1</v>
      </c>
      <c r="F737" s="212" t="s">
        <v>191</v>
      </c>
      <c r="G737" s="15"/>
      <c r="H737" s="211" t="s">
        <v>1</v>
      </c>
      <c r="I737" s="213"/>
      <c r="J737" s="15"/>
      <c r="K737" s="15"/>
      <c r="L737" s="210"/>
      <c r="M737" s="214"/>
      <c r="N737" s="215"/>
      <c r="O737" s="215"/>
      <c r="P737" s="215"/>
      <c r="Q737" s="215"/>
      <c r="R737" s="215"/>
      <c r="S737" s="215"/>
      <c r="T737" s="216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T737" s="211" t="s">
        <v>168</v>
      </c>
      <c r="AU737" s="211" t="s">
        <v>85</v>
      </c>
      <c r="AV737" s="15" t="s">
        <v>83</v>
      </c>
      <c r="AW737" s="15" t="s">
        <v>32</v>
      </c>
      <c r="AX737" s="15" t="s">
        <v>75</v>
      </c>
      <c r="AY737" s="211" t="s">
        <v>122</v>
      </c>
    </row>
    <row r="738" spans="1:51" s="13" customFormat="1" ht="12">
      <c r="A738" s="13"/>
      <c r="B738" s="193"/>
      <c r="C738" s="13"/>
      <c r="D738" s="194" t="s">
        <v>168</v>
      </c>
      <c r="E738" s="195" t="s">
        <v>1</v>
      </c>
      <c r="F738" s="196" t="s">
        <v>905</v>
      </c>
      <c r="G738" s="13"/>
      <c r="H738" s="197">
        <v>1.4</v>
      </c>
      <c r="I738" s="198"/>
      <c r="J738" s="13"/>
      <c r="K738" s="13"/>
      <c r="L738" s="193"/>
      <c r="M738" s="199"/>
      <c r="N738" s="200"/>
      <c r="O738" s="200"/>
      <c r="P738" s="200"/>
      <c r="Q738" s="200"/>
      <c r="R738" s="200"/>
      <c r="S738" s="200"/>
      <c r="T738" s="20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195" t="s">
        <v>168</v>
      </c>
      <c r="AU738" s="195" t="s">
        <v>85</v>
      </c>
      <c r="AV738" s="13" t="s">
        <v>85</v>
      </c>
      <c r="AW738" s="13" t="s">
        <v>32</v>
      </c>
      <c r="AX738" s="13" t="s">
        <v>75</v>
      </c>
      <c r="AY738" s="195" t="s">
        <v>122</v>
      </c>
    </row>
    <row r="739" spans="1:51" s="14" customFormat="1" ht="12">
      <c r="A739" s="14"/>
      <c r="B739" s="202"/>
      <c r="C739" s="14"/>
      <c r="D739" s="194" t="s">
        <v>168</v>
      </c>
      <c r="E739" s="203" t="s">
        <v>1</v>
      </c>
      <c r="F739" s="204" t="s">
        <v>172</v>
      </c>
      <c r="G739" s="14"/>
      <c r="H739" s="205">
        <v>2.75</v>
      </c>
      <c r="I739" s="206"/>
      <c r="J739" s="14"/>
      <c r="K739" s="14"/>
      <c r="L739" s="202"/>
      <c r="M739" s="207"/>
      <c r="N739" s="208"/>
      <c r="O739" s="208"/>
      <c r="P739" s="208"/>
      <c r="Q739" s="208"/>
      <c r="R739" s="208"/>
      <c r="S739" s="208"/>
      <c r="T739" s="209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03" t="s">
        <v>168</v>
      </c>
      <c r="AU739" s="203" t="s">
        <v>85</v>
      </c>
      <c r="AV739" s="14" t="s">
        <v>166</v>
      </c>
      <c r="AW739" s="14" t="s">
        <v>32</v>
      </c>
      <c r="AX739" s="14" t="s">
        <v>83</v>
      </c>
      <c r="AY739" s="203" t="s">
        <v>122</v>
      </c>
    </row>
    <row r="740" spans="1:65" s="2" customFormat="1" ht="24.15" customHeight="1">
      <c r="A740" s="38"/>
      <c r="B740" s="172"/>
      <c r="C740" s="173" t="s">
        <v>911</v>
      </c>
      <c r="D740" s="173" t="s">
        <v>125</v>
      </c>
      <c r="E740" s="174" t="s">
        <v>912</v>
      </c>
      <c r="F740" s="175" t="s">
        <v>913</v>
      </c>
      <c r="G740" s="176" t="s">
        <v>576</v>
      </c>
      <c r="H740" s="177">
        <v>100</v>
      </c>
      <c r="I740" s="178"/>
      <c r="J740" s="179">
        <f>ROUND(I740*H740,2)</f>
        <v>0</v>
      </c>
      <c r="K740" s="180"/>
      <c r="L740" s="39"/>
      <c r="M740" s="181" t="s">
        <v>1</v>
      </c>
      <c r="N740" s="182" t="s">
        <v>40</v>
      </c>
      <c r="O740" s="77"/>
      <c r="P740" s="183">
        <f>O740*H740</f>
        <v>0</v>
      </c>
      <c r="Q740" s="183">
        <v>0</v>
      </c>
      <c r="R740" s="183">
        <f>Q740*H740</f>
        <v>0</v>
      </c>
      <c r="S740" s="183">
        <v>0</v>
      </c>
      <c r="T740" s="184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185" t="s">
        <v>253</v>
      </c>
      <c r="AT740" s="185" t="s">
        <v>125</v>
      </c>
      <c r="AU740" s="185" t="s">
        <v>85</v>
      </c>
      <c r="AY740" s="19" t="s">
        <v>122</v>
      </c>
      <c r="BE740" s="186">
        <f>IF(N740="základní",J740,0)</f>
        <v>0</v>
      </c>
      <c r="BF740" s="186">
        <f>IF(N740="snížená",J740,0)</f>
        <v>0</v>
      </c>
      <c r="BG740" s="186">
        <f>IF(N740="zákl. přenesená",J740,0)</f>
        <v>0</v>
      </c>
      <c r="BH740" s="186">
        <f>IF(N740="sníž. přenesená",J740,0)</f>
        <v>0</v>
      </c>
      <c r="BI740" s="186">
        <f>IF(N740="nulová",J740,0)</f>
        <v>0</v>
      </c>
      <c r="BJ740" s="19" t="s">
        <v>83</v>
      </c>
      <c r="BK740" s="186">
        <f>ROUND(I740*H740,2)</f>
        <v>0</v>
      </c>
      <c r="BL740" s="19" t="s">
        <v>253</v>
      </c>
      <c r="BM740" s="185" t="s">
        <v>914</v>
      </c>
    </row>
    <row r="741" spans="1:51" s="15" customFormat="1" ht="12">
      <c r="A741" s="15"/>
      <c r="B741" s="210"/>
      <c r="C741" s="15"/>
      <c r="D741" s="194" t="s">
        <v>168</v>
      </c>
      <c r="E741" s="211" t="s">
        <v>1</v>
      </c>
      <c r="F741" s="212" t="s">
        <v>196</v>
      </c>
      <c r="G741" s="15"/>
      <c r="H741" s="211" t="s">
        <v>1</v>
      </c>
      <c r="I741" s="213"/>
      <c r="J741" s="15"/>
      <c r="K741" s="15"/>
      <c r="L741" s="210"/>
      <c r="M741" s="214"/>
      <c r="N741" s="215"/>
      <c r="O741" s="215"/>
      <c r="P741" s="215"/>
      <c r="Q741" s="215"/>
      <c r="R741" s="215"/>
      <c r="S741" s="215"/>
      <c r="T741" s="216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11" t="s">
        <v>168</v>
      </c>
      <c r="AU741" s="211" t="s">
        <v>85</v>
      </c>
      <c r="AV741" s="15" t="s">
        <v>83</v>
      </c>
      <c r="AW741" s="15" t="s">
        <v>32</v>
      </c>
      <c r="AX741" s="15" t="s">
        <v>75</v>
      </c>
      <c r="AY741" s="211" t="s">
        <v>122</v>
      </c>
    </row>
    <row r="742" spans="1:51" s="13" customFormat="1" ht="12">
      <c r="A742" s="13"/>
      <c r="B742" s="193"/>
      <c r="C742" s="13"/>
      <c r="D742" s="194" t="s">
        <v>168</v>
      </c>
      <c r="E742" s="195" t="s">
        <v>1</v>
      </c>
      <c r="F742" s="196" t="s">
        <v>200</v>
      </c>
      <c r="G742" s="13"/>
      <c r="H742" s="197">
        <v>6</v>
      </c>
      <c r="I742" s="198"/>
      <c r="J742" s="13"/>
      <c r="K742" s="13"/>
      <c r="L742" s="193"/>
      <c r="M742" s="199"/>
      <c r="N742" s="200"/>
      <c r="O742" s="200"/>
      <c r="P742" s="200"/>
      <c r="Q742" s="200"/>
      <c r="R742" s="200"/>
      <c r="S742" s="200"/>
      <c r="T742" s="201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195" t="s">
        <v>168</v>
      </c>
      <c r="AU742" s="195" t="s">
        <v>85</v>
      </c>
      <c r="AV742" s="13" t="s">
        <v>85</v>
      </c>
      <c r="AW742" s="13" t="s">
        <v>32</v>
      </c>
      <c r="AX742" s="13" t="s">
        <v>75</v>
      </c>
      <c r="AY742" s="195" t="s">
        <v>122</v>
      </c>
    </row>
    <row r="743" spans="1:51" s="15" customFormat="1" ht="12">
      <c r="A743" s="15"/>
      <c r="B743" s="210"/>
      <c r="C743" s="15"/>
      <c r="D743" s="194" t="s">
        <v>168</v>
      </c>
      <c r="E743" s="211" t="s">
        <v>1</v>
      </c>
      <c r="F743" s="212" t="s">
        <v>181</v>
      </c>
      <c r="G743" s="15"/>
      <c r="H743" s="211" t="s">
        <v>1</v>
      </c>
      <c r="I743" s="213"/>
      <c r="J743" s="15"/>
      <c r="K743" s="15"/>
      <c r="L743" s="210"/>
      <c r="M743" s="214"/>
      <c r="N743" s="215"/>
      <c r="O743" s="215"/>
      <c r="P743" s="215"/>
      <c r="Q743" s="215"/>
      <c r="R743" s="215"/>
      <c r="S743" s="215"/>
      <c r="T743" s="216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11" t="s">
        <v>168</v>
      </c>
      <c r="AU743" s="211" t="s">
        <v>85</v>
      </c>
      <c r="AV743" s="15" t="s">
        <v>83</v>
      </c>
      <c r="AW743" s="15" t="s">
        <v>32</v>
      </c>
      <c r="AX743" s="15" t="s">
        <v>75</v>
      </c>
      <c r="AY743" s="211" t="s">
        <v>122</v>
      </c>
    </row>
    <row r="744" spans="1:51" s="13" customFormat="1" ht="12">
      <c r="A744" s="13"/>
      <c r="B744" s="193"/>
      <c r="C744" s="13"/>
      <c r="D744" s="194" t="s">
        <v>168</v>
      </c>
      <c r="E744" s="195" t="s">
        <v>1</v>
      </c>
      <c r="F744" s="196" t="s">
        <v>915</v>
      </c>
      <c r="G744" s="13"/>
      <c r="H744" s="197">
        <v>25</v>
      </c>
      <c r="I744" s="198"/>
      <c r="J744" s="13"/>
      <c r="K744" s="13"/>
      <c r="L744" s="193"/>
      <c r="M744" s="199"/>
      <c r="N744" s="200"/>
      <c r="O744" s="200"/>
      <c r="P744" s="200"/>
      <c r="Q744" s="200"/>
      <c r="R744" s="200"/>
      <c r="S744" s="200"/>
      <c r="T744" s="201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195" t="s">
        <v>168</v>
      </c>
      <c r="AU744" s="195" t="s">
        <v>85</v>
      </c>
      <c r="AV744" s="13" t="s">
        <v>85</v>
      </c>
      <c r="AW744" s="13" t="s">
        <v>32</v>
      </c>
      <c r="AX744" s="13" t="s">
        <v>75</v>
      </c>
      <c r="AY744" s="195" t="s">
        <v>122</v>
      </c>
    </row>
    <row r="745" spans="1:51" s="15" customFormat="1" ht="12">
      <c r="A745" s="15"/>
      <c r="B745" s="210"/>
      <c r="C745" s="15"/>
      <c r="D745" s="194" t="s">
        <v>168</v>
      </c>
      <c r="E745" s="211" t="s">
        <v>1</v>
      </c>
      <c r="F745" s="212" t="s">
        <v>188</v>
      </c>
      <c r="G745" s="15"/>
      <c r="H745" s="211" t="s">
        <v>1</v>
      </c>
      <c r="I745" s="213"/>
      <c r="J745" s="15"/>
      <c r="K745" s="15"/>
      <c r="L745" s="210"/>
      <c r="M745" s="214"/>
      <c r="N745" s="215"/>
      <c r="O745" s="215"/>
      <c r="P745" s="215"/>
      <c r="Q745" s="215"/>
      <c r="R745" s="215"/>
      <c r="S745" s="215"/>
      <c r="T745" s="216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11" t="s">
        <v>168</v>
      </c>
      <c r="AU745" s="211" t="s">
        <v>85</v>
      </c>
      <c r="AV745" s="15" t="s">
        <v>83</v>
      </c>
      <c r="AW745" s="15" t="s">
        <v>32</v>
      </c>
      <c r="AX745" s="15" t="s">
        <v>75</v>
      </c>
      <c r="AY745" s="211" t="s">
        <v>122</v>
      </c>
    </row>
    <row r="746" spans="1:51" s="13" customFormat="1" ht="12">
      <c r="A746" s="13"/>
      <c r="B746" s="193"/>
      <c r="C746" s="13"/>
      <c r="D746" s="194" t="s">
        <v>168</v>
      </c>
      <c r="E746" s="195" t="s">
        <v>1</v>
      </c>
      <c r="F746" s="196" t="s">
        <v>916</v>
      </c>
      <c r="G746" s="13"/>
      <c r="H746" s="197">
        <v>27</v>
      </c>
      <c r="I746" s="198"/>
      <c r="J746" s="13"/>
      <c r="K746" s="13"/>
      <c r="L746" s="193"/>
      <c r="M746" s="199"/>
      <c r="N746" s="200"/>
      <c r="O746" s="200"/>
      <c r="P746" s="200"/>
      <c r="Q746" s="200"/>
      <c r="R746" s="200"/>
      <c r="S746" s="200"/>
      <c r="T746" s="20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195" t="s">
        <v>168</v>
      </c>
      <c r="AU746" s="195" t="s">
        <v>85</v>
      </c>
      <c r="AV746" s="13" t="s">
        <v>85</v>
      </c>
      <c r="AW746" s="13" t="s">
        <v>32</v>
      </c>
      <c r="AX746" s="13" t="s">
        <v>75</v>
      </c>
      <c r="AY746" s="195" t="s">
        <v>122</v>
      </c>
    </row>
    <row r="747" spans="1:51" s="15" customFormat="1" ht="12">
      <c r="A747" s="15"/>
      <c r="B747" s="210"/>
      <c r="C747" s="15"/>
      <c r="D747" s="194" t="s">
        <v>168</v>
      </c>
      <c r="E747" s="211" t="s">
        <v>1</v>
      </c>
      <c r="F747" s="212" t="s">
        <v>190</v>
      </c>
      <c r="G747" s="15"/>
      <c r="H747" s="211" t="s">
        <v>1</v>
      </c>
      <c r="I747" s="213"/>
      <c r="J747" s="15"/>
      <c r="K747" s="15"/>
      <c r="L747" s="210"/>
      <c r="M747" s="214"/>
      <c r="N747" s="215"/>
      <c r="O747" s="215"/>
      <c r="P747" s="215"/>
      <c r="Q747" s="215"/>
      <c r="R747" s="215"/>
      <c r="S747" s="215"/>
      <c r="T747" s="216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11" t="s">
        <v>168</v>
      </c>
      <c r="AU747" s="211" t="s">
        <v>85</v>
      </c>
      <c r="AV747" s="15" t="s">
        <v>83</v>
      </c>
      <c r="AW747" s="15" t="s">
        <v>32</v>
      </c>
      <c r="AX747" s="15" t="s">
        <v>75</v>
      </c>
      <c r="AY747" s="211" t="s">
        <v>122</v>
      </c>
    </row>
    <row r="748" spans="1:51" s="13" customFormat="1" ht="12">
      <c r="A748" s="13"/>
      <c r="B748" s="193"/>
      <c r="C748" s="13"/>
      <c r="D748" s="194" t="s">
        <v>168</v>
      </c>
      <c r="E748" s="195" t="s">
        <v>1</v>
      </c>
      <c r="F748" s="196" t="s">
        <v>917</v>
      </c>
      <c r="G748" s="13"/>
      <c r="H748" s="197">
        <v>27</v>
      </c>
      <c r="I748" s="198"/>
      <c r="J748" s="13"/>
      <c r="K748" s="13"/>
      <c r="L748" s="193"/>
      <c r="M748" s="199"/>
      <c r="N748" s="200"/>
      <c r="O748" s="200"/>
      <c r="P748" s="200"/>
      <c r="Q748" s="200"/>
      <c r="R748" s="200"/>
      <c r="S748" s="200"/>
      <c r="T748" s="20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195" t="s">
        <v>168</v>
      </c>
      <c r="AU748" s="195" t="s">
        <v>85</v>
      </c>
      <c r="AV748" s="13" t="s">
        <v>85</v>
      </c>
      <c r="AW748" s="13" t="s">
        <v>32</v>
      </c>
      <c r="AX748" s="13" t="s">
        <v>75</v>
      </c>
      <c r="AY748" s="195" t="s">
        <v>122</v>
      </c>
    </row>
    <row r="749" spans="1:51" s="15" customFormat="1" ht="12">
      <c r="A749" s="15"/>
      <c r="B749" s="210"/>
      <c r="C749" s="15"/>
      <c r="D749" s="194" t="s">
        <v>168</v>
      </c>
      <c r="E749" s="211" t="s">
        <v>1</v>
      </c>
      <c r="F749" s="212" t="s">
        <v>191</v>
      </c>
      <c r="G749" s="15"/>
      <c r="H749" s="211" t="s">
        <v>1</v>
      </c>
      <c r="I749" s="213"/>
      <c r="J749" s="15"/>
      <c r="K749" s="15"/>
      <c r="L749" s="210"/>
      <c r="M749" s="214"/>
      <c r="N749" s="215"/>
      <c r="O749" s="215"/>
      <c r="P749" s="215"/>
      <c r="Q749" s="215"/>
      <c r="R749" s="215"/>
      <c r="S749" s="215"/>
      <c r="T749" s="216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11" t="s">
        <v>168</v>
      </c>
      <c r="AU749" s="211" t="s">
        <v>85</v>
      </c>
      <c r="AV749" s="15" t="s">
        <v>83</v>
      </c>
      <c r="AW749" s="15" t="s">
        <v>32</v>
      </c>
      <c r="AX749" s="15" t="s">
        <v>75</v>
      </c>
      <c r="AY749" s="211" t="s">
        <v>122</v>
      </c>
    </row>
    <row r="750" spans="1:51" s="13" customFormat="1" ht="12">
      <c r="A750" s="13"/>
      <c r="B750" s="193"/>
      <c r="C750" s="13"/>
      <c r="D750" s="194" t="s">
        <v>168</v>
      </c>
      <c r="E750" s="195" t="s">
        <v>1</v>
      </c>
      <c r="F750" s="196" t="s">
        <v>918</v>
      </c>
      <c r="G750" s="13"/>
      <c r="H750" s="197">
        <v>15</v>
      </c>
      <c r="I750" s="198"/>
      <c r="J750" s="13"/>
      <c r="K750" s="13"/>
      <c r="L750" s="193"/>
      <c r="M750" s="199"/>
      <c r="N750" s="200"/>
      <c r="O750" s="200"/>
      <c r="P750" s="200"/>
      <c r="Q750" s="200"/>
      <c r="R750" s="200"/>
      <c r="S750" s="200"/>
      <c r="T750" s="201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195" t="s">
        <v>168</v>
      </c>
      <c r="AU750" s="195" t="s">
        <v>85</v>
      </c>
      <c r="AV750" s="13" t="s">
        <v>85</v>
      </c>
      <c r="AW750" s="13" t="s">
        <v>32</v>
      </c>
      <c r="AX750" s="13" t="s">
        <v>75</v>
      </c>
      <c r="AY750" s="195" t="s">
        <v>122</v>
      </c>
    </row>
    <row r="751" spans="1:51" s="14" customFormat="1" ht="12">
      <c r="A751" s="14"/>
      <c r="B751" s="202"/>
      <c r="C751" s="14"/>
      <c r="D751" s="194" t="s">
        <v>168</v>
      </c>
      <c r="E751" s="203" t="s">
        <v>1</v>
      </c>
      <c r="F751" s="204" t="s">
        <v>172</v>
      </c>
      <c r="G751" s="14"/>
      <c r="H751" s="205">
        <v>100</v>
      </c>
      <c r="I751" s="206"/>
      <c r="J751" s="14"/>
      <c r="K751" s="14"/>
      <c r="L751" s="202"/>
      <c r="M751" s="207"/>
      <c r="N751" s="208"/>
      <c r="O751" s="208"/>
      <c r="P751" s="208"/>
      <c r="Q751" s="208"/>
      <c r="R751" s="208"/>
      <c r="S751" s="208"/>
      <c r="T751" s="209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03" t="s">
        <v>168</v>
      </c>
      <c r="AU751" s="203" t="s">
        <v>85</v>
      </c>
      <c r="AV751" s="14" t="s">
        <v>166</v>
      </c>
      <c r="AW751" s="14" t="s">
        <v>32</v>
      </c>
      <c r="AX751" s="14" t="s">
        <v>83</v>
      </c>
      <c r="AY751" s="203" t="s">
        <v>122</v>
      </c>
    </row>
    <row r="752" spans="1:65" s="2" customFormat="1" ht="24.15" customHeight="1">
      <c r="A752" s="38"/>
      <c r="B752" s="172"/>
      <c r="C752" s="225" t="s">
        <v>919</v>
      </c>
      <c r="D752" s="225" t="s">
        <v>220</v>
      </c>
      <c r="E752" s="226" t="s">
        <v>907</v>
      </c>
      <c r="F752" s="227" t="s">
        <v>908</v>
      </c>
      <c r="G752" s="228" t="s">
        <v>275</v>
      </c>
      <c r="H752" s="229">
        <v>147.2</v>
      </c>
      <c r="I752" s="230"/>
      <c r="J752" s="231">
        <f>ROUND(I752*H752,2)</f>
        <v>0</v>
      </c>
      <c r="K752" s="232"/>
      <c r="L752" s="233"/>
      <c r="M752" s="234" t="s">
        <v>1</v>
      </c>
      <c r="N752" s="235" t="s">
        <v>40</v>
      </c>
      <c r="O752" s="77"/>
      <c r="P752" s="183">
        <f>O752*H752</f>
        <v>0</v>
      </c>
      <c r="Q752" s="183">
        <v>0.011</v>
      </c>
      <c r="R752" s="183">
        <f>Q752*H752</f>
        <v>1.6191999999999998</v>
      </c>
      <c r="S752" s="183">
        <v>0</v>
      </c>
      <c r="T752" s="184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185" t="s">
        <v>364</v>
      </c>
      <c r="AT752" s="185" t="s">
        <v>220</v>
      </c>
      <c r="AU752" s="185" t="s">
        <v>85</v>
      </c>
      <c r="AY752" s="19" t="s">
        <v>122</v>
      </c>
      <c r="BE752" s="186">
        <f>IF(N752="základní",J752,0)</f>
        <v>0</v>
      </c>
      <c r="BF752" s="186">
        <f>IF(N752="snížená",J752,0)</f>
        <v>0</v>
      </c>
      <c r="BG752" s="186">
        <f>IF(N752="zákl. přenesená",J752,0)</f>
        <v>0</v>
      </c>
      <c r="BH752" s="186">
        <f>IF(N752="sníž. přenesená",J752,0)</f>
        <v>0</v>
      </c>
      <c r="BI752" s="186">
        <f>IF(N752="nulová",J752,0)</f>
        <v>0</v>
      </c>
      <c r="BJ752" s="19" t="s">
        <v>83</v>
      </c>
      <c r="BK752" s="186">
        <f>ROUND(I752*H752,2)</f>
        <v>0</v>
      </c>
      <c r="BL752" s="19" t="s">
        <v>253</v>
      </c>
      <c r="BM752" s="185" t="s">
        <v>920</v>
      </c>
    </row>
    <row r="753" spans="1:51" s="15" customFormat="1" ht="12">
      <c r="A753" s="15"/>
      <c r="B753" s="210"/>
      <c r="C753" s="15"/>
      <c r="D753" s="194" t="s">
        <v>168</v>
      </c>
      <c r="E753" s="211" t="s">
        <v>1</v>
      </c>
      <c r="F753" s="212" t="s">
        <v>181</v>
      </c>
      <c r="G753" s="15"/>
      <c r="H753" s="211" t="s">
        <v>1</v>
      </c>
      <c r="I753" s="213"/>
      <c r="J753" s="15"/>
      <c r="K753" s="15"/>
      <c r="L753" s="210"/>
      <c r="M753" s="214"/>
      <c r="N753" s="215"/>
      <c r="O753" s="215"/>
      <c r="P753" s="215"/>
      <c r="Q753" s="215"/>
      <c r="R753" s="215"/>
      <c r="S753" s="215"/>
      <c r="T753" s="216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11" t="s">
        <v>168</v>
      </c>
      <c r="AU753" s="211" t="s">
        <v>85</v>
      </c>
      <c r="AV753" s="15" t="s">
        <v>83</v>
      </c>
      <c r="AW753" s="15" t="s">
        <v>32</v>
      </c>
      <c r="AX753" s="15" t="s">
        <v>75</v>
      </c>
      <c r="AY753" s="211" t="s">
        <v>122</v>
      </c>
    </row>
    <row r="754" spans="1:51" s="13" customFormat="1" ht="12">
      <c r="A754" s="13"/>
      <c r="B754" s="193"/>
      <c r="C754" s="13"/>
      <c r="D754" s="194" t="s">
        <v>168</v>
      </c>
      <c r="E754" s="195" t="s">
        <v>1</v>
      </c>
      <c r="F754" s="196" t="s">
        <v>921</v>
      </c>
      <c r="G754" s="13"/>
      <c r="H754" s="197">
        <v>27.6</v>
      </c>
      <c r="I754" s="198"/>
      <c r="J754" s="13"/>
      <c r="K754" s="13"/>
      <c r="L754" s="193"/>
      <c r="M754" s="199"/>
      <c r="N754" s="200"/>
      <c r="O754" s="200"/>
      <c r="P754" s="200"/>
      <c r="Q754" s="200"/>
      <c r="R754" s="200"/>
      <c r="S754" s="200"/>
      <c r="T754" s="20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195" t="s">
        <v>168</v>
      </c>
      <c r="AU754" s="195" t="s">
        <v>85</v>
      </c>
      <c r="AV754" s="13" t="s">
        <v>85</v>
      </c>
      <c r="AW754" s="13" t="s">
        <v>32</v>
      </c>
      <c r="AX754" s="13" t="s">
        <v>75</v>
      </c>
      <c r="AY754" s="195" t="s">
        <v>122</v>
      </c>
    </row>
    <row r="755" spans="1:51" s="15" customFormat="1" ht="12">
      <c r="A755" s="15"/>
      <c r="B755" s="210"/>
      <c r="C755" s="15"/>
      <c r="D755" s="194" t="s">
        <v>168</v>
      </c>
      <c r="E755" s="211" t="s">
        <v>1</v>
      </c>
      <c r="F755" s="212" t="s">
        <v>188</v>
      </c>
      <c r="G755" s="15"/>
      <c r="H755" s="211" t="s">
        <v>1</v>
      </c>
      <c r="I755" s="213"/>
      <c r="J755" s="15"/>
      <c r="K755" s="15"/>
      <c r="L755" s="210"/>
      <c r="M755" s="214"/>
      <c r="N755" s="215"/>
      <c r="O755" s="215"/>
      <c r="P755" s="215"/>
      <c r="Q755" s="215"/>
      <c r="R755" s="215"/>
      <c r="S755" s="215"/>
      <c r="T755" s="216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11" t="s">
        <v>168</v>
      </c>
      <c r="AU755" s="211" t="s">
        <v>85</v>
      </c>
      <c r="AV755" s="15" t="s">
        <v>83</v>
      </c>
      <c r="AW755" s="15" t="s">
        <v>32</v>
      </c>
      <c r="AX755" s="15" t="s">
        <v>75</v>
      </c>
      <c r="AY755" s="211" t="s">
        <v>122</v>
      </c>
    </row>
    <row r="756" spans="1:51" s="13" customFormat="1" ht="12">
      <c r="A756" s="13"/>
      <c r="B756" s="193"/>
      <c r="C756" s="13"/>
      <c r="D756" s="194" t="s">
        <v>168</v>
      </c>
      <c r="E756" s="195" t="s">
        <v>1</v>
      </c>
      <c r="F756" s="196" t="s">
        <v>921</v>
      </c>
      <c r="G756" s="13"/>
      <c r="H756" s="197">
        <v>27.6</v>
      </c>
      <c r="I756" s="198"/>
      <c r="J756" s="13"/>
      <c r="K756" s="13"/>
      <c r="L756" s="193"/>
      <c r="M756" s="199"/>
      <c r="N756" s="200"/>
      <c r="O756" s="200"/>
      <c r="P756" s="200"/>
      <c r="Q756" s="200"/>
      <c r="R756" s="200"/>
      <c r="S756" s="200"/>
      <c r="T756" s="20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195" t="s">
        <v>168</v>
      </c>
      <c r="AU756" s="195" t="s">
        <v>85</v>
      </c>
      <c r="AV756" s="13" t="s">
        <v>85</v>
      </c>
      <c r="AW756" s="13" t="s">
        <v>32</v>
      </c>
      <c r="AX756" s="13" t="s">
        <v>75</v>
      </c>
      <c r="AY756" s="195" t="s">
        <v>122</v>
      </c>
    </row>
    <row r="757" spans="1:51" s="15" customFormat="1" ht="12">
      <c r="A757" s="15"/>
      <c r="B757" s="210"/>
      <c r="C757" s="15"/>
      <c r="D757" s="194" t="s">
        <v>168</v>
      </c>
      <c r="E757" s="211" t="s">
        <v>1</v>
      </c>
      <c r="F757" s="212" t="s">
        <v>190</v>
      </c>
      <c r="G757" s="15"/>
      <c r="H757" s="211" t="s">
        <v>1</v>
      </c>
      <c r="I757" s="213"/>
      <c r="J757" s="15"/>
      <c r="K757" s="15"/>
      <c r="L757" s="210"/>
      <c r="M757" s="214"/>
      <c r="N757" s="215"/>
      <c r="O757" s="215"/>
      <c r="P757" s="215"/>
      <c r="Q757" s="215"/>
      <c r="R757" s="215"/>
      <c r="S757" s="215"/>
      <c r="T757" s="216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11" t="s">
        <v>168</v>
      </c>
      <c r="AU757" s="211" t="s">
        <v>85</v>
      </c>
      <c r="AV757" s="15" t="s">
        <v>83</v>
      </c>
      <c r="AW757" s="15" t="s">
        <v>32</v>
      </c>
      <c r="AX757" s="15" t="s">
        <v>75</v>
      </c>
      <c r="AY757" s="211" t="s">
        <v>122</v>
      </c>
    </row>
    <row r="758" spans="1:51" s="13" customFormat="1" ht="12">
      <c r="A758" s="13"/>
      <c r="B758" s="193"/>
      <c r="C758" s="13"/>
      <c r="D758" s="194" t="s">
        <v>168</v>
      </c>
      <c r="E758" s="195" t="s">
        <v>1</v>
      </c>
      <c r="F758" s="196" t="s">
        <v>922</v>
      </c>
      <c r="G758" s="13"/>
      <c r="H758" s="197">
        <v>59.8</v>
      </c>
      <c r="I758" s="198"/>
      <c r="J758" s="13"/>
      <c r="K758" s="13"/>
      <c r="L758" s="193"/>
      <c r="M758" s="199"/>
      <c r="N758" s="200"/>
      <c r="O758" s="200"/>
      <c r="P758" s="200"/>
      <c r="Q758" s="200"/>
      <c r="R758" s="200"/>
      <c r="S758" s="200"/>
      <c r="T758" s="201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195" t="s">
        <v>168</v>
      </c>
      <c r="AU758" s="195" t="s">
        <v>85</v>
      </c>
      <c r="AV758" s="13" t="s">
        <v>85</v>
      </c>
      <c r="AW758" s="13" t="s">
        <v>32</v>
      </c>
      <c r="AX758" s="13" t="s">
        <v>75</v>
      </c>
      <c r="AY758" s="195" t="s">
        <v>122</v>
      </c>
    </row>
    <row r="759" spans="1:51" s="15" customFormat="1" ht="12">
      <c r="A759" s="15"/>
      <c r="B759" s="210"/>
      <c r="C759" s="15"/>
      <c r="D759" s="194" t="s">
        <v>168</v>
      </c>
      <c r="E759" s="211" t="s">
        <v>1</v>
      </c>
      <c r="F759" s="212" t="s">
        <v>191</v>
      </c>
      <c r="G759" s="15"/>
      <c r="H759" s="211" t="s">
        <v>1</v>
      </c>
      <c r="I759" s="213"/>
      <c r="J759" s="15"/>
      <c r="K759" s="15"/>
      <c r="L759" s="210"/>
      <c r="M759" s="214"/>
      <c r="N759" s="215"/>
      <c r="O759" s="215"/>
      <c r="P759" s="215"/>
      <c r="Q759" s="215"/>
      <c r="R759" s="215"/>
      <c r="S759" s="215"/>
      <c r="T759" s="216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11" t="s">
        <v>168</v>
      </c>
      <c r="AU759" s="211" t="s">
        <v>85</v>
      </c>
      <c r="AV759" s="15" t="s">
        <v>83</v>
      </c>
      <c r="AW759" s="15" t="s">
        <v>32</v>
      </c>
      <c r="AX759" s="15" t="s">
        <v>75</v>
      </c>
      <c r="AY759" s="211" t="s">
        <v>122</v>
      </c>
    </row>
    <row r="760" spans="1:51" s="13" customFormat="1" ht="12">
      <c r="A760" s="13"/>
      <c r="B760" s="193"/>
      <c r="C760" s="13"/>
      <c r="D760" s="194" t="s">
        <v>168</v>
      </c>
      <c r="E760" s="195" t="s">
        <v>1</v>
      </c>
      <c r="F760" s="196" t="s">
        <v>923</v>
      </c>
      <c r="G760" s="13"/>
      <c r="H760" s="197">
        <v>32.2</v>
      </c>
      <c r="I760" s="198"/>
      <c r="J760" s="13"/>
      <c r="K760" s="13"/>
      <c r="L760" s="193"/>
      <c r="M760" s="199"/>
      <c r="N760" s="200"/>
      <c r="O760" s="200"/>
      <c r="P760" s="200"/>
      <c r="Q760" s="200"/>
      <c r="R760" s="200"/>
      <c r="S760" s="200"/>
      <c r="T760" s="201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195" t="s">
        <v>168</v>
      </c>
      <c r="AU760" s="195" t="s">
        <v>85</v>
      </c>
      <c r="AV760" s="13" t="s">
        <v>85</v>
      </c>
      <c r="AW760" s="13" t="s">
        <v>32</v>
      </c>
      <c r="AX760" s="13" t="s">
        <v>75</v>
      </c>
      <c r="AY760" s="195" t="s">
        <v>122</v>
      </c>
    </row>
    <row r="761" spans="1:51" s="14" customFormat="1" ht="12">
      <c r="A761" s="14"/>
      <c r="B761" s="202"/>
      <c r="C761" s="14"/>
      <c r="D761" s="194" t="s">
        <v>168</v>
      </c>
      <c r="E761" s="203" t="s">
        <v>1</v>
      </c>
      <c r="F761" s="204" t="s">
        <v>172</v>
      </c>
      <c r="G761" s="14"/>
      <c r="H761" s="205">
        <v>147.2</v>
      </c>
      <c r="I761" s="206"/>
      <c r="J761" s="14"/>
      <c r="K761" s="14"/>
      <c r="L761" s="202"/>
      <c r="M761" s="207"/>
      <c r="N761" s="208"/>
      <c r="O761" s="208"/>
      <c r="P761" s="208"/>
      <c r="Q761" s="208"/>
      <c r="R761" s="208"/>
      <c r="S761" s="208"/>
      <c r="T761" s="209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03" t="s">
        <v>168</v>
      </c>
      <c r="AU761" s="203" t="s">
        <v>85</v>
      </c>
      <c r="AV761" s="14" t="s">
        <v>166</v>
      </c>
      <c r="AW761" s="14" t="s">
        <v>32</v>
      </c>
      <c r="AX761" s="14" t="s">
        <v>83</v>
      </c>
      <c r="AY761" s="203" t="s">
        <v>122</v>
      </c>
    </row>
    <row r="762" spans="1:65" s="2" customFormat="1" ht="24.15" customHeight="1">
      <c r="A762" s="38"/>
      <c r="B762" s="172"/>
      <c r="C762" s="225" t="s">
        <v>924</v>
      </c>
      <c r="D762" s="225" t="s">
        <v>220</v>
      </c>
      <c r="E762" s="226" t="s">
        <v>925</v>
      </c>
      <c r="F762" s="227" t="s">
        <v>926</v>
      </c>
      <c r="G762" s="228" t="s">
        <v>275</v>
      </c>
      <c r="H762" s="229">
        <v>69</v>
      </c>
      <c r="I762" s="230"/>
      <c r="J762" s="231">
        <f>ROUND(I762*H762,2)</f>
        <v>0</v>
      </c>
      <c r="K762" s="232"/>
      <c r="L762" s="233"/>
      <c r="M762" s="234" t="s">
        <v>1</v>
      </c>
      <c r="N762" s="235" t="s">
        <v>40</v>
      </c>
      <c r="O762" s="77"/>
      <c r="P762" s="183">
        <f>O762*H762</f>
        <v>0</v>
      </c>
      <c r="Q762" s="183">
        <v>0.011</v>
      </c>
      <c r="R762" s="183">
        <f>Q762*H762</f>
        <v>0.759</v>
      </c>
      <c r="S762" s="183">
        <v>0</v>
      </c>
      <c r="T762" s="184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185" t="s">
        <v>364</v>
      </c>
      <c r="AT762" s="185" t="s">
        <v>220</v>
      </c>
      <c r="AU762" s="185" t="s">
        <v>85</v>
      </c>
      <c r="AY762" s="19" t="s">
        <v>122</v>
      </c>
      <c r="BE762" s="186">
        <f>IF(N762="základní",J762,0)</f>
        <v>0</v>
      </c>
      <c r="BF762" s="186">
        <f>IF(N762="snížená",J762,0)</f>
        <v>0</v>
      </c>
      <c r="BG762" s="186">
        <f>IF(N762="zákl. přenesená",J762,0)</f>
        <v>0</v>
      </c>
      <c r="BH762" s="186">
        <f>IF(N762="sníž. přenesená",J762,0)</f>
        <v>0</v>
      </c>
      <c r="BI762" s="186">
        <f>IF(N762="nulová",J762,0)</f>
        <v>0</v>
      </c>
      <c r="BJ762" s="19" t="s">
        <v>83</v>
      </c>
      <c r="BK762" s="186">
        <f>ROUND(I762*H762,2)</f>
        <v>0</v>
      </c>
      <c r="BL762" s="19" t="s">
        <v>253</v>
      </c>
      <c r="BM762" s="185" t="s">
        <v>927</v>
      </c>
    </row>
    <row r="763" spans="1:51" s="15" customFormat="1" ht="12">
      <c r="A763" s="15"/>
      <c r="B763" s="210"/>
      <c r="C763" s="15"/>
      <c r="D763" s="194" t="s">
        <v>168</v>
      </c>
      <c r="E763" s="211" t="s">
        <v>1</v>
      </c>
      <c r="F763" s="212" t="s">
        <v>181</v>
      </c>
      <c r="G763" s="15"/>
      <c r="H763" s="211" t="s">
        <v>1</v>
      </c>
      <c r="I763" s="213"/>
      <c r="J763" s="15"/>
      <c r="K763" s="15"/>
      <c r="L763" s="210"/>
      <c r="M763" s="214"/>
      <c r="N763" s="215"/>
      <c r="O763" s="215"/>
      <c r="P763" s="215"/>
      <c r="Q763" s="215"/>
      <c r="R763" s="215"/>
      <c r="S763" s="215"/>
      <c r="T763" s="216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211" t="s">
        <v>168</v>
      </c>
      <c r="AU763" s="211" t="s">
        <v>85</v>
      </c>
      <c r="AV763" s="15" t="s">
        <v>83</v>
      </c>
      <c r="AW763" s="15" t="s">
        <v>32</v>
      </c>
      <c r="AX763" s="15" t="s">
        <v>75</v>
      </c>
      <c r="AY763" s="211" t="s">
        <v>122</v>
      </c>
    </row>
    <row r="764" spans="1:51" s="13" customFormat="1" ht="12">
      <c r="A764" s="13"/>
      <c r="B764" s="193"/>
      <c r="C764" s="13"/>
      <c r="D764" s="194" t="s">
        <v>168</v>
      </c>
      <c r="E764" s="195" t="s">
        <v>1</v>
      </c>
      <c r="F764" s="196" t="s">
        <v>928</v>
      </c>
      <c r="G764" s="13"/>
      <c r="H764" s="197">
        <v>29.9</v>
      </c>
      <c r="I764" s="198"/>
      <c r="J764" s="13"/>
      <c r="K764" s="13"/>
      <c r="L764" s="193"/>
      <c r="M764" s="199"/>
      <c r="N764" s="200"/>
      <c r="O764" s="200"/>
      <c r="P764" s="200"/>
      <c r="Q764" s="200"/>
      <c r="R764" s="200"/>
      <c r="S764" s="200"/>
      <c r="T764" s="20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195" t="s">
        <v>168</v>
      </c>
      <c r="AU764" s="195" t="s">
        <v>85</v>
      </c>
      <c r="AV764" s="13" t="s">
        <v>85</v>
      </c>
      <c r="AW764" s="13" t="s">
        <v>32</v>
      </c>
      <c r="AX764" s="13" t="s">
        <v>75</v>
      </c>
      <c r="AY764" s="195" t="s">
        <v>122</v>
      </c>
    </row>
    <row r="765" spans="1:51" s="15" customFormat="1" ht="12">
      <c r="A765" s="15"/>
      <c r="B765" s="210"/>
      <c r="C765" s="15"/>
      <c r="D765" s="194" t="s">
        <v>168</v>
      </c>
      <c r="E765" s="211" t="s">
        <v>1</v>
      </c>
      <c r="F765" s="212" t="s">
        <v>188</v>
      </c>
      <c r="G765" s="15"/>
      <c r="H765" s="211" t="s">
        <v>1</v>
      </c>
      <c r="I765" s="213"/>
      <c r="J765" s="15"/>
      <c r="K765" s="15"/>
      <c r="L765" s="210"/>
      <c r="M765" s="214"/>
      <c r="N765" s="215"/>
      <c r="O765" s="215"/>
      <c r="P765" s="215"/>
      <c r="Q765" s="215"/>
      <c r="R765" s="215"/>
      <c r="S765" s="215"/>
      <c r="T765" s="216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11" t="s">
        <v>168</v>
      </c>
      <c r="AU765" s="211" t="s">
        <v>85</v>
      </c>
      <c r="AV765" s="15" t="s">
        <v>83</v>
      </c>
      <c r="AW765" s="15" t="s">
        <v>32</v>
      </c>
      <c r="AX765" s="15" t="s">
        <v>75</v>
      </c>
      <c r="AY765" s="211" t="s">
        <v>122</v>
      </c>
    </row>
    <row r="766" spans="1:51" s="13" customFormat="1" ht="12">
      <c r="A766" s="13"/>
      <c r="B766" s="193"/>
      <c r="C766" s="13"/>
      <c r="D766" s="194" t="s">
        <v>168</v>
      </c>
      <c r="E766" s="195" t="s">
        <v>1</v>
      </c>
      <c r="F766" s="196" t="s">
        <v>929</v>
      </c>
      <c r="G766" s="13"/>
      <c r="H766" s="197">
        <v>34.5</v>
      </c>
      <c r="I766" s="198"/>
      <c r="J766" s="13"/>
      <c r="K766" s="13"/>
      <c r="L766" s="193"/>
      <c r="M766" s="199"/>
      <c r="N766" s="200"/>
      <c r="O766" s="200"/>
      <c r="P766" s="200"/>
      <c r="Q766" s="200"/>
      <c r="R766" s="200"/>
      <c r="S766" s="200"/>
      <c r="T766" s="201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195" t="s">
        <v>168</v>
      </c>
      <c r="AU766" s="195" t="s">
        <v>85</v>
      </c>
      <c r="AV766" s="13" t="s">
        <v>85</v>
      </c>
      <c r="AW766" s="13" t="s">
        <v>32</v>
      </c>
      <c r="AX766" s="13" t="s">
        <v>75</v>
      </c>
      <c r="AY766" s="195" t="s">
        <v>122</v>
      </c>
    </row>
    <row r="767" spans="1:51" s="15" customFormat="1" ht="12">
      <c r="A767" s="15"/>
      <c r="B767" s="210"/>
      <c r="C767" s="15"/>
      <c r="D767" s="194" t="s">
        <v>168</v>
      </c>
      <c r="E767" s="211" t="s">
        <v>1</v>
      </c>
      <c r="F767" s="212" t="s">
        <v>190</v>
      </c>
      <c r="G767" s="15"/>
      <c r="H767" s="211" t="s">
        <v>1</v>
      </c>
      <c r="I767" s="213"/>
      <c r="J767" s="15"/>
      <c r="K767" s="15"/>
      <c r="L767" s="210"/>
      <c r="M767" s="214"/>
      <c r="N767" s="215"/>
      <c r="O767" s="215"/>
      <c r="P767" s="215"/>
      <c r="Q767" s="215"/>
      <c r="R767" s="215"/>
      <c r="S767" s="215"/>
      <c r="T767" s="216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11" t="s">
        <v>168</v>
      </c>
      <c r="AU767" s="211" t="s">
        <v>85</v>
      </c>
      <c r="AV767" s="15" t="s">
        <v>83</v>
      </c>
      <c r="AW767" s="15" t="s">
        <v>32</v>
      </c>
      <c r="AX767" s="15" t="s">
        <v>75</v>
      </c>
      <c r="AY767" s="211" t="s">
        <v>122</v>
      </c>
    </row>
    <row r="768" spans="1:51" s="13" customFormat="1" ht="12">
      <c r="A768" s="13"/>
      <c r="B768" s="193"/>
      <c r="C768" s="13"/>
      <c r="D768" s="194" t="s">
        <v>168</v>
      </c>
      <c r="E768" s="195" t="s">
        <v>1</v>
      </c>
      <c r="F768" s="196" t="s">
        <v>930</v>
      </c>
      <c r="G768" s="13"/>
      <c r="H768" s="197">
        <v>2.3</v>
      </c>
      <c r="I768" s="198"/>
      <c r="J768" s="13"/>
      <c r="K768" s="13"/>
      <c r="L768" s="193"/>
      <c r="M768" s="199"/>
      <c r="N768" s="200"/>
      <c r="O768" s="200"/>
      <c r="P768" s="200"/>
      <c r="Q768" s="200"/>
      <c r="R768" s="200"/>
      <c r="S768" s="200"/>
      <c r="T768" s="20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195" t="s">
        <v>168</v>
      </c>
      <c r="AU768" s="195" t="s">
        <v>85</v>
      </c>
      <c r="AV768" s="13" t="s">
        <v>85</v>
      </c>
      <c r="AW768" s="13" t="s">
        <v>32</v>
      </c>
      <c r="AX768" s="13" t="s">
        <v>75</v>
      </c>
      <c r="AY768" s="195" t="s">
        <v>122</v>
      </c>
    </row>
    <row r="769" spans="1:51" s="15" customFormat="1" ht="12">
      <c r="A769" s="15"/>
      <c r="B769" s="210"/>
      <c r="C769" s="15"/>
      <c r="D769" s="194" t="s">
        <v>168</v>
      </c>
      <c r="E769" s="211" t="s">
        <v>1</v>
      </c>
      <c r="F769" s="212" t="s">
        <v>191</v>
      </c>
      <c r="G769" s="15"/>
      <c r="H769" s="211" t="s">
        <v>1</v>
      </c>
      <c r="I769" s="213"/>
      <c r="J769" s="15"/>
      <c r="K769" s="15"/>
      <c r="L769" s="210"/>
      <c r="M769" s="214"/>
      <c r="N769" s="215"/>
      <c r="O769" s="215"/>
      <c r="P769" s="215"/>
      <c r="Q769" s="215"/>
      <c r="R769" s="215"/>
      <c r="S769" s="215"/>
      <c r="T769" s="216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11" t="s">
        <v>168</v>
      </c>
      <c r="AU769" s="211" t="s">
        <v>85</v>
      </c>
      <c r="AV769" s="15" t="s">
        <v>83</v>
      </c>
      <c r="AW769" s="15" t="s">
        <v>32</v>
      </c>
      <c r="AX769" s="15" t="s">
        <v>75</v>
      </c>
      <c r="AY769" s="211" t="s">
        <v>122</v>
      </c>
    </row>
    <row r="770" spans="1:51" s="13" customFormat="1" ht="12">
      <c r="A770" s="13"/>
      <c r="B770" s="193"/>
      <c r="C770" s="13"/>
      <c r="D770" s="194" t="s">
        <v>168</v>
      </c>
      <c r="E770" s="195" t="s">
        <v>1</v>
      </c>
      <c r="F770" s="196" t="s">
        <v>930</v>
      </c>
      <c r="G770" s="13"/>
      <c r="H770" s="197">
        <v>2.3</v>
      </c>
      <c r="I770" s="198"/>
      <c r="J770" s="13"/>
      <c r="K770" s="13"/>
      <c r="L770" s="193"/>
      <c r="M770" s="199"/>
      <c r="N770" s="200"/>
      <c r="O770" s="200"/>
      <c r="P770" s="200"/>
      <c r="Q770" s="200"/>
      <c r="R770" s="200"/>
      <c r="S770" s="200"/>
      <c r="T770" s="20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195" t="s">
        <v>168</v>
      </c>
      <c r="AU770" s="195" t="s">
        <v>85</v>
      </c>
      <c r="AV770" s="13" t="s">
        <v>85</v>
      </c>
      <c r="AW770" s="13" t="s">
        <v>32</v>
      </c>
      <c r="AX770" s="13" t="s">
        <v>75</v>
      </c>
      <c r="AY770" s="195" t="s">
        <v>122</v>
      </c>
    </row>
    <row r="771" spans="1:51" s="14" customFormat="1" ht="12">
      <c r="A771" s="14"/>
      <c r="B771" s="202"/>
      <c r="C771" s="14"/>
      <c r="D771" s="194" t="s">
        <v>168</v>
      </c>
      <c r="E771" s="203" t="s">
        <v>1</v>
      </c>
      <c r="F771" s="204" t="s">
        <v>172</v>
      </c>
      <c r="G771" s="14"/>
      <c r="H771" s="205">
        <v>69</v>
      </c>
      <c r="I771" s="206"/>
      <c r="J771" s="14"/>
      <c r="K771" s="14"/>
      <c r="L771" s="202"/>
      <c r="M771" s="207"/>
      <c r="N771" s="208"/>
      <c r="O771" s="208"/>
      <c r="P771" s="208"/>
      <c r="Q771" s="208"/>
      <c r="R771" s="208"/>
      <c r="S771" s="208"/>
      <c r="T771" s="209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03" t="s">
        <v>168</v>
      </c>
      <c r="AU771" s="203" t="s">
        <v>85</v>
      </c>
      <c r="AV771" s="14" t="s">
        <v>166</v>
      </c>
      <c r="AW771" s="14" t="s">
        <v>32</v>
      </c>
      <c r="AX771" s="14" t="s">
        <v>83</v>
      </c>
      <c r="AY771" s="203" t="s">
        <v>122</v>
      </c>
    </row>
    <row r="772" spans="1:65" s="2" customFormat="1" ht="24.15" customHeight="1">
      <c r="A772" s="38"/>
      <c r="B772" s="172"/>
      <c r="C772" s="225" t="s">
        <v>931</v>
      </c>
      <c r="D772" s="225" t="s">
        <v>220</v>
      </c>
      <c r="E772" s="226" t="s">
        <v>932</v>
      </c>
      <c r="F772" s="227" t="s">
        <v>933</v>
      </c>
      <c r="G772" s="228" t="s">
        <v>275</v>
      </c>
      <c r="H772" s="229">
        <v>13.8</v>
      </c>
      <c r="I772" s="230"/>
      <c r="J772" s="231">
        <f>ROUND(I772*H772,2)</f>
        <v>0</v>
      </c>
      <c r="K772" s="232"/>
      <c r="L772" s="233"/>
      <c r="M772" s="234" t="s">
        <v>1</v>
      </c>
      <c r="N772" s="235" t="s">
        <v>40</v>
      </c>
      <c r="O772" s="77"/>
      <c r="P772" s="183">
        <f>O772*H772</f>
        <v>0</v>
      </c>
      <c r="Q772" s="183">
        <v>0.012</v>
      </c>
      <c r="R772" s="183">
        <f>Q772*H772</f>
        <v>0.16560000000000002</v>
      </c>
      <c r="S772" s="183">
        <v>0</v>
      </c>
      <c r="T772" s="184">
        <f>S772*H772</f>
        <v>0</v>
      </c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R772" s="185" t="s">
        <v>364</v>
      </c>
      <c r="AT772" s="185" t="s">
        <v>220</v>
      </c>
      <c r="AU772" s="185" t="s">
        <v>85</v>
      </c>
      <c r="AY772" s="19" t="s">
        <v>122</v>
      </c>
      <c r="BE772" s="186">
        <f>IF(N772="základní",J772,0)</f>
        <v>0</v>
      </c>
      <c r="BF772" s="186">
        <f>IF(N772="snížená",J772,0)</f>
        <v>0</v>
      </c>
      <c r="BG772" s="186">
        <f>IF(N772="zákl. přenesená",J772,0)</f>
        <v>0</v>
      </c>
      <c r="BH772" s="186">
        <f>IF(N772="sníž. přenesená",J772,0)</f>
        <v>0</v>
      </c>
      <c r="BI772" s="186">
        <f>IF(N772="nulová",J772,0)</f>
        <v>0</v>
      </c>
      <c r="BJ772" s="19" t="s">
        <v>83</v>
      </c>
      <c r="BK772" s="186">
        <f>ROUND(I772*H772,2)</f>
        <v>0</v>
      </c>
      <c r="BL772" s="19" t="s">
        <v>253</v>
      </c>
      <c r="BM772" s="185" t="s">
        <v>934</v>
      </c>
    </row>
    <row r="773" spans="1:51" s="15" customFormat="1" ht="12">
      <c r="A773" s="15"/>
      <c r="B773" s="210"/>
      <c r="C773" s="15"/>
      <c r="D773" s="194" t="s">
        <v>168</v>
      </c>
      <c r="E773" s="211" t="s">
        <v>1</v>
      </c>
      <c r="F773" s="212" t="s">
        <v>196</v>
      </c>
      <c r="G773" s="15"/>
      <c r="H773" s="211" t="s">
        <v>1</v>
      </c>
      <c r="I773" s="213"/>
      <c r="J773" s="15"/>
      <c r="K773" s="15"/>
      <c r="L773" s="210"/>
      <c r="M773" s="214"/>
      <c r="N773" s="215"/>
      <c r="O773" s="215"/>
      <c r="P773" s="215"/>
      <c r="Q773" s="215"/>
      <c r="R773" s="215"/>
      <c r="S773" s="215"/>
      <c r="T773" s="216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11" t="s">
        <v>168</v>
      </c>
      <c r="AU773" s="211" t="s">
        <v>85</v>
      </c>
      <c r="AV773" s="15" t="s">
        <v>83</v>
      </c>
      <c r="AW773" s="15" t="s">
        <v>32</v>
      </c>
      <c r="AX773" s="15" t="s">
        <v>75</v>
      </c>
      <c r="AY773" s="211" t="s">
        <v>122</v>
      </c>
    </row>
    <row r="774" spans="1:51" s="13" customFormat="1" ht="12">
      <c r="A774" s="13"/>
      <c r="B774" s="193"/>
      <c r="C774" s="13"/>
      <c r="D774" s="194" t="s">
        <v>168</v>
      </c>
      <c r="E774" s="195" t="s">
        <v>1</v>
      </c>
      <c r="F774" s="196" t="s">
        <v>935</v>
      </c>
      <c r="G774" s="13"/>
      <c r="H774" s="197">
        <v>13.8</v>
      </c>
      <c r="I774" s="198"/>
      <c r="J774" s="13"/>
      <c r="K774" s="13"/>
      <c r="L774" s="193"/>
      <c r="M774" s="199"/>
      <c r="N774" s="200"/>
      <c r="O774" s="200"/>
      <c r="P774" s="200"/>
      <c r="Q774" s="200"/>
      <c r="R774" s="200"/>
      <c r="S774" s="200"/>
      <c r="T774" s="20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195" t="s">
        <v>168</v>
      </c>
      <c r="AU774" s="195" t="s">
        <v>85</v>
      </c>
      <c r="AV774" s="13" t="s">
        <v>85</v>
      </c>
      <c r="AW774" s="13" t="s">
        <v>32</v>
      </c>
      <c r="AX774" s="13" t="s">
        <v>75</v>
      </c>
      <c r="AY774" s="195" t="s">
        <v>122</v>
      </c>
    </row>
    <row r="775" spans="1:51" s="14" customFormat="1" ht="12">
      <c r="A775" s="14"/>
      <c r="B775" s="202"/>
      <c r="C775" s="14"/>
      <c r="D775" s="194" t="s">
        <v>168</v>
      </c>
      <c r="E775" s="203" t="s">
        <v>1</v>
      </c>
      <c r="F775" s="204" t="s">
        <v>172</v>
      </c>
      <c r="G775" s="14"/>
      <c r="H775" s="205">
        <v>13.8</v>
      </c>
      <c r="I775" s="206"/>
      <c r="J775" s="14"/>
      <c r="K775" s="14"/>
      <c r="L775" s="202"/>
      <c r="M775" s="207"/>
      <c r="N775" s="208"/>
      <c r="O775" s="208"/>
      <c r="P775" s="208"/>
      <c r="Q775" s="208"/>
      <c r="R775" s="208"/>
      <c r="S775" s="208"/>
      <c r="T775" s="209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03" t="s">
        <v>168</v>
      </c>
      <c r="AU775" s="203" t="s">
        <v>85</v>
      </c>
      <c r="AV775" s="14" t="s">
        <v>166</v>
      </c>
      <c r="AW775" s="14" t="s">
        <v>32</v>
      </c>
      <c r="AX775" s="14" t="s">
        <v>83</v>
      </c>
      <c r="AY775" s="203" t="s">
        <v>122</v>
      </c>
    </row>
    <row r="776" spans="1:65" s="2" customFormat="1" ht="24.15" customHeight="1">
      <c r="A776" s="38"/>
      <c r="B776" s="172"/>
      <c r="C776" s="173" t="s">
        <v>936</v>
      </c>
      <c r="D776" s="173" t="s">
        <v>125</v>
      </c>
      <c r="E776" s="174" t="s">
        <v>937</v>
      </c>
      <c r="F776" s="175" t="s">
        <v>938</v>
      </c>
      <c r="G776" s="176" t="s">
        <v>479</v>
      </c>
      <c r="H776" s="177">
        <v>2.616</v>
      </c>
      <c r="I776" s="178"/>
      <c r="J776" s="179">
        <f>ROUND(I776*H776,2)</f>
        <v>0</v>
      </c>
      <c r="K776" s="180"/>
      <c r="L776" s="39"/>
      <c r="M776" s="181" t="s">
        <v>1</v>
      </c>
      <c r="N776" s="182" t="s">
        <v>40</v>
      </c>
      <c r="O776" s="77"/>
      <c r="P776" s="183">
        <f>O776*H776</f>
        <v>0</v>
      </c>
      <c r="Q776" s="183">
        <v>0</v>
      </c>
      <c r="R776" s="183">
        <f>Q776*H776</f>
        <v>0</v>
      </c>
      <c r="S776" s="183">
        <v>0</v>
      </c>
      <c r="T776" s="184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185" t="s">
        <v>253</v>
      </c>
      <c r="AT776" s="185" t="s">
        <v>125</v>
      </c>
      <c r="AU776" s="185" t="s">
        <v>85</v>
      </c>
      <c r="AY776" s="19" t="s">
        <v>122</v>
      </c>
      <c r="BE776" s="186">
        <f>IF(N776="základní",J776,0)</f>
        <v>0</v>
      </c>
      <c r="BF776" s="186">
        <f>IF(N776="snížená",J776,0)</f>
        <v>0</v>
      </c>
      <c r="BG776" s="186">
        <f>IF(N776="zákl. přenesená",J776,0)</f>
        <v>0</v>
      </c>
      <c r="BH776" s="186">
        <f>IF(N776="sníž. přenesená",J776,0)</f>
        <v>0</v>
      </c>
      <c r="BI776" s="186">
        <f>IF(N776="nulová",J776,0)</f>
        <v>0</v>
      </c>
      <c r="BJ776" s="19" t="s">
        <v>83</v>
      </c>
      <c r="BK776" s="186">
        <f>ROUND(I776*H776,2)</f>
        <v>0</v>
      </c>
      <c r="BL776" s="19" t="s">
        <v>253</v>
      </c>
      <c r="BM776" s="185" t="s">
        <v>939</v>
      </c>
    </row>
    <row r="777" spans="1:63" s="12" customFormat="1" ht="22.8" customHeight="1">
      <c r="A777" s="12"/>
      <c r="B777" s="159"/>
      <c r="C777" s="12"/>
      <c r="D777" s="160" t="s">
        <v>74</v>
      </c>
      <c r="E777" s="170" t="s">
        <v>940</v>
      </c>
      <c r="F777" s="170" t="s">
        <v>941</v>
      </c>
      <c r="G777" s="12"/>
      <c r="H777" s="12"/>
      <c r="I777" s="162"/>
      <c r="J777" s="171">
        <f>BK777</f>
        <v>0</v>
      </c>
      <c r="K777" s="12"/>
      <c r="L777" s="159"/>
      <c r="M777" s="164"/>
      <c r="N777" s="165"/>
      <c r="O777" s="165"/>
      <c r="P777" s="166">
        <f>SUM(P778:P835)</f>
        <v>0</v>
      </c>
      <c r="Q777" s="165"/>
      <c r="R777" s="166">
        <f>SUM(R778:R835)</f>
        <v>3.08803712</v>
      </c>
      <c r="S777" s="165"/>
      <c r="T777" s="167">
        <f>SUM(T778:T835)</f>
        <v>0</v>
      </c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R777" s="160" t="s">
        <v>85</v>
      </c>
      <c r="AT777" s="168" t="s">
        <v>74</v>
      </c>
      <c r="AU777" s="168" t="s">
        <v>83</v>
      </c>
      <c r="AY777" s="160" t="s">
        <v>122</v>
      </c>
      <c r="BK777" s="169">
        <f>SUM(BK778:BK835)</f>
        <v>0</v>
      </c>
    </row>
    <row r="778" spans="1:65" s="2" customFormat="1" ht="24.15" customHeight="1">
      <c r="A778" s="38"/>
      <c r="B778" s="172"/>
      <c r="C778" s="173" t="s">
        <v>942</v>
      </c>
      <c r="D778" s="173" t="s">
        <v>125</v>
      </c>
      <c r="E778" s="174" t="s">
        <v>943</v>
      </c>
      <c r="F778" s="175" t="s">
        <v>944</v>
      </c>
      <c r="G778" s="176" t="s">
        <v>204</v>
      </c>
      <c r="H778" s="177">
        <v>3.386</v>
      </c>
      <c r="I778" s="178"/>
      <c r="J778" s="179">
        <f>ROUND(I778*H778,2)</f>
        <v>0</v>
      </c>
      <c r="K778" s="180"/>
      <c r="L778" s="39"/>
      <c r="M778" s="181" t="s">
        <v>1</v>
      </c>
      <c r="N778" s="182" t="s">
        <v>40</v>
      </c>
      <c r="O778" s="77"/>
      <c r="P778" s="183">
        <f>O778*H778</f>
        <v>0</v>
      </c>
      <c r="Q778" s="183">
        <v>0.00037</v>
      </c>
      <c r="R778" s="183">
        <f>Q778*H778</f>
        <v>0.00125282</v>
      </c>
      <c r="S778" s="183">
        <v>0</v>
      </c>
      <c r="T778" s="184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185" t="s">
        <v>253</v>
      </c>
      <c r="AT778" s="185" t="s">
        <v>125</v>
      </c>
      <c r="AU778" s="185" t="s">
        <v>85</v>
      </c>
      <c r="AY778" s="19" t="s">
        <v>122</v>
      </c>
      <c r="BE778" s="186">
        <f>IF(N778="základní",J778,0)</f>
        <v>0</v>
      </c>
      <c r="BF778" s="186">
        <f>IF(N778="snížená",J778,0)</f>
        <v>0</v>
      </c>
      <c r="BG778" s="186">
        <f>IF(N778="zákl. přenesená",J778,0)</f>
        <v>0</v>
      </c>
      <c r="BH778" s="186">
        <f>IF(N778="sníž. přenesená",J778,0)</f>
        <v>0</v>
      </c>
      <c r="BI778" s="186">
        <f>IF(N778="nulová",J778,0)</f>
        <v>0</v>
      </c>
      <c r="BJ778" s="19" t="s">
        <v>83</v>
      </c>
      <c r="BK778" s="186">
        <f>ROUND(I778*H778,2)</f>
        <v>0</v>
      </c>
      <c r="BL778" s="19" t="s">
        <v>253</v>
      </c>
      <c r="BM778" s="185" t="s">
        <v>945</v>
      </c>
    </row>
    <row r="779" spans="1:51" s="15" customFormat="1" ht="12">
      <c r="A779" s="15"/>
      <c r="B779" s="210"/>
      <c r="C779" s="15"/>
      <c r="D779" s="194" t="s">
        <v>168</v>
      </c>
      <c r="E779" s="211" t="s">
        <v>1</v>
      </c>
      <c r="F779" s="212" t="s">
        <v>437</v>
      </c>
      <c r="G779" s="15"/>
      <c r="H779" s="211" t="s">
        <v>1</v>
      </c>
      <c r="I779" s="213"/>
      <c r="J779" s="15"/>
      <c r="K779" s="15"/>
      <c r="L779" s="210"/>
      <c r="M779" s="214"/>
      <c r="N779" s="215"/>
      <c r="O779" s="215"/>
      <c r="P779" s="215"/>
      <c r="Q779" s="215"/>
      <c r="R779" s="215"/>
      <c r="S779" s="215"/>
      <c r="T779" s="216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11" t="s">
        <v>168</v>
      </c>
      <c r="AU779" s="211" t="s">
        <v>85</v>
      </c>
      <c r="AV779" s="15" t="s">
        <v>83</v>
      </c>
      <c r="AW779" s="15" t="s">
        <v>32</v>
      </c>
      <c r="AX779" s="15" t="s">
        <v>75</v>
      </c>
      <c r="AY779" s="211" t="s">
        <v>122</v>
      </c>
    </row>
    <row r="780" spans="1:51" s="13" customFormat="1" ht="12">
      <c r="A780" s="13"/>
      <c r="B780" s="193"/>
      <c r="C780" s="13"/>
      <c r="D780" s="194" t="s">
        <v>168</v>
      </c>
      <c r="E780" s="195" t="s">
        <v>1</v>
      </c>
      <c r="F780" s="196" t="s">
        <v>438</v>
      </c>
      <c r="G780" s="13"/>
      <c r="H780" s="197">
        <v>2.1</v>
      </c>
      <c r="I780" s="198"/>
      <c r="J780" s="13"/>
      <c r="K780" s="13"/>
      <c r="L780" s="193"/>
      <c r="M780" s="199"/>
      <c r="N780" s="200"/>
      <c r="O780" s="200"/>
      <c r="P780" s="200"/>
      <c r="Q780" s="200"/>
      <c r="R780" s="200"/>
      <c r="S780" s="200"/>
      <c r="T780" s="201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195" t="s">
        <v>168</v>
      </c>
      <c r="AU780" s="195" t="s">
        <v>85</v>
      </c>
      <c r="AV780" s="13" t="s">
        <v>85</v>
      </c>
      <c r="AW780" s="13" t="s">
        <v>32</v>
      </c>
      <c r="AX780" s="13" t="s">
        <v>75</v>
      </c>
      <c r="AY780" s="195" t="s">
        <v>122</v>
      </c>
    </row>
    <row r="781" spans="1:51" s="15" customFormat="1" ht="12">
      <c r="A781" s="15"/>
      <c r="B781" s="210"/>
      <c r="C781" s="15"/>
      <c r="D781" s="194" t="s">
        <v>168</v>
      </c>
      <c r="E781" s="211" t="s">
        <v>1</v>
      </c>
      <c r="F781" s="212" t="s">
        <v>439</v>
      </c>
      <c r="G781" s="15"/>
      <c r="H781" s="211" t="s">
        <v>1</v>
      </c>
      <c r="I781" s="213"/>
      <c r="J781" s="15"/>
      <c r="K781" s="15"/>
      <c r="L781" s="210"/>
      <c r="M781" s="214"/>
      <c r="N781" s="215"/>
      <c r="O781" s="215"/>
      <c r="P781" s="215"/>
      <c r="Q781" s="215"/>
      <c r="R781" s="215"/>
      <c r="S781" s="215"/>
      <c r="T781" s="216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11" t="s">
        <v>168</v>
      </c>
      <c r="AU781" s="211" t="s">
        <v>85</v>
      </c>
      <c r="AV781" s="15" t="s">
        <v>83</v>
      </c>
      <c r="AW781" s="15" t="s">
        <v>32</v>
      </c>
      <c r="AX781" s="15" t="s">
        <v>75</v>
      </c>
      <c r="AY781" s="211" t="s">
        <v>122</v>
      </c>
    </row>
    <row r="782" spans="1:51" s="13" customFormat="1" ht="12">
      <c r="A782" s="13"/>
      <c r="B782" s="193"/>
      <c r="C782" s="13"/>
      <c r="D782" s="194" t="s">
        <v>168</v>
      </c>
      <c r="E782" s="195" t="s">
        <v>1</v>
      </c>
      <c r="F782" s="196" t="s">
        <v>440</v>
      </c>
      <c r="G782" s="13"/>
      <c r="H782" s="197">
        <v>1.286</v>
      </c>
      <c r="I782" s="198"/>
      <c r="J782" s="13"/>
      <c r="K782" s="13"/>
      <c r="L782" s="193"/>
      <c r="M782" s="199"/>
      <c r="N782" s="200"/>
      <c r="O782" s="200"/>
      <c r="P782" s="200"/>
      <c r="Q782" s="200"/>
      <c r="R782" s="200"/>
      <c r="S782" s="200"/>
      <c r="T782" s="20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195" t="s">
        <v>168</v>
      </c>
      <c r="AU782" s="195" t="s">
        <v>85</v>
      </c>
      <c r="AV782" s="13" t="s">
        <v>85</v>
      </c>
      <c r="AW782" s="13" t="s">
        <v>32</v>
      </c>
      <c r="AX782" s="13" t="s">
        <v>75</v>
      </c>
      <c r="AY782" s="195" t="s">
        <v>122</v>
      </c>
    </row>
    <row r="783" spans="1:51" s="14" customFormat="1" ht="12">
      <c r="A783" s="14"/>
      <c r="B783" s="202"/>
      <c r="C783" s="14"/>
      <c r="D783" s="194" t="s">
        <v>168</v>
      </c>
      <c r="E783" s="203" t="s">
        <v>1</v>
      </c>
      <c r="F783" s="204" t="s">
        <v>172</v>
      </c>
      <c r="G783" s="14"/>
      <c r="H783" s="205">
        <v>3.386</v>
      </c>
      <c r="I783" s="206"/>
      <c r="J783" s="14"/>
      <c r="K783" s="14"/>
      <c r="L783" s="202"/>
      <c r="M783" s="207"/>
      <c r="N783" s="208"/>
      <c r="O783" s="208"/>
      <c r="P783" s="208"/>
      <c r="Q783" s="208"/>
      <c r="R783" s="208"/>
      <c r="S783" s="208"/>
      <c r="T783" s="209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03" t="s">
        <v>168</v>
      </c>
      <c r="AU783" s="203" t="s">
        <v>85</v>
      </c>
      <c r="AV783" s="14" t="s">
        <v>166</v>
      </c>
      <c r="AW783" s="14" t="s">
        <v>32</v>
      </c>
      <c r="AX783" s="14" t="s">
        <v>83</v>
      </c>
      <c r="AY783" s="203" t="s">
        <v>122</v>
      </c>
    </row>
    <row r="784" spans="1:65" s="2" customFormat="1" ht="24.15" customHeight="1">
      <c r="A784" s="38"/>
      <c r="B784" s="172"/>
      <c r="C784" s="225" t="s">
        <v>946</v>
      </c>
      <c r="D784" s="225" t="s">
        <v>220</v>
      </c>
      <c r="E784" s="226" t="s">
        <v>947</v>
      </c>
      <c r="F784" s="227" t="s">
        <v>948</v>
      </c>
      <c r="G784" s="228" t="s">
        <v>576</v>
      </c>
      <c r="H784" s="229">
        <v>2</v>
      </c>
      <c r="I784" s="230"/>
      <c r="J784" s="231">
        <f>ROUND(I784*H784,2)</f>
        <v>0</v>
      </c>
      <c r="K784" s="232"/>
      <c r="L784" s="233"/>
      <c r="M784" s="234" t="s">
        <v>1</v>
      </c>
      <c r="N784" s="235" t="s">
        <v>40</v>
      </c>
      <c r="O784" s="77"/>
      <c r="P784" s="183">
        <f>O784*H784</f>
        <v>0</v>
      </c>
      <c r="Q784" s="183">
        <v>0.027</v>
      </c>
      <c r="R784" s="183">
        <f>Q784*H784</f>
        <v>0.054</v>
      </c>
      <c r="S784" s="183">
        <v>0</v>
      </c>
      <c r="T784" s="184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185" t="s">
        <v>364</v>
      </c>
      <c r="AT784" s="185" t="s">
        <v>220</v>
      </c>
      <c r="AU784" s="185" t="s">
        <v>85</v>
      </c>
      <c r="AY784" s="19" t="s">
        <v>122</v>
      </c>
      <c r="BE784" s="186">
        <f>IF(N784="základní",J784,0)</f>
        <v>0</v>
      </c>
      <c r="BF784" s="186">
        <f>IF(N784="snížená",J784,0)</f>
        <v>0</v>
      </c>
      <c r="BG784" s="186">
        <f>IF(N784="zákl. přenesená",J784,0)</f>
        <v>0</v>
      </c>
      <c r="BH784" s="186">
        <f>IF(N784="sníž. přenesená",J784,0)</f>
        <v>0</v>
      </c>
      <c r="BI784" s="186">
        <f>IF(N784="nulová",J784,0)</f>
        <v>0</v>
      </c>
      <c r="BJ784" s="19" t="s">
        <v>83</v>
      </c>
      <c r="BK784" s="186">
        <f>ROUND(I784*H784,2)</f>
        <v>0</v>
      </c>
      <c r="BL784" s="19" t="s">
        <v>253</v>
      </c>
      <c r="BM784" s="185" t="s">
        <v>949</v>
      </c>
    </row>
    <row r="785" spans="1:51" s="15" customFormat="1" ht="12">
      <c r="A785" s="15"/>
      <c r="B785" s="210"/>
      <c r="C785" s="15"/>
      <c r="D785" s="194" t="s">
        <v>168</v>
      </c>
      <c r="E785" s="211" t="s">
        <v>1</v>
      </c>
      <c r="F785" s="212" t="s">
        <v>437</v>
      </c>
      <c r="G785" s="15"/>
      <c r="H785" s="211" t="s">
        <v>1</v>
      </c>
      <c r="I785" s="213"/>
      <c r="J785" s="15"/>
      <c r="K785" s="15"/>
      <c r="L785" s="210"/>
      <c r="M785" s="214"/>
      <c r="N785" s="215"/>
      <c r="O785" s="215"/>
      <c r="P785" s="215"/>
      <c r="Q785" s="215"/>
      <c r="R785" s="215"/>
      <c r="S785" s="215"/>
      <c r="T785" s="216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11" t="s">
        <v>168</v>
      </c>
      <c r="AU785" s="211" t="s">
        <v>85</v>
      </c>
      <c r="AV785" s="15" t="s">
        <v>83</v>
      </c>
      <c r="AW785" s="15" t="s">
        <v>32</v>
      </c>
      <c r="AX785" s="15" t="s">
        <v>75</v>
      </c>
      <c r="AY785" s="211" t="s">
        <v>122</v>
      </c>
    </row>
    <row r="786" spans="1:51" s="13" customFormat="1" ht="12">
      <c r="A786" s="13"/>
      <c r="B786" s="193"/>
      <c r="C786" s="13"/>
      <c r="D786" s="194" t="s">
        <v>168</v>
      </c>
      <c r="E786" s="195" t="s">
        <v>1</v>
      </c>
      <c r="F786" s="196" t="s">
        <v>85</v>
      </c>
      <c r="G786" s="13"/>
      <c r="H786" s="197">
        <v>2</v>
      </c>
      <c r="I786" s="198"/>
      <c r="J786" s="13"/>
      <c r="K786" s="13"/>
      <c r="L786" s="193"/>
      <c r="M786" s="199"/>
      <c r="N786" s="200"/>
      <c r="O786" s="200"/>
      <c r="P786" s="200"/>
      <c r="Q786" s="200"/>
      <c r="R786" s="200"/>
      <c r="S786" s="200"/>
      <c r="T786" s="20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195" t="s">
        <v>168</v>
      </c>
      <c r="AU786" s="195" t="s">
        <v>85</v>
      </c>
      <c r="AV786" s="13" t="s">
        <v>85</v>
      </c>
      <c r="AW786" s="13" t="s">
        <v>32</v>
      </c>
      <c r="AX786" s="13" t="s">
        <v>75</v>
      </c>
      <c r="AY786" s="195" t="s">
        <v>122</v>
      </c>
    </row>
    <row r="787" spans="1:51" s="14" customFormat="1" ht="12">
      <c r="A787" s="14"/>
      <c r="B787" s="202"/>
      <c r="C787" s="14"/>
      <c r="D787" s="194" t="s">
        <v>168</v>
      </c>
      <c r="E787" s="203" t="s">
        <v>1</v>
      </c>
      <c r="F787" s="204" t="s">
        <v>172</v>
      </c>
      <c r="G787" s="14"/>
      <c r="H787" s="205">
        <v>2</v>
      </c>
      <c r="I787" s="206"/>
      <c r="J787" s="14"/>
      <c r="K787" s="14"/>
      <c r="L787" s="202"/>
      <c r="M787" s="207"/>
      <c r="N787" s="208"/>
      <c r="O787" s="208"/>
      <c r="P787" s="208"/>
      <c r="Q787" s="208"/>
      <c r="R787" s="208"/>
      <c r="S787" s="208"/>
      <c r="T787" s="209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03" t="s">
        <v>168</v>
      </c>
      <c r="AU787" s="203" t="s">
        <v>85</v>
      </c>
      <c r="AV787" s="14" t="s">
        <v>166</v>
      </c>
      <c r="AW787" s="14" t="s">
        <v>32</v>
      </c>
      <c r="AX787" s="14" t="s">
        <v>83</v>
      </c>
      <c r="AY787" s="203" t="s">
        <v>122</v>
      </c>
    </row>
    <row r="788" spans="1:65" s="2" customFormat="1" ht="24.15" customHeight="1">
      <c r="A788" s="38"/>
      <c r="B788" s="172"/>
      <c r="C788" s="225" t="s">
        <v>950</v>
      </c>
      <c r="D788" s="225" t="s">
        <v>220</v>
      </c>
      <c r="E788" s="226" t="s">
        <v>951</v>
      </c>
      <c r="F788" s="227" t="s">
        <v>952</v>
      </c>
      <c r="G788" s="228" t="s">
        <v>576</v>
      </c>
      <c r="H788" s="229">
        <v>1</v>
      </c>
      <c r="I788" s="230"/>
      <c r="J788" s="231">
        <f>ROUND(I788*H788,2)</f>
        <v>0</v>
      </c>
      <c r="K788" s="232"/>
      <c r="L788" s="233"/>
      <c r="M788" s="234" t="s">
        <v>1</v>
      </c>
      <c r="N788" s="235" t="s">
        <v>40</v>
      </c>
      <c r="O788" s="77"/>
      <c r="P788" s="183">
        <f>O788*H788</f>
        <v>0</v>
      </c>
      <c r="Q788" s="183">
        <v>0.027</v>
      </c>
      <c r="R788" s="183">
        <f>Q788*H788</f>
        <v>0.027</v>
      </c>
      <c r="S788" s="183">
        <v>0</v>
      </c>
      <c r="T788" s="184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185" t="s">
        <v>364</v>
      </c>
      <c r="AT788" s="185" t="s">
        <v>220</v>
      </c>
      <c r="AU788" s="185" t="s">
        <v>85</v>
      </c>
      <c r="AY788" s="19" t="s">
        <v>122</v>
      </c>
      <c r="BE788" s="186">
        <f>IF(N788="základní",J788,0)</f>
        <v>0</v>
      </c>
      <c r="BF788" s="186">
        <f>IF(N788="snížená",J788,0)</f>
        <v>0</v>
      </c>
      <c r="BG788" s="186">
        <f>IF(N788="zákl. přenesená",J788,0)</f>
        <v>0</v>
      </c>
      <c r="BH788" s="186">
        <f>IF(N788="sníž. přenesená",J788,0)</f>
        <v>0</v>
      </c>
      <c r="BI788" s="186">
        <f>IF(N788="nulová",J788,0)</f>
        <v>0</v>
      </c>
      <c r="BJ788" s="19" t="s">
        <v>83</v>
      </c>
      <c r="BK788" s="186">
        <f>ROUND(I788*H788,2)</f>
        <v>0</v>
      </c>
      <c r="BL788" s="19" t="s">
        <v>253</v>
      </c>
      <c r="BM788" s="185" t="s">
        <v>953</v>
      </c>
    </row>
    <row r="789" spans="1:51" s="15" customFormat="1" ht="12">
      <c r="A789" s="15"/>
      <c r="B789" s="210"/>
      <c r="C789" s="15"/>
      <c r="D789" s="194" t="s">
        <v>168</v>
      </c>
      <c r="E789" s="211" t="s">
        <v>1</v>
      </c>
      <c r="F789" s="212" t="s">
        <v>439</v>
      </c>
      <c r="G789" s="15"/>
      <c r="H789" s="211" t="s">
        <v>1</v>
      </c>
      <c r="I789" s="213"/>
      <c r="J789" s="15"/>
      <c r="K789" s="15"/>
      <c r="L789" s="210"/>
      <c r="M789" s="214"/>
      <c r="N789" s="215"/>
      <c r="O789" s="215"/>
      <c r="P789" s="215"/>
      <c r="Q789" s="215"/>
      <c r="R789" s="215"/>
      <c r="S789" s="215"/>
      <c r="T789" s="216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11" t="s">
        <v>168</v>
      </c>
      <c r="AU789" s="211" t="s">
        <v>85</v>
      </c>
      <c r="AV789" s="15" t="s">
        <v>83</v>
      </c>
      <c r="AW789" s="15" t="s">
        <v>32</v>
      </c>
      <c r="AX789" s="15" t="s">
        <v>75</v>
      </c>
      <c r="AY789" s="211" t="s">
        <v>122</v>
      </c>
    </row>
    <row r="790" spans="1:51" s="13" customFormat="1" ht="12">
      <c r="A790" s="13"/>
      <c r="B790" s="193"/>
      <c r="C790" s="13"/>
      <c r="D790" s="194" t="s">
        <v>168</v>
      </c>
      <c r="E790" s="195" t="s">
        <v>1</v>
      </c>
      <c r="F790" s="196" t="s">
        <v>83</v>
      </c>
      <c r="G790" s="13"/>
      <c r="H790" s="197">
        <v>1</v>
      </c>
      <c r="I790" s="198"/>
      <c r="J790" s="13"/>
      <c r="K790" s="13"/>
      <c r="L790" s="193"/>
      <c r="M790" s="199"/>
      <c r="N790" s="200"/>
      <c r="O790" s="200"/>
      <c r="P790" s="200"/>
      <c r="Q790" s="200"/>
      <c r="R790" s="200"/>
      <c r="S790" s="200"/>
      <c r="T790" s="20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195" t="s">
        <v>168</v>
      </c>
      <c r="AU790" s="195" t="s">
        <v>85</v>
      </c>
      <c r="AV790" s="13" t="s">
        <v>85</v>
      </c>
      <c r="AW790" s="13" t="s">
        <v>32</v>
      </c>
      <c r="AX790" s="13" t="s">
        <v>75</v>
      </c>
      <c r="AY790" s="195" t="s">
        <v>122</v>
      </c>
    </row>
    <row r="791" spans="1:51" s="14" customFormat="1" ht="12">
      <c r="A791" s="14"/>
      <c r="B791" s="202"/>
      <c r="C791" s="14"/>
      <c r="D791" s="194" t="s">
        <v>168</v>
      </c>
      <c r="E791" s="203" t="s">
        <v>1</v>
      </c>
      <c r="F791" s="204" t="s">
        <v>172</v>
      </c>
      <c r="G791" s="14"/>
      <c r="H791" s="205">
        <v>1</v>
      </c>
      <c r="I791" s="206"/>
      <c r="J791" s="14"/>
      <c r="K791" s="14"/>
      <c r="L791" s="202"/>
      <c r="M791" s="207"/>
      <c r="N791" s="208"/>
      <c r="O791" s="208"/>
      <c r="P791" s="208"/>
      <c r="Q791" s="208"/>
      <c r="R791" s="208"/>
      <c r="S791" s="208"/>
      <c r="T791" s="209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03" t="s">
        <v>168</v>
      </c>
      <c r="AU791" s="203" t="s">
        <v>85</v>
      </c>
      <c r="AV791" s="14" t="s">
        <v>166</v>
      </c>
      <c r="AW791" s="14" t="s">
        <v>32</v>
      </c>
      <c r="AX791" s="14" t="s">
        <v>83</v>
      </c>
      <c r="AY791" s="203" t="s">
        <v>122</v>
      </c>
    </row>
    <row r="792" spans="1:65" s="2" customFormat="1" ht="24.15" customHeight="1">
      <c r="A792" s="38"/>
      <c r="B792" s="172"/>
      <c r="C792" s="173" t="s">
        <v>954</v>
      </c>
      <c r="D792" s="173" t="s">
        <v>125</v>
      </c>
      <c r="E792" s="174" t="s">
        <v>955</v>
      </c>
      <c r="F792" s="175" t="s">
        <v>956</v>
      </c>
      <c r="G792" s="176" t="s">
        <v>204</v>
      </c>
      <c r="H792" s="177">
        <v>9.45</v>
      </c>
      <c r="I792" s="178"/>
      <c r="J792" s="179">
        <f>ROUND(I792*H792,2)</f>
        <v>0</v>
      </c>
      <c r="K792" s="180"/>
      <c r="L792" s="39"/>
      <c r="M792" s="181" t="s">
        <v>1</v>
      </c>
      <c r="N792" s="182" t="s">
        <v>40</v>
      </c>
      <c r="O792" s="77"/>
      <c r="P792" s="183">
        <f>O792*H792</f>
        <v>0</v>
      </c>
      <c r="Q792" s="183">
        <v>0.00033</v>
      </c>
      <c r="R792" s="183">
        <f>Q792*H792</f>
        <v>0.0031184999999999997</v>
      </c>
      <c r="S792" s="183">
        <v>0</v>
      </c>
      <c r="T792" s="184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185" t="s">
        <v>253</v>
      </c>
      <c r="AT792" s="185" t="s">
        <v>125</v>
      </c>
      <c r="AU792" s="185" t="s">
        <v>85</v>
      </c>
      <c r="AY792" s="19" t="s">
        <v>122</v>
      </c>
      <c r="BE792" s="186">
        <f>IF(N792="základní",J792,0)</f>
        <v>0</v>
      </c>
      <c r="BF792" s="186">
        <f>IF(N792="snížená",J792,0)</f>
        <v>0</v>
      </c>
      <c r="BG792" s="186">
        <f>IF(N792="zákl. přenesená",J792,0)</f>
        <v>0</v>
      </c>
      <c r="BH792" s="186">
        <f>IF(N792="sníž. přenesená",J792,0)</f>
        <v>0</v>
      </c>
      <c r="BI792" s="186">
        <f>IF(N792="nulová",J792,0)</f>
        <v>0</v>
      </c>
      <c r="BJ792" s="19" t="s">
        <v>83</v>
      </c>
      <c r="BK792" s="186">
        <f>ROUND(I792*H792,2)</f>
        <v>0</v>
      </c>
      <c r="BL792" s="19" t="s">
        <v>253</v>
      </c>
      <c r="BM792" s="185" t="s">
        <v>957</v>
      </c>
    </row>
    <row r="793" spans="1:51" s="15" customFormat="1" ht="12">
      <c r="A793" s="15"/>
      <c r="B793" s="210"/>
      <c r="C793" s="15"/>
      <c r="D793" s="194" t="s">
        <v>168</v>
      </c>
      <c r="E793" s="211" t="s">
        <v>1</v>
      </c>
      <c r="F793" s="212" t="s">
        <v>433</v>
      </c>
      <c r="G793" s="15"/>
      <c r="H793" s="211" t="s">
        <v>1</v>
      </c>
      <c r="I793" s="213"/>
      <c r="J793" s="15"/>
      <c r="K793" s="15"/>
      <c r="L793" s="210"/>
      <c r="M793" s="214"/>
      <c r="N793" s="215"/>
      <c r="O793" s="215"/>
      <c r="P793" s="215"/>
      <c r="Q793" s="215"/>
      <c r="R793" s="215"/>
      <c r="S793" s="215"/>
      <c r="T793" s="216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11" t="s">
        <v>168</v>
      </c>
      <c r="AU793" s="211" t="s">
        <v>85</v>
      </c>
      <c r="AV793" s="15" t="s">
        <v>83</v>
      </c>
      <c r="AW793" s="15" t="s">
        <v>32</v>
      </c>
      <c r="AX793" s="15" t="s">
        <v>75</v>
      </c>
      <c r="AY793" s="211" t="s">
        <v>122</v>
      </c>
    </row>
    <row r="794" spans="1:51" s="13" customFormat="1" ht="12">
      <c r="A794" s="13"/>
      <c r="B794" s="193"/>
      <c r="C794" s="13"/>
      <c r="D794" s="194" t="s">
        <v>168</v>
      </c>
      <c r="E794" s="195" t="s">
        <v>1</v>
      </c>
      <c r="F794" s="196" t="s">
        <v>958</v>
      </c>
      <c r="G794" s="13"/>
      <c r="H794" s="197">
        <v>7.875</v>
      </c>
      <c r="I794" s="198"/>
      <c r="J794" s="13"/>
      <c r="K794" s="13"/>
      <c r="L794" s="193"/>
      <c r="M794" s="199"/>
      <c r="N794" s="200"/>
      <c r="O794" s="200"/>
      <c r="P794" s="200"/>
      <c r="Q794" s="200"/>
      <c r="R794" s="200"/>
      <c r="S794" s="200"/>
      <c r="T794" s="201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195" t="s">
        <v>168</v>
      </c>
      <c r="AU794" s="195" t="s">
        <v>85</v>
      </c>
      <c r="AV794" s="13" t="s">
        <v>85</v>
      </c>
      <c r="AW794" s="13" t="s">
        <v>32</v>
      </c>
      <c r="AX794" s="13" t="s">
        <v>75</v>
      </c>
      <c r="AY794" s="195" t="s">
        <v>122</v>
      </c>
    </row>
    <row r="795" spans="1:51" s="15" customFormat="1" ht="12">
      <c r="A795" s="15"/>
      <c r="B795" s="210"/>
      <c r="C795" s="15"/>
      <c r="D795" s="194" t="s">
        <v>168</v>
      </c>
      <c r="E795" s="211" t="s">
        <v>1</v>
      </c>
      <c r="F795" s="212" t="s">
        <v>435</v>
      </c>
      <c r="G795" s="15"/>
      <c r="H795" s="211" t="s">
        <v>1</v>
      </c>
      <c r="I795" s="213"/>
      <c r="J795" s="15"/>
      <c r="K795" s="15"/>
      <c r="L795" s="210"/>
      <c r="M795" s="214"/>
      <c r="N795" s="215"/>
      <c r="O795" s="215"/>
      <c r="P795" s="215"/>
      <c r="Q795" s="215"/>
      <c r="R795" s="215"/>
      <c r="S795" s="215"/>
      <c r="T795" s="216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11" t="s">
        <v>168</v>
      </c>
      <c r="AU795" s="211" t="s">
        <v>85</v>
      </c>
      <c r="AV795" s="15" t="s">
        <v>83</v>
      </c>
      <c r="AW795" s="15" t="s">
        <v>32</v>
      </c>
      <c r="AX795" s="15" t="s">
        <v>75</v>
      </c>
      <c r="AY795" s="211" t="s">
        <v>122</v>
      </c>
    </row>
    <row r="796" spans="1:51" s="13" customFormat="1" ht="12">
      <c r="A796" s="13"/>
      <c r="B796" s="193"/>
      <c r="C796" s="13"/>
      <c r="D796" s="194" t="s">
        <v>168</v>
      </c>
      <c r="E796" s="195" t="s">
        <v>1</v>
      </c>
      <c r="F796" s="196" t="s">
        <v>436</v>
      </c>
      <c r="G796" s="13"/>
      <c r="H796" s="197">
        <v>1.575</v>
      </c>
      <c r="I796" s="198"/>
      <c r="J796" s="13"/>
      <c r="K796" s="13"/>
      <c r="L796" s="193"/>
      <c r="M796" s="199"/>
      <c r="N796" s="200"/>
      <c r="O796" s="200"/>
      <c r="P796" s="200"/>
      <c r="Q796" s="200"/>
      <c r="R796" s="200"/>
      <c r="S796" s="200"/>
      <c r="T796" s="201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195" t="s">
        <v>168</v>
      </c>
      <c r="AU796" s="195" t="s">
        <v>85</v>
      </c>
      <c r="AV796" s="13" t="s">
        <v>85</v>
      </c>
      <c r="AW796" s="13" t="s">
        <v>32</v>
      </c>
      <c r="AX796" s="13" t="s">
        <v>75</v>
      </c>
      <c r="AY796" s="195" t="s">
        <v>122</v>
      </c>
    </row>
    <row r="797" spans="1:51" s="14" customFormat="1" ht="12">
      <c r="A797" s="14"/>
      <c r="B797" s="202"/>
      <c r="C797" s="14"/>
      <c r="D797" s="194" t="s">
        <v>168</v>
      </c>
      <c r="E797" s="203" t="s">
        <v>1</v>
      </c>
      <c r="F797" s="204" t="s">
        <v>172</v>
      </c>
      <c r="G797" s="14"/>
      <c r="H797" s="205">
        <v>9.45</v>
      </c>
      <c r="I797" s="206"/>
      <c r="J797" s="14"/>
      <c r="K797" s="14"/>
      <c r="L797" s="202"/>
      <c r="M797" s="207"/>
      <c r="N797" s="208"/>
      <c r="O797" s="208"/>
      <c r="P797" s="208"/>
      <c r="Q797" s="208"/>
      <c r="R797" s="208"/>
      <c r="S797" s="208"/>
      <c r="T797" s="209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03" t="s">
        <v>168</v>
      </c>
      <c r="AU797" s="203" t="s">
        <v>85</v>
      </c>
      <c r="AV797" s="14" t="s">
        <v>166</v>
      </c>
      <c r="AW797" s="14" t="s">
        <v>32</v>
      </c>
      <c r="AX797" s="14" t="s">
        <v>83</v>
      </c>
      <c r="AY797" s="203" t="s">
        <v>122</v>
      </c>
    </row>
    <row r="798" spans="1:65" s="2" customFormat="1" ht="24.15" customHeight="1">
      <c r="A798" s="38"/>
      <c r="B798" s="172"/>
      <c r="C798" s="225" t="s">
        <v>959</v>
      </c>
      <c r="D798" s="225" t="s">
        <v>220</v>
      </c>
      <c r="E798" s="226" t="s">
        <v>960</v>
      </c>
      <c r="F798" s="227" t="s">
        <v>961</v>
      </c>
      <c r="G798" s="228" t="s">
        <v>576</v>
      </c>
      <c r="H798" s="229">
        <v>5</v>
      </c>
      <c r="I798" s="230"/>
      <c r="J798" s="231">
        <f>ROUND(I798*H798,2)</f>
        <v>0</v>
      </c>
      <c r="K798" s="232"/>
      <c r="L798" s="233"/>
      <c r="M798" s="234" t="s">
        <v>1</v>
      </c>
      <c r="N798" s="235" t="s">
        <v>40</v>
      </c>
      <c r="O798" s="77"/>
      <c r="P798" s="183">
        <f>O798*H798</f>
        <v>0</v>
      </c>
      <c r="Q798" s="183">
        <v>0.027</v>
      </c>
      <c r="R798" s="183">
        <f>Q798*H798</f>
        <v>0.135</v>
      </c>
      <c r="S798" s="183">
        <v>0</v>
      </c>
      <c r="T798" s="184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185" t="s">
        <v>364</v>
      </c>
      <c r="AT798" s="185" t="s">
        <v>220</v>
      </c>
      <c r="AU798" s="185" t="s">
        <v>85</v>
      </c>
      <c r="AY798" s="19" t="s">
        <v>122</v>
      </c>
      <c r="BE798" s="186">
        <f>IF(N798="základní",J798,0)</f>
        <v>0</v>
      </c>
      <c r="BF798" s="186">
        <f>IF(N798="snížená",J798,0)</f>
        <v>0</v>
      </c>
      <c r="BG798" s="186">
        <f>IF(N798="zákl. přenesená",J798,0)</f>
        <v>0</v>
      </c>
      <c r="BH798" s="186">
        <f>IF(N798="sníž. přenesená",J798,0)</f>
        <v>0</v>
      </c>
      <c r="BI798" s="186">
        <f>IF(N798="nulová",J798,0)</f>
        <v>0</v>
      </c>
      <c r="BJ798" s="19" t="s">
        <v>83</v>
      </c>
      <c r="BK798" s="186">
        <f>ROUND(I798*H798,2)</f>
        <v>0</v>
      </c>
      <c r="BL798" s="19" t="s">
        <v>253</v>
      </c>
      <c r="BM798" s="185" t="s">
        <v>962</v>
      </c>
    </row>
    <row r="799" spans="1:51" s="15" customFormat="1" ht="12">
      <c r="A799" s="15"/>
      <c r="B799" s="210"/>
      <c r="C799" s="15"/>
      <c r="D799" s="194" t="s">
        <v>168</v>
      </c>
      <c r="E799" s="211" t="s">
        <v>1</v>
      </c>
      <c r="F799" s="212" t="s">
        <v>433</v>
      </c>
      <c r="G799" s="15"/>
      <c r="H799" s="211" t="s">
        <v>1</v>
      </c>
      <c r="I799" s="213"/>
      <c r="J799" s="15"/>
      <c r="K799" s="15"/>
      <c r="L799" s="210"/>
      <c r="M799" s="214"/>
      <c r="N799" s="215"/>
      <c r="O799" s="215"/>
      <c r="P799" s="215"/>
      <c r="Q799" s="215"/>
      <c r="R799" s="215"/>
      <c r="S799" s="215"/>
      <c r="T799" s="216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11" t="s">
        <v>168</v>
      </c>
      <c r="AU799" s="211" t="s">
        <v>85</v>
      </c>
      <c r="AV799" s="15" t="s">
        <v>83</v>
      </c>
      <c r="AW799" s="15" t="s">
        <v>32</v>
      </c>
      <c r="AX799" s="15" t="s">
        <v>75</v>
      </c>
      <c r="AY799" s="211" t="s">
        <v>122</v>
      </c>
    </row>
    <row r="800" spans="1:51" s="13" customFormat="1" ht="12">
      <c r="A800" s="13"/>
      <c r="B800" s="193"/>
      <c r="C800" s="13"/>
      <c r="D800" s="194" t="s">
        <v>168</v>
      </c>
      <c r="E800" s="195" t="s">
        <v>1</v>
      </c>
      <c r="F800" s="196" t="s">
        <v>121</v>
      </c>
      <c r="G800" s="13"/>
      <c r="H800" s="197">
        <v>5</v>
      </c>
      <c r="I800" s="198"/>
      <c r="J800" s="13"/>
      <c r="K800" s="13"/>
      <c r="L800" s="193"/>
      <c r="M800" s="199"/>
      <c r="N800" s="200"/>
      <c r="O800" s="200"/>
      <c r="P800" s="200"/>
      <c r="Q800" s="200"/>
      <c r="R800" s="200"/>
      <c r="S800" s="200"/>
      <c r="T800" s="201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195" t="s">
        <v>168</v>
      </c>
      <c r="AU800" s="195" t="s">
        <v>85</v>
      </c>
      <c r="AV800" s="13" t="s">
        <v>85</v>
      </c>
      <c r="AW800" s="13" t="s">
        <v>32</v>
      </c>
      <c r="AX800" s="13" t="s">
        <v>75</v>
      </c>
      <c r="AY800" s="195" t="s">
        <v>122</v>
      </c>
    </row>
    <row r="801" spans="1:51" s="14" customFormat="1" ht="12">
      <c r="A801" s="14"/>
      <c r="B801" s="202"/>
      <c r="C801" s="14"/>
      <c r="D801" s="194" t="s">
        <v>168</v>
      </c>
      <c r="E801" s="203" t="s">
        <v>1</v>
      </c>
      <c r="F801" s="204" t="s">
        <v>172</v>
      </c>
      <c r="G801" s="14"/>
      <c r="H801" s="205">
        <v>5</v>
      </c>
      <c r="I801" s="206"/>
      <c r="J801" s="14"/>
      <c r="K801" s="14"/>
      <c r="L801" s="202"/>
      <c r="M801" s="207"/>
      <c r="N801" s="208"/>
      <c r="O801" s="208"/>
      <c r="P801" s="208"/>
      <c r="Q801" s="208"/>
      <c r="R801" s="208"/>
      <c r="S801" s="208"/>
      <c r="T801" s="209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03" t="s">
        <v>168</v>
      </c>
      <c r="AU801" s="203" t="s">
        <v>85</v>
      </c>
      <c r="AV801" s="14" t="s">
        <v>166</v>
      </c>
      <c r="AW801" s="14" t="s">
        <v>32</v>
      </c>
      <c r="AX801" s="14" t="s">
        <v>83</v>
      </c>
      <c r="AY801" s="203" t="s">
        <v>122</v>
      </c>
    </row>
    <row r="802" spans="1:65" s="2" customFormat="1" ht="24.15" customHeight="1">
      <c r="A802" s="38"/>
      <c r="B802" s="172"/>
      <c r="C802" s="225" t="s">
        <v>963</v>
      </c>
      <c r="D802" s="225" t="s">
        <v>220</v>
      </c>
      <c r="E802" s="226" t="s">
        <v>964</v>
      </c>
      <c r="F802" s="227" t="s">
        <v>965</v>
      </c>
      <c r="G802" s="228" t="s">
        <v>576</v>
      </c>
      <c r="H802" s="229">
        <v>1</v>
      </c>
      <c r="I802" s="230"/>
      <c r="J802" s="231">
        <f>ROUND(I802*H802,2)</f>
        <v>0</v>
      </c>
      <c r="K802" s="232"/>
      <c r="L802" s="233"/>
      <c r="M802" s="234" t="s">
        <v>1</v>
      </c>
      <c r="N802" s="235" t="s">
        <v>40</v>
      </c>
      <c r="O802" s="77"/>
      <c r="P802" s="183">
        <f>O802*H802</f>
        <v>0</v>
      </c>
      <c r="Q802" s="183">
        <v>0.027</v>
      </c>
      <c r="R802" s="183">
        <f>Q802*H802</f>
        <v>0.027</v>
      </c>
      <c r="S802" s="183">
        <v>0</v>
      </c>
      <c r="T802" s="184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185" t="s">
        <v>364</v>
      </c>
      <c r="AT802" s="185" t="s">
        <v>220</v>
      </c>
      <c r="AU802" s="185" t="s">
        <v>85</v>
      </c>
      <c r="AY802" s="19" t="s">
        <v>122</v>
      </c>
      <c r="BE802" s="186">
        <f>IF(N802="základní",J802,0)</f>
        <v>0</v>
      </c>
      <c r="BF802" s="186">
        <f>IF(N802="snížená",J802,0)</f>
        <v>0</v>
      </c>
      <c r="BG802" s="186">
        <f>IF(N802="zákl. přenesená",J802,0)</f>
        <v>0</v>
      </c>
      <c r="BH802" s="186">
        <f>IF(N802="sníž. přenesená",J802,0)</f>
        <v>0</v>
      </c>
      <c r="BI802" s="186">
        <f>IF(N802="nulová",J802,0)</f>
        <v>0</v>
      </c>
      <c r="BJ802" s="19" t="s">
        <v>83</v>
      </c>
      <c r="BK802" s="186">
        <f>ROUND(I802*H802,2)</f>
        <v>0</v>
      </c>
      <c r="BL802" s="19" t="s">
        <v>253</v>
      </c>
      <c r="BM802" s="185" t="s">
        <v>966</v>
      </c>
    </row>
    <row r="803" spans="1:51" s="15" customFormat="1" ht="12">
      <c r="A803" s="15"/>
      <c r="B803" s="210"/>
      <c r="C803" s="15"/>
      <c r="D803" s="194" t="s">
        <v>168</v>
      </c>
      <c r="E803" s="211" t="s">
        <v>1</v>
      </c>
      <c r="F803" s="212" t="s">
        <v>435</v>
      </c>
      <c r="G803" s="15"/>
      <c r="H803" s="211" t="s">
        <v>1</v>
      </c>
      <c r="I803" s="213"/>
      <c r="J803" s="15"/>
      <c r="K803" s="15"/>
      <c r="L803" s="210"/>
      <c r="M803" s="214"/>
      <c r="N803" s="215"/>
      <c r="O803" s="215"/>
      <c r="P803" s="215"/>
      <c r="Q803" s="215"/>
      <c r="R803" s="215"/>
      <c r="S803" s="215"/>
      <c r="T803" s="216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11" t="s">
        <v>168</v>
      </c>
      <c r="AU803" s="211" t="s">
        <v>85</v>
      </c>
      <c r="AV803" s="15" t="s">
        <v>83</v>
      </c>
      <c r="AW803" s="15" t="s">
        <v>32</v>
      </c>
      <c r="AX803" s="15" t="s">
        <v>75</v>
      </c>
      <c r="AY803" s="211" t="s">
        <v>122</v>
      </c>
    </row>
    <row r="804" spans="1:51" s="13" customFormat="1" ht="12">
      <c r="A804" s="13"/>
      <c r="B804" s="193"/>
      <c r="C804" s="13"/>
      <c r="D804" s="194" t="s">
        <v>168</v>
      </c>
      <c r="E804" s="195" t="s">
        <v>1</v>
      </c>
      <c r="F804" s="196" t="s">
        <v>83</v>
      </c>
      <c r="G804" s="13"/>
      <c r="H804" s="197">
        <v>1</v>
      </c>
      <c r="I804" s="198"/>
      <c r="J804" s="13"/>
      <c r="K804" s="13"/>
      <c r="L804" s="193"/>
      <c r="M804" s="199"/>
      <c r="N804" s="200"/>
      <c r="O804" s="200"/>
      <c r="P804" s="200"/>
      <c r="Q804" s="200"/>
      <c r="R804" s="200"/>
      <c r="S804" s="200"/>
      <c r="T804" s="20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195" t="s">
        <v>168</v>
      </c>
      <c r="AU804" s="195" t="s">
        <v>85</v>
      </c>
      <c r="AV804" s="13" t="s">
        <v>85</v>
      </c>
      <c r="AW804" s="13" t="s">
        <v>32</v>
      </c>
      <c r="AX804" s="13" t="s">
        <v>75</v>
      </c>
      <c r="AY804" s="195" t="s">
        <v>122</v>
      </c>
    </row>
    <row r="805" spans="1:51" s="14" customFormat="1" ht="12">
      <c r="A805" s="14"/>
      <c r="B805" s="202"/>
      <c r="C805" s="14"/>
      <c r="D805" s="194" t="s">
        <v>168</v>
      </c>
      <c r="E805" s="203" t="s">
        <v>1</v>
      </c>
      <c r="F805" s="204" t="s">
        <v>172</v>
      </c>
      <c r="G805" s="14"/>
      <c r="H805" s="205">
        <v>1</v>
      </c>
      <c r="I805" s="206"/>
      <c r="J805" s="14"/>
      <c r="K805" s="14"/>
      <c r="L805" s="202"/>
      <c r="M805" s="207"/>
      <c r="N805" s="208"/>
      <c r="O805" s="208"/>
      <c r="P805" s="208"/>
      <c r="Q805" s="208"/>
      <c r="R805" s="208"/>
      <c r="S805" s="208"/>
      <c r="T805" s="209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03" t="s">
        <v>168</v>
      </c>
      <c r="AU805" s="203" t="s">
        <v>85</v>
      </c>
      <c r="AV805" s="14" t="s">
        <v>166</v>
      </c>
      <c r="AW805" s="14" t="s">
        <v>32</v>
      </c>
      <c r="AX805" s="14" t="s">
        <v>83</v>
      </c>
      <c r="AY805" s="203" t="s">
        <v>122</v>
      </c>
    </row>
    <row r="806" spans="1:65" s="2" customFormat="1" ht="24.15" customHeight="1">
      <c r="A806" s="38"/>
      <c r="B806" s="172"/>
      <c r="C806" s="173" t="s">
        <v>967</v>
      </c>
      <c r="D806" s="173" t="s">
        <v>125</v>
      </c>
      <c r="E806" s="174" t="s">
        <v>968</v>
      </c>
      <c r="F806" s="175" t="s">
        <v>969</v>
      </c>
      <c r="G806" s="176" t="s">
        <v>204</v>
      </c>
      <c r="H806" s="177">
        <v>414.54</v>
      </c>
      <c r="I806" s="178"/>
      <c r="J806" s="179">
        <f>ROUND(I806*H806,2)</f>
        <v>0</v>
      </c>
      <c r="K806" s="180"/>
      <c r="L806" s="39"/>
      <c r="M806" s="181" t="s">
        <v>1</v>
      </c>
      <c r="N806" s="182" t="s">
        <v>40</v>
      </c>
      <c r="O806" s="77"/>
      <c r="P806" s="183">
        <f>O806*H806</f>
        <v>0</v>
      </c>
      <c r="Q806" s="183">
        <v>0.00027</v>
      </c>
      <c r="R806" s="183">
        <f>Q806*H806</f>
        <v>0.1119258</v>
      </c>
      <c r="S806" s="183">
        <v>0</v>
      </c>
      <c r="T806" s="184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185" t="s">
        <v>166</v>
      </c>
      <c r="AT806" s="185" t="s">
        <v>125</v>
      </c>
      <c r="AU806" s="185" t="s">
        <v>85</v>
      </c>
      <c r="AY806" s="19" t="s">
        <v>122</v>
      </c>
      <c r="BE806" s="186">
        <f>IF(N806="základní",J806,0)</f>
        <v>0</v>
      </c>
      <c r="BF806" s="186">
        <f>IF(N806="snížená",J806,0)</f>
        <v>0</v>
      </c>
      <c r="BG806" s="186">
        <f>IF(N806="zákl. přenesená",J806,0)</f>
        <v>0</v>
      </c>
      <c r="BH806" s="186">
        <f>IF(N806="sníž. přenesená",J806,0)</f>
        <v>0</v>
      </c>
      <c r="BI806" s="186">
        <f>IF(N806="nulová",J806,0)</f>
        <v>0</v>
      </c>
      <c r="BJ806" s="19" t="s">
        <v>83</v>
      </c>
      <c r="BK806" s="186">
        <f>ROUND(I806*H806,2)</f>
        <v>0</v>
      </c>
      <c r="BL806" s="19" t="s">
        <v>166</v>
      </c>
      <c r="BM806" s="185" t="s">
        <v>970</v>
      </c>
    </row>
    <row r="807" spans="1:51" s="15" customFormat="1" ht="12">
      <c r="A807" s="15"/>
      <c r="B807" s="210"/>
      <c r="C807" s="15"/>
      <c r="D807" s="194" t="s">
        <v>168</v>
      </c>
      <c r="E807" s="211" t="s">
        <v>1</v>
      </c>
      <c r="F807" s="212" t="s">
        <v>445</v>
      </c>
      <c r="G807" s="15"/>
      <c r="H807" s="211" t="s">
        <v>1</v>
      </c>
      <c r="I807" s="213"/>
      <c r="J807" s="15"/>
      <c r="K807" s="15"/>
      <c r="L807" s="210"/>
      <c r="M807" s="214"/>
      <c r="N807" s="215"/>
      <c r="O807" s="215"/>
      <c r="P807" s="215"/>
      <c r="Q807" s="215"/>
      <c r="R807" s="215"/>
      <c r="S807" s="215"/>
      <c r="T807" s="216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11" t="s">
        <v>168</v>
      </c>
      <c r="AU807" s="211" t="s">
        <v>85</v>
      </c>
      <c r="AV807" s="15" t="s">
        <v>83</v>
      </c>
      <c r="AW807" s="15" t="s">
        <v>32</v>
      </c>
      <c r="AX807" s="15" t="s">
        <v>75</v>
      </c>
      <c r="AY807" s="211" t="s">
        <v>122</v>
      </c>
    </row>
    <row r="808" spans="1:51" s="13" customFormat="1" ht="12">
      <c r="A808" s="13"/>
      <c r="B808" s="193"/>
      <c r="C808" s="13"/>
      <c r="D808" s="194" t="s">
        <v>168</v>
      </c>
      <c r="E808" s="195" t="s">
        <v>1</v>
      </c>
      <c r="F808" s="196" t="s">
        <v>446</v>
      </c>
      <c r="G808" s="13"/>
      <c r="H808" s="197">
        <v>343.98</v>
      </c>
      <c r="I808" s="198"/>
      <c r="J808" s="13"/>
      <c r="K808" s="13"/>
      <c r="L808" s="193"/>
      <c r="M808" s="199"/>
      <c r="N808" s="200"/>
      <c r="O808" s="200"/>
      <c r="P808" s="200"/>
      <c r="Q808" s="200"/>
      <c r="R808" s="200"/>
      <c r="S808" s="200"/>
      <c r="T808" s="20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195" t="s">
        <v>168</v>
      </c>
      <c r="AU808" s="195" t="s">
        <v>85</v>
      </c>
      <c r="AV808" s="13" t="s">
        <v>85</v>
      </c>
      <c r="AW808" s="13" t="s">
        <v>32</v>
      </c>
      <c r="AX808" s="13" t="s">
        <v>75</v>
      </c>
      <c r="AY808" s="195" t="s">
        <v>122</v>
      </c>
    </row>
    <row r="809" spans="1:51" s="15" customFormat="1" ht="12">
      <c r="A809" s="15"/>
      <c r="B809" s="210"/>
      <c r="C809" s="15"/>
      <c r="D809" s="194" t="s">
        <v>168</v>
      </c>
      <c r="E809" s="211" t="s">
        <v>1</v>
      </c>
      <c r="F809" s="212" t="s">
        <v>447</v>
      </c>
      <c r="G809" s="15"/>
      <c r="H809" s="211" t="s">
        <v>1</v>
      </c>
      <c r="I809" s="213"/>
      <c r="J809" s="15"/>
      <c r="K809" s="15"/>
      <c r="L809" s="210"/>
      <c r="M809" s="214"/>
      <c r="N809" s="215"/>
      <c r="O809" s="215"/>
      <c r="P809" s="215"/>
      <c r="Q809" s="215"/>
      <c r="R809" s="215"/>
      <c r="S809" s="215"/>
      <c r="T809" s="216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11" t="s">
        <v>168</v>
      </c>
      <c r="AU809" s="211" t="s">
        <v>85</v>
      </c>
      <c r="AV809" s="15" t="s">
        <v>83</v>
      </c>
      <c r="AW809" s="15" t="s">
        <v>32</v>
      </c>
      <c r="AX809" s="15" t="s">
        <v>75</v>
      </c>
      <c r="AY809" s="211" t="s">
        <v>122</v>
      </c>
    </row>
    <row r="810" spans="1:51" s="13" customFormat="1" ht="12">
      <c r="A810" s="13"/>
      <c r="B810" s="193"/>
      <c r="C810" s="13"/>
      <c r="D810" s="194" t="s">
        <v>168</v>
      </c>
      <c r="E810" s="195" t="s">
        <v>1</v>
      </c>
      <c r="F810" s="196" t="s">
        <v>448</v>
      </c>
      <c r="G810" s="13"/>
      <c r="H810" s="197">
        <v>52.92</v>
      </c>
      <c r="I810" s="198"/>
      <c r="J810" s="13"/>
      <c r="K810" s="13"/>
      <c r="L810" s="193"/>
      <c r="M810" s="199"/>
      <c r="N810" s="200"/>
      <c r="O810" s="200"/>
      <c r="P810" s="200"/>
      <c r="Q810" s="200"/>
      <c r="R810" s="200"/>
      <c r="S810" s="200"/>
      <c r="T810" s="201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195" t="s">
        <v>168</v>
      </c>
      <c r="AU810" s="195" t="s">
        <v>85</v>
      </c>
      <c r="AV810" s="13" t="s">
        <v>85</v>
      </c>
      <c r="AW810" s="13" t="s">
        <v>32</v>
      </c>
      <c r="AX810" s="13" t="s">
        <v>75</v>
      </c>
      <c r="AY810" s="195" t="s">
        <v>122</v>
      </c>
    </row>
    <row r="811" spans="1:51" s="15" customFormat="1" ht="12">
      <c r="A811" s="15"/>
      <c r="B811" s="210"/>
      <c r="C811" s="15"/>
      <c r="D811" s="194" t="s">
        <v>168</v>
      </c>
      <c r="E811" s="211" t="s">
        <v>1</v>
      </c>
      <c r="F811" s="212" t="s">
        <v>449</v>
      </c>
      <c r="G811" s="15"/>
      <c r="H811" s="211" t="s">
        <v>1</v>
      </c>
      <c r="I811" s="213"/>
      <c r="J811" s="15"/>
      <c r="K811" s="15"/>
      <c r="L811" s="210"/>
      <c r="M811" s="214"/>
      <c r="N811" s="215"/>
      <c r="O811" s="215"/>
      <c r="P811" s="215"/>
      <c r="Q811" s="215"/>
      <c r="R811" s="215"/>
      <c r="S811" s="215"/>
      <c r="T811" s="216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11" t="s">
        <v>168</v>
      </c>
      <c r="AU811" s="211" t="s">
        <v>85</v>
      </c>
      <c r="AV811" s="15" t="s">
        <v>83</v>
      </c>
      <c r="AW811" s="15" t="s">
        <v>32</v>
      </c>
      <c r="AX811" s="15" t="s">
        <v>75</v>
      </c>
      <c r="AY811" s="211" t="s">
        <v>122</v>
      </c>
    </row>
    <row r="812" spans="1:51" s="13" customFormat="1" ht="12">
      <c r="A812" s="13"/>
      <c r="B812" s="193"/>
      <c r="C812" s="13"/>
      <c r="D812" s="194" t="s">
        <v>168</v>
      </c>
      <c r="E812" s="195" t="s">
        <v>1</v>
      </c>
      <c r="F812" s="196" t="s">
        <v>450</v>
      </c>
      <c r="G812" s="13"/>
      <c r="H812" s="197">
        <v>17.64</v>
      </c>
      <c r="I812" s="198"/>
      <c r="J812" s="13"/>
      <c r="K812" s="13"/>
      <c r="L812" s="193"/>
      <c r="M812" s="199"/>
      <c r="N812" s="200"/>
      <c r="O812" s="200"/>
      <c r="P812" s="200"/>
      <c r="Q812" s="200"/>
      <c r="R812" s="200"/>
      <c r="S812" s="200"/>
      <c r="T812" s="20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195" t="s">
        <v>168</v>
      </c>
      <c r="AU812" s="195" t="s">
        <v>85</v>
      </c>
      <c r="AV812" s="13" t="s">
        <v>85</v>
      </c>
      <c r="AW812" s="13" t="s">
        <v>32</v>
      </c>
      <c r="AX812" s="13" t="s">
        <v>75</v>
      </c>
      <c r="AY812" s="195" t="s">
        <v>122</v>
      </c>
    </row>
    <row r="813" spans="1:51" s="14" customFormat="1" ht="12">
      <c r="A813" s="14"/>
      <c r="B813" s="202"/>
      <c r="C813" s="14"/>
      <c r="D813" s="194" t="s">
        <v>168</v>
      </c>
      <c r="E813" s="203" t="s">
        <v>1</v>
      </c>
      <c r="F813" s="204" t="s">
        <v>172</v>
      </c>
      <c r="G813" s="14"/>
      <c r="H813" s="205">
        <v>414.54</v>
      </c>
      <c r="I813" s="206"/>
      <c r="J813" s="14"/>
      <c r="K813" s="14"/>
      <c r="L813" s="202"/>
      <c r="M813" s="207"/>
      <c r="N813" s="208"/>
      <c r="O813" s="208"/>
      <c r="P813" s="208"/>
      <c r="Q813" s="208"/>
      <c r="R813" s="208"/>
      <c r="S813" s="208"/>
      <c r="T813" s="209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03" t="s">
        <v>168</v>
      </c>
      <c r="AU813" s="203" t="s">
        <v>85</v>
      </c>
      <c r="AV813" s="14" t="s">
        <v>166</v>
      </c>
      <c r="AW813" s="14" t="s">
        <v>32</v>
      </c>
      <c r="AX813" s="14" t="s">
        <v>83</v>
      </c>
      <c r="AY813" s="203" t="s">
        <v>122</v>
      </c>
    </row>
    <row r="814" spans="1:65" s="2" customFormat="1" ht="24.15" customHeight="1">
      <c r="A814" s="38"/>
      <c r="B814" s="172"/>
      <c r="C814" s="225" t="s">
        <v>971</v>
      </c>
      <c r="D814" s="225" t="s">
        <v>220</v>
      </c>
      <c r="E814" s="226" t="s">
        <v>972</v>
      </c>
      <c r="F814" s="227" t="s">
        <v>973</v>
      </c>
      <c r="G814" s="228" t="s">
        <v>576</v>
      </c>
      <c r="H814" s="229">
        <v>78</v>
      </c>
      <c r="I814" s="230"/>
      <c r="J814" s="231">
        <f>ROUND(I814*H814,2)</f>
        <v>0</v>
      </c>
      <c r="K814" s="232"/>
      <c r="L814" s="233"/>
      <c r="M814" s="234" t="s">
        <v>1</v>
      </c>
      <c r="N814" s="235" t="s">
        <v>40</v>
      </c>
      <c r="O814" s="77"/>
      <c r="P814" s="183">
        <f>O814*H814</f>
        <v>0</v>
      </c>
      <c r="Q814" s="183">
        <v>0.02741</v>
      </c>
      <c r="R814" s="183">
        <f>Q814*H814</f>
        <v>2.13798</v>
      </c>
      <c r="S814" s="183">
        <v>0</v>
      </c>
      <c r="T814" s="184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185" t="s">
        <v>210</v>
      </c>
      <c r="AT814" s="185" t="s">
        <v>220</v>
      </c>
      <c r="AU814" s="185" t="s">
        <v>85</v>
      </c>
      <c r="AY814" s="19" t="s">
        <v>122</v>
      </c>
      <c r="BE814" s="186">
        <f>IF(N814="základní",J814,0)</f>
        <v>0</v>
      </c>
      <c r="BF814" s="186">
        <f>IF(N814="snížená",J814,0)</f>
        <v>0</v>
      </c>
      <c r="BG814" s="186">
        <f>IF(N814="zákl. přenesená",J814,0)</f>
        <v>0</v>
      </c>
      <c r="BH814" s="186">
        <f>IF(N814="sníž. přenesená",J814,0)</f>
        <v>0</v>
      </c>
      <c r="BI814" s="186">
        <f>IF(N814="nulová",J814,0)</f>
        <v>0</v>
      </c>
      <c r="BJ814" s="19" t="s">
        <v>83</v>
      </c>
      <c r="BK814" s="186">
        <f>ROUND(I814*H814,2)</f>
        <v>0</v>
      </c>
      <c r="BL814" s="19" t="s">
        <v>166</v>
      </c>
      <c r="BM814" s="185" t="s">
        <v>974</v>
      </c>
    </row>
    <row r="815" spans="1:51" s="15" customFormat="1" ht="12">
      <c r="A815" s="15"/>
      <c r="B815" s="210"/>
      <c r="C815" s="15"/>
      <c r="D815" s="194" t="s">
        <v>168</v>
      </c>
      <c r="E815" s="211" t="s">
        <v>1</v>
      </c>
      <c r="F815" s="212" t="s">
        <v>445</v>
      </c>
      <c r="G815" s="15"/>
      <c r="H815" s="211" t="s">
        <v>1</v>
      </c>
      <c r="I815" s="213"/>
      <c r="J815" s="15"/>
      <c r="K815" s="15"/>
      <c r="L815" s="210"/>
      <c r="M815" s="214"/>
      <c r="N815" s="215"/>
      <c r="O815" s="215"/>
      <c r="P815" s="215"/>
      <c r="Q815" s="215"/>
      <c r="R815" s="215"/>
      <c r="S815" s="215"/>
      <c r="T815" s="216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11" t="s">
        <v>168</v>
      </c>
      <c r="AU815" s="211" t="s">
        <v>85</v>
      </c>
      <c r="AV815" s="15" t="s">
        <v>83</v>
      </c>
      <c r="AW815" s="15" t="s">
        <v>32</v>
      </c>
      <c r="AX815" s="15" t="s">
        <v>75</v>
      </c>
      <c r="AY815" s="211" t="s">
        <v>122</v>
      </c>
    </row>
    <row r="816" spans="1:51" s="13" customFormat="1" ht="12">
      <c r="A816" s="13"/>
      <c r="B816" s="193"/>
      <c r="C816" s="13"/>
      <c r="D816" s="194" t="s">
        <v>168</v>
      </c>
      <c r="E816" s="195" t="s">
        <v>1</v>
      </c>
      <c r="F816" s="196" t="s">
        <v>613</v>
      </c>
      <c r="G816" s="13"/>
      <c r="H816" s="197">
        <v>78</v>
      </c>
      <c r="I816" s="198"/>
      <c r="J816" s="13"/>
      <c r="K816" s="13"/>
      <c r="L816" s="193"/>
      <c r="M816" s="199"/>
      <c r="N816" s="200"/>
      <c r="O816" s="200"/>
      <c r="P816" s="200"/>
      <c r="Q816" s="200"/>
      <c r="R816" s="200"/>
      <c r="S816" s="200"/>
      <c r="T816" s="201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195" t="s">
        <v>168</v>
      </c>
      <c r="AU816" s="195" t="s">
        <v>85</v>
      </c>
      <c r="AV816" s="13" t="s">
        <v>85</v>
      </c>
      <c r="AW816" s="13" t="s">
        <v>32</v>
      </c>
      <c r="AX816" s="13" t="s">
        <v>75</v>
      </c>
      <c r="AY816" s="195" t="s">
        <v>122</v>
      </c>
    </row>
    <row r="817" spans="1:51" s="14" customFormat="1" ht="12">
      <c r="A817" s="14"/>
      <c r="B817" s="202"/>
      <c r="C817" s="14"/>
      <c r="D817" s="194" t="s">
        <v>168</v>
      </c>
      <c r="E817" s="203" t="s">
        <v>1</v>
      </c>
      <c r="F817" s="204" t="s">
        <v>172</v>
      </c>
      <c r="G817" s="14"/>
      <c r="H817" s="205">
        <v>78</v>
      </c>
      <c r="I817" s="206"/>
      <c r="J817" s="14"/>
      <c r="K817" s="14"/>
      <c r="L817" s="202"/>
      <c r="M817" s="207"/>
      <c r="N817" s="208"/>
      <c r="O817" s="208"/>
      <c r="P817" s="208"/>
      <c r="Q817" s="208"/>
      <c r="R817" s="208"/>
      <c r="S817" s="208"/>
      <c r="T817" s="209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03" t="s">
        <v>168</v>
      </c>
      <c r="AU817" s="203" t="s">
        <v>85</v>
      </c>
      <c r="AV817" s="14" t="s">
        <v>166</v>
      </c>
      <c r="AW817" s="14" t="s">
        <v>32</v>
      </c>
      <c r="AX817" s="14" t="s">
        <v>83</v>
      </c>
      <c r="AY817" s="203" t="s">
        <v>122</v>
      </c>
    </row>
    <row r="818" spans="1:65" s="2" customFormat="1" ht="24.15" customHeight="1">
      <c r="A818" s="38"/>
      <c r="B818" s="172"/>
      <c r="C818" s="225" t="s">
        <v>975</v>
      </c>
      <c r="D818" s="225" t="s">
        <v>220</v>
      </c>
      <c r="E818" s="226" t="s">
        <v>976</v>
      </c>
      <c r="F818" s="227" t="s">
        <v>977</v>
      </c>
      <c r="G818" s="228" t="s">
        <v>576</v>
      </c>
      <c r="H818" s="229">
        <v>12</v>
      </c>
      <c r="I818" s="230"/>
      <c r="J818" s="231">
        <f>ROUND(I818*H818,2)</f>
        <v>0</v>
      </c>
      <c r="K818" s="232"/>
      <c r="L818" s="233"/>
      <c r="M818" s="234" t="s">
        <v>1</v>
      </c>
      <c r="N818" s="235" t="s">
        <v>40</v>
      </c>
      <c r="O818" s="77"/>
      <c r="P818" s="183">
        <f>O818*H818</f>
        <v>0</v>
      </c>
      <c r="Q818" s="183">
        <v>0.02741</v>
      </c>
      <c r="R818" s="183">
        <f>Q818*H818</f>
        <v>0.32892</v>
      </c>
      <c r="S818" s="183">
        <v>0</v>
      </c>
      <c r="T818" s="184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185" t="s">
        <v>210</v>
      </c>
      <c r="AT818" s="185" t="s">
        <v>220</v>
      </c>
      <c r="AU818" s="185" t="s">
        <v>85</v>
      </c>
      <c r="AY818" s="19" t="s">
        <v>122</v>
      </c>
      <c r="BE818" s="186">
        <f>IF(N818="základní",J818,0)</f>
        <v>0</v>
      </c>
      <c r="BF818" s="186">
        <f>IF(N818="snížená",J818,0)</f>
        <v>0</v>
      </c>
      <c r="BG818" s="186">
        <f>IF(N818="zákl. přenesená",J818,0)</f>
        <v>0</v>
      </c>
      <c r="BH818" s="186">
        <f>IF(N818="sníž. přenesená",J818,0)</f>
        <v>0</v>
      </c>
      <c r="BI818" s="186">
        <f>IF(N818="nulová",J818,0)</f>
        <v>0</v>
      </c>
      <c r="BJ818" s="19" t="s">
        <v>83</v>
      </c>
      <c r="BK818" s="186">
        <f>ROUND(I818*H818,2)</f>
        <v>0</v>
      </c>
      <c r="BL818" s="19" t="s">
        <v>166</v>
      </c>
      <c r="BM818" s="185" t="s">
        <v>978</v>
      </c>
    </row>
    <row r="819" spans="1:51" s="15" customFormat="1" ht="12">
      <c r="A819" s="15"/>
      <c r="B819" s="210"/>
      <c r="C819" s="15"/>
      <c r="D819" s="194" t="s">
        <v>168</v>
      </c>
      <c r="E819" s="211" t="s">
        <v>1</v>
      </c>
      <c r="F819" s="212" t="s">
        <v>447</v>
      </c>
      <c r="G819" s="15"/>
      <c r="H819" s="211" t="s">
        <v>1</v>
      </c>
      <c r="I819" s="213"/>
      <c r="J819" s="15"/>
      <c r="K819" s="15"/>
      <c r="L819" s="210"/>
      <c r="M819" s="214"/>
      <c r="N819" s="215"/>
      <c r="O819" s="215"/>
      <c r="P819" s="215"/>
      <c r="Q819" s="215"/>
      <c r="R819" s="215"/>
      <c r="S819" s="215"/>
      <c r="T819" s="216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11" t="s">
        <v>168</v>
      </c>
      <c r="AU819" s="211" t="s">
        <v>85</v>
      </c>
      <c r="AV819" s="15" t="s">
        <v>83</v>
      </c>
      <c r="AW819" s="15" t="s">
        <v>32</v>
      </c>
      <c r="AX819" s="15" t="s">
        <v>75</v>
      </c>
      <c r="AY819" s="211" t="s">
        <v>122</v>
      </c>
    </row>
    <row r="820" spans="1:51" s="13" customFormat="1" ht="12">
      <c r="A820" s="13"/>
      <c r="B820" s="193"/>
      <c r="C820" s="13"/>
      <c r="D820" s="194" t="s">
        <v>168</v>
      </c>
      <c r="E820" s="195" t="s">
        <v>1</v>
      </c>
      <c r="F820" s="196" t="s">
        <v>230</v>
      </c>
      <c r="G820" s="13"/>
      <c r="H820" s="197">
        <v>12</v>
      </c>
      <c r="I820" s="198"/>
      <c r="J820" s="13"/>
      <c r="K820" s="13"/>
      <c r="L820" s="193"/>
      <c r="M820" s="199"/>
      <c r="N820" s="200"/>
      <c r="O820" s="200"/>
      <c r="P820" s="200"/>
      <c r="Q820" s="200"/>
      <c r="R820" s="200"/>
      <c r="S820" s="200"/>
      <c r="T820" s="201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195" t="s">
        <v>168</v>
      </c>
      <c r="AU820" s="195" t="s">
        <v>85</v>
      </c>
      <c r="AV820" s="13" t="s">
        <v>85</v>
      </c>
      <c r="AW820" s="13" t="s">
        <v>32</v>
      </c>
      <c r="AX820" s="13" t="s">
        <v>75</v>
      </c>
      <c r="AY820" s="195" t="s">
        <v>122</v>
      </c>
    </row>
    <row r="821" spans="1:51" s="14" customFormat="1" ht="12">
      <c r="A821" s="14"/>
      <c r="B821" s="202"/>
      <c r="C821" s="14"/>
      <c r="D821" s="194" t="s">
        <v>168</v>
      </c>
      <c r="E821" s="203" t="s">
        <v>1</v>
      </c>
      <c r="F821" s="204" t="s">
        <v>172</v>
      </c>
      <c r="G821" s="14"/>
      <c r="H821" s="205">
        <v>12</v>
      </c>
      <c r="I821" s="206"/>
      <c r="J821" s="14"/>
      <c r="K821" s="14"/>
      <c r="L821" s="202"/>
      <c r="M821" s="207"/>
      <c r="N821" s="208"/>
      <c r="O821" s="208"/>
      <c r="P821" s="208"/>
      <c r="Q821" s="208"/>
      <c r="R821" s="208"/>
      <c r="S821" s="208"/>
      <c r="T821" s="209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03" t="s">
        <v>168</v>
      </c>
      <c r="AU821" s="203" t="s">
        <v>85</v>
      </c>
      <c r="AV821" s="14" t="s">
        <v>166</v>
      </c>
      <c r="AW821" s="14" t="s">
        <v>32</v>
      </c>
      <c r="AX821" s="14" t="s">
        <v>83</v>
      </c>
      <c r="AY821" s="203" t="s">
        <v>122</v>
      </c>
    </row>
    <row r="822" spans="1:65" s="2" customFormat="1" ht="24.15" customHeight="1">
      <c r="A822" s="38"/>
      <c r="B822" s="172"/>
      <c r="C822" s="225" t="s">
        <v>979</v>
      </c>
      <c r="D822" s="225" t="s">
        <v>220</v>
      </c>
      <c r="E822" s="226" t="s">
        <v>980</v>
      </c>
      <c r="F822" s="227" t="s">
        <v>981</v>
      </c>
      <c r="G822" s="228" t="s">
        <v>576</v>
      </c>
      <c r="H822" s="229">
        <v>4</v>
      </c>
      <c r="I822" s="230"/>
      <c r="J822" s="231">
        <f>ROUND(I822*H822,2)</f>
        <v>0</v>
      </c>
      <c r="K822" s="232"/>
      <c r="L822" s="233"/>
      <c r="M822" s="234" t="s">
        <v>1</v>
      </c>
      <c r="N822" s="235" t="s">
        <v>40</v>
      </c>
      <c r="O822" s="77"/>
      <c r="P822" s="183">
        <f>O822*H822</f>
        <v>0</v>
      </c>
      <c r="Q822" s="183">
        <v>0.02741</v>
      </c>
      <c r="R822" s="183">
        <f>Q822*H822</f>
        <v>0.10964</v>
      </c>
      <c r="S822" s="183">
        <v>0</v>
      </c>
      <c r="T822" s="184">
        <f>S822*H822</f>
        <v>0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185" t="s">
        <v>210</v>
      </c>
      <c r="AT822" s="185" t="s">
        <v>220</v>
      </c>
      <c r="AU822" s="185" t="s">
        <v>85</v>
      </c>
      <c r="AY822" s="19" t="s">
        <v>122</v>
      </c>
      <c r="BE822" s="186">
        <f>IF(N822="základní",J822,0)</f>
        <v>0</v>
      </c>
      <c r="BF822" s="186">
        <f>IF(N822="snížená",J822,0)</f>
        <v>0</v>
      </c>
      <c r="BG822" s="186">
        <f>IF(N822="zákl. přenesená",J822,0)</f>
        <v>0</v>
      </c>
      <c r="BH822" s="186">
        <f>IF(N822="sníž. přenesená",J822,0)</f>
        <v>0</v>
      </c>
      <c r="BI822" s="186">
        <f>IF(N822="nulová",J822,0)</f>
        <v>0</v>
      </c>
      <c r="BJ822" s="19" t="s">
        <v>83</v>
      </c>
      <c r="BK822" s="186">
        <f>ROUND(I822*H822,2)</f>
        <v>0</v>
      </c>
      <c r="BL822" s="19" t="s">
        <v>166</v>
      </c>
      <c r="BM822" s="185" t="s">
        <v>982</v>
      </c>
    </row>
    <row r="823" spans="1:51" s="15" customFormat="1" ht="12">
      <c r="A823" s="15"/>
      <c r="B823" s="210"/>
      <c r="C823" s="15"/>
      <c r="D823" s="194" t="s">
        <v>168</v>
      </c>
      <c r="E823" s="211" t="s">
        <v>1</v>
      </c>
      <c r="F823" s="212" t="s">
        <v>449</v>
      </c>
      <c r="G823" s="15"/>
      <c r="H823" s="211" t="s">
        <v>1</v>
      </c>
      <c r="I823" s="213"/>
      <c r="J823" s="15"/>
      <c r="K823" s="15"/>
      <c r="L823" s="210"/>
      <c r="M823" s="214"/>
      <c r="N823" s="215"/>
      <c r="O823" s="215"/>
      <c r="P823" s="215"/>
      <c r="Q823" s="215"/>
      <c r="R823" s="215"/>
      <c r="S823" s="215"/>
      <c r="T823" s="216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11" t="s">
        <v>168</v>
      </c>
      <c r="AU823" s="211" t="s">
        <v>85</v>
      </c>
      <c r="AV823" s="15" t="s">
        <v>83</v>
      </c>
      <c r="AW823" s="15" t="s">
        <v>32</v>
      </c>
      <c r="AX823" s="15" t="s">
        <v>75</v>
      </c>
      <c r="AY823" s="211" t="s">
        <v>122</v>
      </c>
    </row>
    <row r="824" spans="1:51" s="13" customFormat="1" ht="12">
      <c r="A824" s="13"/>
      <c r="B824" s="193"/>
      <c r="C824" s="13"/>
      <c r="D824" s="194" t="s">
        <v>168</v>
      </c>
      <c r="E824" s="195" t="s">
        <v>1</v>
      </c>
      <c r="F824" s="196" t="s">
        <v>166</v>
      </c>
      <c r="G824" s="13"/>
      <c r="H824" s="197">
        <v>4</v>
      </c>
      <c r="I824" s="198"/>
      <c r="J824" s="13"/>
      <c r="K824" s="13"/>
      <c r="L824" s="193"/>
      <c r="M824" s="199"/>
      <c r="N824" s="200"/>
      <c r="O824" s="200"/>
      <c r="P824" s="200"/>
      <c r="Q824" s="200"/>
      <c r="R824" s="200"/>
      <c r="S824" s="200"/>
      <c r="T824" s="20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195" t="s">
        <v>168</v>
      </c>
      <c r="AU824" s="195" t="s">
        <v>85</v>
      </c>
      <c r="AV824" s="13" t="s">
        <v>85</v>
      </c>
      <c r="AW824" s="13" t="s">
        <v>32</v>
      </c>
      <c r="AX824" s="13" t="s">
        <v>75</v>
      </c>
      <c r="AY824" s="195" t="s">
        <v>122</v>
      </c>
    </row>
    <row r="825" spans="1:51" s="14" customFormat="1" ht="12">
      <c r="A825" s="14"/>
      <c r="B825" s="202"/>
      <c r="C825" s="14"/>
      <c r="D825" s="194" t="s">
        <v>168</v>
      </c>
      <c r="E825" s="203" t="s">
        <v>1</v>
      </c>
      <c r="F825" s="204" t="s">
        <v>172</v>
      </c>
      <c r="G825" s="14"/>
      <c r="H825" s="205">
        <v>4</v>
      </c>
      <c r="I825" s="206"/>
      <c r="J825" s="14"/>
      <c r="K825" s="14"/>
      <c r="L825" s="202"/>
      <c r="M825" s="207"/>
      <c r="N825" s="208"/>
      <c r="O825" s="208"/>
      <c r="P825" s="208"/>
      <c r="Q825" s="208"/>
      <c r="R825" s="208"/>
      <c r="S825" s="208"/>
      <c r="T825" s="209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03" t="s">
        <v>168</v>
      </c>
      <c r="AU825" s="203" t="s">
        <v>85</v>
      </c>
      <c r="AV825" s="14" t="s">
        <v>166</v>
      </c>
      <c r="AW825" s="14" t="s">
        <v>32</v>
      </c>
      <c r="AX825" s="14" t="s">
        <v>83</v>
      </c>
      <c r="AY825" s="203" t="s">
        <v>122</v>
      </c>
    </row>
    <row r="826" spans="1:65" s="2" customFormat="1" ht="24.15" customHeight="1">
      <c r="A826" s="38"/>
      <c r="B826" s="172"/>
      <c r="C826" s="173" t="s">
        <v>983</v>
      </c>
      <c r="D826" s="173" t="s">
        <v>125</v>
      </c>
      <c r="E826" s="174" t="s">
        <v>984</v>
      </c>
      <c r="F826" s="175" t="s">
        <v>985</v>
      </c>
      <c r="G826" s="176" t="s">
        <v>576</v>
      </c>
      <c r="H826" s="177">
        <v>1</v>
      </c>
      <c r="I826" s="178"/>
      <c r="J826" s="179">
        <f>ROUND(I826*H826,2)</f>
        <v>0</v>
      </c>
      <c r="K826" s="180"/>
      <c r="L826" s="39"/>
      <c r="M826" s="181" t="s">
        <v>1</v>
      </c>
      <c r="N826" s="182" t="s">
        <v>40</v>
      </c>
      <c r="O826" s="77"/>
      <c r="P826" s="183">
        <f>O826*H826</f>
        <v>0</v>
      </c>
      <c r="Q826" s="183">
        <v>0</v>
      </c>
      <c r="R826" s="183">
        <f>Q826*H826</f>
        <v>0</v>
      </c>
      <c r="S826" s="183">
        <v>0</v>
      </c>
      <c r="T826" s="184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185" t="s">
        <v>253</v>
      </c>
      <c r="AT826" s="185" t="s">
        <v>125</v>
      </c>
      <c r="AU826" s="185" t="s">
        <v>85</v>
      </c>
      <c r="AY826" s="19" t="s">
        <v>122</v>
      </c>
      <c r="BE826" s="186">
        <f>IF(N826="základní",J826,0)</f>
        <v>0</v>
      </c>
      <c r="BF826" s="186">
        <f>IF(N826="snížená",J826,0)</f>
        <v>0</v>
      </c>
      <c r="BG826" s="186">
        <f>IF(N826="zákl. přenesená",J826,0)</f>
        <v>0</v>
      </c>
      <c r="BH826" s="186">
        <f>IF(N826="sníž. přenesená",J826,0)</f>
        <v>0</v>
      </c>
      <c r="BI826" s="186">
        <f>IF(N826="nulová",J826,0)</f>
        <v>0</v>
      </c>
      <c r="BJ826" s="19" t="s">
        <v>83</v>
      </c>
      <c r="BK826" s="186">
        <f>ROUND(I826*H826,2)</f>
        <v>0</v>
      </c>
      <c r="BL826" s="19" t="s">
        <v>253</v>
      </c>
      <c r="BM826" s="185" t="s">
        <v>986</v>
      </c>
    </row>
    <row r="827" spans="1:65" s="2" customFormat="1" ht="21.75" customHeight="1">
      <c r="A827" s="38"/>
      <c r="B827" s="172"/>
      <c r="C827" s="225" t="s">
        <v>987</v>
      </c>
      <c r="D827" s="225" t="s">
        <v>220</v>
      </c>
      <c r="E827" s="226" t="s">
        <v>988</v>
      </c>
      <c r="F827" s="227" t="s">
        <v>989</v>
      </c>
      <c r="G827" s="228" t="s">
        <v>576</v>
      </c>
      <c r="H827" s="229">
        <v>1</v>
      </c>
      <c r="I827" s="230"/>
      <c r="J827" s="231">
        <f>ROUND(I827*H827,2)</f>
        <v>0</v>
      </c>
      <c r="K827" s="232"/>
      <c r="L827" s="233"/>
      <c r="M827" s="234" t="s">
        <v>1</v>
      </c>
      <c r="N827" s="235" t="s">
        <v>40</v>
      </c>
      <c r="O827" s="77"/>
      <c r="P827" s="183">
        <f>O827*H827</f>
        <v>0</v>
      </c>
      <c r="Q827" s="183">
        <v>0.02423</v>
      </c>
      <c r="R827" s="183">
        <f>Q827*H827</f>
        <v>0.02423</v>
      </c>
      <c r="S827" s="183">
        <v>0</v>
      </c>
      <c r="T827" s="184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185" t="s">
        <v>364</v>
      </c>
      <c r="AT827" s="185" t="s">
        <v>220</v>
      </c>
      <c r="AU827" s="185" t="s">
        <v>85</v>
      </c>
      <c r="AY827" s="19" t="s">
        <v>122</v>
      </c>
      <c r="BE827" s="186">
        <f>IF(N827="základní",J827,0)</f>
        <v>0</v>
      </c>
      <c r="BF827" s="186">
        <f>IF(N827="snížená",J827,0)</f>
        <v>0</v>
      </c>
      <c r="BG827" s="186">
        <f>IF(N827="zákl. přenesená",J827,0)</f>
        <v>0</v>
      </c>
      <c r="BH827" s="186">
        <f>IF(N827="sníž. přenesená",J827,0)</f>
        <v>0</v>
      </c>
      <c r="BI827" s="186">
        <f>IF(N827="nulová",J827,0)</f>
        <v>0</v>
      </c>
      <c r="BJ827" s="19" t="s">
        <v>83</v>
      </c>
      <c r="BK827" s="186">
        <f>ROUND(I827*H827,2)</f>
        <v>0</v>
      </c>
      <c r="BL827" s="19" t="s">
        <v>253</v>
      </c>
      <c r="BM827" s="185" t="s">
        <v>990</v>
      </c>
    </row>
    <row r="828" spans="1:65" s="2" customFormat="1" ht="33" customHeight="1">
      <c r="A828" s="38"/>
      <c r="B828" s="172"/>
      <c r="C828" s="173" t="s">
        <v>991</v>
      </c>
      <c r="D828" s="173" t="s">
        <v>125</v>
      </c>
      <c r="E828" s="174" t="s">
        <v>992</v>
      </c>
      <c r="F828" s="175" t="s">
        <v>993</v>
      </c>
      <c r="G828" s="176" t="s">
        <v>576</v>
      </c>
      <c r="H828" s="177">
        <v>1</v>
      </c>
      <c r="I828" s="178"/>
      <c r="J828" s="179">
        <f>ROUND(I828*H828,2)</f>
        <v>0</v>
      </c>
      <c r="K828" s="180"/>
      <c r="L828" s="39"/>
      <c r="M828" s="181" t="s">
        <v>1</v>
      </c>
      <c r="N828" s="182" t="s">
        <v>40</v>
      </c>
      <c r="O828" s="77"/>
      <c r="P828" s="183">
        <f>O828*H828</f>
        <v>0</v>
      </c>
      <c r="Q828" s="183">
        <v>0</v>
      </c>
      <c r="R828" s="183">
        <f>Q828*H828</f>
        <v>0</v>
      </c>
      <c r="S828" s="183">
        <v>0</v>
      </c>
      <c r="T828" s="184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185" t="s">
        <v>253</v>
      </c>
      <c r="AT828" s="185" t="s">
        <v>125</v>
      </c>
      <c r="AU828" s="185" t="s">
        <v>85</v>
      </c>
      <c r="AY828" s="19" t="s">
        <v>122</v>
      </c>
      <c r="BE828" s="186">
        <f>IF(N828="základní",J828,0)</f>
        <v>0</v>
      </c>
      <c r="BF828" s="186">
        <f>IF(N828="snížená",J828,0)</f>
        <v>0</v>
      </c>
      <c r="BG828" s="186">
        <f>IF(N828="zákl. přenesená",J828,0)</f>
        <v>0</v>
      </c>
      <c r="BH828" s="186">
        <f>IF(N828="sníž. přenesená",J828,0)</f>
        <v>0</v>
      </c>
      <c r="BI828" s="186">
        <f>IF(N828="nulová",J828,0)</f>
        <v>0</v>
      </c>
      <c r="BJ828" s="19" t="s">
        <v>83</v>
      </c>
      <c r="BK828" s="186">
        <f>ROUND(I828*H828,2)</f>
        <v>0</v>
      </c>
      <c r="BL828" s="19" t="s">
        <v>253</v>
      </c>
      <c r="BM828" s="185" t="s">
        <v>994</v>
      </c>
    </row>
    <row r="829" spans="1:65" s="2" customFormat="1" ht="33" customHeight="1">
      <c r="A829" s="38"/>
      <c r="B829" s="172"/>
      <c r="C829" s="225" t="s">
        <v>995</v>
      </c>
      <c r="D829" s="225" t="s">
        <v>220</v>
      </c>
      <c r="E829" s="226" t="s">
        <v>996</v>
      </c>
      <c r="F829" s="227" t="s">
        <v>997</v>
      </c>
      <c r="G829" s="228" t="s">
        <v>576</v>
      </c>
      <c r="H829" s="229">
        <v>1</v>
      </c>
      <c r="I829" s="230"/>
      <c r="J829" s="231">
        <f>ROUND(I829*H829,2)</f>
        <v>0</v>
      </c>
      <c r="K829" s="232"/>
      <c r="L829" s="233"/>
      <c r="M829" s="234" t="s">
        <v>1</v>
      </c>
      <c r="N829" s="235" t="s">
        <v>40</v>
      </c>
      <c r="O829" s="77"/>
      <c r="P829" s="183">
        <f>O829*H829</f>
        <v>0</v>
      </c>
      <c r="Q829" s="183">
        <v>0.02997</v>
      </c>
      <c r="R829" s="183">
        <f>Q829*H829</f>
        <v>0.02997</v>
      </c>
      <c r="S829" s="183">
        <v>0</v>
      </c>
      <c r="T829" s="184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185" t="s">
        <v>364</v>
      </c>
      <c r="AT829" s="185" t="s">
        <v>220</v>
      </c>
      <c r="AU829" s="185" t="s">
        <v>85</v>
      </c>
      <c r="AY829" s="19" t="s">
        <v>122</v>
      </c>
      <c r="BE829" s="186">
        <f>IF(N829="základní",J829,0)</f>
        <v>0</v>
      </c>
      <c r="BF829" s="186">
        <f>IF(N829="snížená",J829,0)</f>
        <v>0</v>
      </c>
      <c r="BG829" s="186">
        <f>IF(N829="zákl. přenesená",J829,0)</f>
        <v>0</v>
      </c>
      <c r="BH829" s="186">
        <f>IF(N829="sníž. přenesená",J829,0)</f>
        <v>0</v>
      </c>
      <c r="BI829" s="186">
        <f>IF(N829="nulová",J829,0)</f>
        <v>0</v>
      </c>
      <c r="BJ829" s="19" t="s">
        <v>83</v>
      </c>
      <c r="BK829" s="186">
        <f>ROUND(I829*H829,2)</f>
        <v>0</v>
      </c>
      <c r="BL829" s="19" t="s">
        <v>253</v>
      </c>
      <c r="BM829" s="185" t="s">
        <v>998</v>
      </c>
    </row>
    <row r="830" spans="1:65" s="2" customFormat="1" ht="24.15" customHeight="1">
      <c r="A830" s="38"/>
      <c r="B830" s="172"/>
      <c r="C830" s="173" t="s">
        <v>999</v>
      </c>
      <c r="D830" s="173" t="s">
        <v>125</v>
      </c>
      <c r="E830" s="174" t="s">
        <v>1000</v>
      </c>
      <c r="F830" s="175" t="s">
        <v>1001</v>
      </c>
      <c r="G830" s="176" t="s">
        <v>576</v>
      </c>
      <c r="H830" s="177">
        <v>1</v>
      </c>
      <c r="I830" s="178"/>
      <c r="J830" s="179">
        <f>ROUND(I830*H830,2)</f>
        <v>0</v>
      </c>
      <c r="K830" s="180"/>
      <c r="L830" s="39"/>
      <c r="M830" s="181" t="s">
        <v>1</v>
      </c>
      <c r="N830" s="182" t="s">
        <v>40</v>
      </c>
      <c r="O830" s="77"/>
      <c r="P830" s="183">
        <f>O830*H830</f>
        <v>0</v>
      </c>
      <c r="Q830" s="183">
        <v>0</v>
      </c>
      <c r="R830" s="183">
        <f>Q830*H830</f>
        <v>0</v>
      </c>
      <c r="S830" s="183">
        <v>0</v>
      </c>
      <c r="T830" s="184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185" t="s">
        <v>253</v>
      </c>
      <c r="AT830" s="185" t="s">
        <v>125</v>
      </c>
      <c r="AU830" s="185" t="s">
        <v>85</v>
      </c>
      <c r="AY830" s="19" t="s">
        <v>122</v>
      </c>
      <c r="BE830" s="186">
        <f>IF(N830="základní",J830,0)</f>
        <v>0</v>
      </c>
      <c r="BF830" s="186">
        <f>IF(N830="snížená",J830,0)</f>
        <v>0</v>
      </c>
      <c r="BG830" s="186">
        <f>IF(N830="zákl. přenesená",J830,0)</f>
        <v>0</v>
      </c>
      <c r="BH830" s="186">
        <f>IF(N830="sníž. přenesená",J830,0)</f>
        <v>0</v>
      </c>
      <c r="BI830" s="186">
        <f>IF(N830="nulová",J830,0)</f>
        <v>0</v>
      </c>
      <c r="BJ830" s="19" t="s">
        <v>83</v>
      </c>
      <c r="BK830" s="186">
        <f>ROUND(I830*H830,2)</f>
        <v>0</v>
      </c>
      <c r="BL830" s="19" t="s">
        <v>253</v>
      </c>
      <c r="BM830" s="185" t="s">
        <v>1002</v>
      </c>
    </row>
    <row r="831" spans="1:65" s="2" customFormat="1" ht="24.15" customHeight="1">
      <c r="A831" s="38"/>
      <c r="B831" s="172"/>
      <c r="C831" s="225" t="s">
        <v>1003</v>
      </c>
      <c r="D831" s="225" t="s">
        <v>220</v>
      </c>
      <c r="E831" s="226" t="s">
        <v>1004</v>
      </c>
      <c r="F831" s="227" t="s">
        <v>1005</v>
      </c>
      <c r="G831" s="228" t="s">
        <v>576</v>
      </c>
      <c r="H831" s="229">
        <v>1</v>
      </c>
      <c r="I831" s="230"/>
      <c r="J831" s="231">
        <f>ROUND(I831*H831,2)</f>
        <v>0</v>
      </c>
      <c r="K831" s="232"/>
      <c r="L831" s="233"/>
      <c r="M831" s="234" t="s">
        <v>1</v>
      </c>
      <c r="N831" s="235" t="s">
        <v>40</v>
      </c>
      <c r="O831" s="77"/>
      <c r="P831" s="183">
        <f>O831*H831</f>
        <v>0</v>
      </c>
      <c r="Q831" s="183">
        <v>0.098</v>
      </c>
      <c r="R831" s="183">
        <f>Q831*H831</f>
        <v>0.098</v>
      </c>
      <c r="S831" s="183">
        <v>0</v>
      </c>
      <c r="T831" s="184">
        <f>S831*H831</f>
        <v>0</v>
      </c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R831" s="185" t="s">
        <v>364</v>
      </c>
      <c r="AT831" s="185" t="s">
        <v>220</v>
      </c>
      <c r="AU831" s="185" t="s">
        <v>85</v>
      </c>
      <c r="AY831" s="19" t="s">
        <v>122</v>
      </c>
      <c r="BE831" s="186">
        <f>IF(N831="základní",J831,0)</f>
        <v>0</v>
      </c>
      <c r="BF831" s="186">
        <f>IF(N831="snížená",J831,0)</f>
        <v>0</v>
      </c>
      <c r="BG831" s="186">
        <f>IF(N831="zákl. přenesená",J831,0)</f>
        <v>0</v>
      </c>
      <c r="BH831" s="186">
        <f>IF(N831="sníž. přenesená",J831,0)</f>
        <v>0</v>
      </c>
      <c r="BI831" s="186">
        <f>IF(N831="nulová",J831,0)</f>
        <v>0</v>
      </c>
      <c r="BJ831" s="19" t="s">
        <v>83</v>
      </c>
      <c r="BK831" s="186">
        <f>ROUND(I831*H831,2)</f>
        <v>0</v>
      </c>
      <c r="BL831" s="19" t="s">
        <v>253</v>
      </c>
      <c r="BM831" s="185" t="s">
        <v>1006</v>
      </c>
    </row>
    <row r="832" spans="1:51" s="15" customFormat="1" ht="12">
      <c r="A832" s="15"/>
      <c r="B832" s="210"/>
      <c r="C832" s="15"/>
      <c r="D832" s="194" t="s">
        <v>168</v>
      </c>
      <c r="E832" s="211" t="s">
        <v>1</v>
      </c>
      <c r="F832" s="212" t="s">
        <v>196</v>
      </c>
      <c r="G832" s="15"/>
      <c r="H832" s="211" t="s">
        <v>1</v>
      </c>
      <c r="I832" s="213"/>
      <c r="J832" s="15"/>
      <c r="K832" s="15"/>
      <c r="L832" s="210"/>
      <c r="M832" s="214"/>
      <c r="N832" s="215"/>
      <c r="O832" s="215"/>
      <c r="P832" s="215"/>
      <c r="Q832" s="215"/>
      <c r="R832" s="215"/>
      <c r="S832" s="215"/>
      <c r="T832" s="216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11" t="s">
        <v>168</v>
      </c>
      <c r="AU832" s="211" t="s">
        <v>85</v>
      </c>
      <c r="AV832" s="15" t="s">
        <v>83</v>
      </c>
      <c r="AW832" s="15" t="s">
        <v>32</v>
      </c>
      <c r="AX832" s="15" t="s">
        <v>75</v>
      </c>
      <c r="AY832" s="211" t="s">
        <v>122</v>
      </c>
    </row>
    <row r="833" spans="1:51" s="13" customFormat="1" ht="12">
      <c r="A833" s="13"/>
      <c r="B833" s="193"/>
      <c r="C833" s="13"/>
      <c r="D833" s="194" t="s">
        <v>168</v>
      </c>
      <c r="E833" s="195" t="s">
        <v>1</v>
      </c>
      <c r="F833" s="196" t="s">
        <v>83</v>
      </c>
      <c r="G833" s="13"/>
      <c r="H833" s="197">
        <v>1</v>
      </c>
      <c r="I833" s="198"/>
      <c r="J833" s="13"/>
      <c r="K833" s="13"/>
      <c r="L833" s="193"/>
      <c r="M833" s="199"/>
      <c r="N833" s="200"/>
      <c r="O833" s="200"/>
      <c r="P833" s="200"/>
      <c r="Q833" s="200"/>
      <c r="R833" s="200"/>
      <c r="S833" s="200"/>
      <c r="T833" s="20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195" t="s">
        <v>168</v>
      </c>
      <c r="AU833" s="195" t="s">
        <v>85</v>
      </c>
      <c r="AV833" s="13" t="s">
        <v>85</v>
      </c>
      <c r="AW833" s="13" t="s">
        <v>32</v>
      </c>
      <c r="AX833" s="13" t="s">
        <v>75</v>
      </c>
      <c r="AY833" s="195" t="s">
        <v>122</v>
      </c>
    </row>
    <row r="834" spans="1:51" s="14" customFormat="1" ht="12">
      <c r="A834" s="14"/>
      <c r="B834" s="202"/>
      <c r="C834" s="14"/>
      <c r="D834" s="194" t="s">
        <v>168</v>
      </c>
      <c r="E834" s="203" t="s">
        <v>1</v>
      </c>
      <c r="F834" s="204" t="s">
        <v>172</v>
      </c>
      <c r="G834" s="14"/>
      <c r="H834" s="205">
        <v>1</v>
      </c>
      <c r="I834" s="206"/>
      <c r="J834" s="14"/>
      <c r="K834" s="14"/>
      <c r="L834" s="202"/>
      <c r="M834" s="207"/>
      <c r="N834" s="208"/>
      <c r="O834" s="208"/>
      <c r="P834" s="208"/>
      <c r="Q834" s="208"/>
      <c r="R834" s="208"/>
      <c r="S834" s="208"/>
      <c r="T834" s="209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03" t="s">
        <v>168</v>
      </c>
      <c r="AU834" s="203" t="s">
        <v>85</v>
      </c>
      <c r="AV834" s="14" t="s">
        <v>166</v>
      </c>
      <c r="AW834" s="14" t="s">
        <v>32</v>
      </c>
      <c r="AX834" s="14" t="s">
        <v>83</v>
      </c>
      <c r="AY834" s="203" t="s">
        <v>122</v>
      </c>
    </row>
    <row r="835" spans="1:65" s="2" customFormat="1" ht="24.15" customHeight="1">
      <c r="A835" s="38"/>
      <c r="B835" s="172"/>
      <c r="C835" s="173" t="s">
        <v>1007</v>
      </c>
      <c r="D835" s="173" t="s">
        <v>125</v>
      </c>
      <c r="E835" s="174" t="s">
        <v>1008</v>
      </c>
      <c r="F835" s="175" t="s">
        <v>1009</v>
      </c>
      <c r="G835" s="176" t="s">
        <v>479</v>
      </c>
      <c r="H835" s="177">
        <v>0.4</v>
      </c>
      <c r="I835" s="178"/>
      <c r="J835" s="179">
        <f>ROUND(I835*H835,2)</f>
        <v>0</v>
      </c>
      <c r="K835" s="180"/>
      <c r="L835" s="39"/>
      <c r="M835" s="181" t="s">
        <v>1</v>
      </c>
      <c r="N835" s="182" t="s">
        <v>40</v>
      </c>
      <c r="O835" s="77"/>
      <c r="P835" s="183">
        <f>O835*H835</f>
        <v>0</v>
      </c>
      <c r="Q835" s="183">
        <v>0</v>
      </c>
      <c r="R835" s="183">
        <f>Q835*H835</f>
        <v>0</v>
      </c>
      <c r="S835" s="183">
        <v>0</v>
      </c>
      <c r="T835" s="184">
        <f>S835*H835</f>
        <v>0</v>
      </c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R835" s="185" t="s">
        <v>253</v>
      </c>
      <c r="AT835" s="185" t="s">
        <v>125</v>
      </c>
      <c r="AU835" s="185" t="s">
        <v>85</v>
      </c>
      <c r="AY835" s="19" t="s">
        <v>122</v>
      </c>
      <c r="BE835" s="186">
        <f>IF(N835="základní",J835,0)</f>
        <v>0</v>
      </c>
      <c r="BF835" s="186">
        <f>IF(N835="snížená",J835,0)</f>
        <v>0</v>
      </c>
      <c r="BG835" s="186">
        <f>IF(N835="zákl. přenesená",J835,0)</f>
        <v>0</v>
      </c>
      <c r="BH835" s="186">
        <f>IF(N835="sníž. přenesená",J835,0)</f>
        <v>0</v>
      </c>
      <c r="BI835" s="186">
        <f>IF(N835="nulová",J835,0)</f>
        <v>0</v>
      </c>
      <c r="BJ835" s="19" t="s">
        <v>83</v>
      </c>
      <c r="BK835" s="186">
        <f>ROUND(I835*H835,2)</f>
        <v>0</v>
      </c>
      <c r="BL835" s="19" t="s">
        <v>253</v>
      </c>
      <c r="BM835" s="185" t="s">
        <v>1010</v>
      </c>
    </row>
    <row r="836" spans="1:63" s="12" customFormat="1" ht="22.8" customHeight="1">
      <c r="A836" s="12"/>
      <c r="B836" s="159"/>
      <c r="C836" s="12"/>
      <c r="D836" s="160" t="s">
        <v>74</v>
      </c>
      <c r="E836" s="170" t="s">
        <v>1011</v>
      </c>
      <c r="F836" s="170" t="s">
        <v>1012</v>
      </c>
      <c r="G836" s="12"/>
      <c r="H836" s="12"/>
      <c r="I836" s="162"/>
      <c r="J836" s="171">
        <f>BK836</f>
        <v>0</v>
      </c>
      <c r="K836" s="12"/>
      <c r="L836" s="159"/>
      <c r="M836" s="164"/>
      <c r="N836" s="165"/>
      <c r="O836" s="165"/>
      <c r="P836" s="166">
        <f>SUM(P837:P858)</f>
        <v>0</v>
      </c>
      <c r="Q836" s="165"/>
      <c r="R836" s="166">
        <f>SUM(R837:R858)</f>
        <v>0.2838683</v>
      </c>
      <c r="S836" s="165"/>
      <c r="T836" s="167">
        <f>SUM(T837:T858)</f>
        <v>0</v>
      </c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R836" s="160" t="s">
        <v>85</v>
      </c>
      <c r="AT836" s="168" t="s">
        <v>74</v>
      </c>
      <c r="AU836" s="168" t="s">
        <v>83</v>
      </c>
      <c r="AY836" s="160" t="s">
        <v>122</v>
      </c>
      <c r="BK836" s="169">
        <f>SUM(BK837:BK858)</f>
        <v>0</v>
      </c>
    </row>
    <row r="837" spans="1:65" s="2" customFormat="1" ht="21.75" customHeight="1">
      <c r="A837" s="38"/>
      <c r="B837" s="172"/>
      <c r="C837" s="173" t="s">
        <v>1013</v>
      </c>
      <c r="D837" s="173" t="s">
        <v>125</v>
      </c>
      <c r="E837" s="174" t="s">
        <v>1014</v>
      </c>
      <c r="F837" s="175" t="s">
        <v>1015</v>
      </c>
      <c r="G837" s="176" t="s">
        <v>204</v>
      </c>
      <c r="H837" s="177">
        <v>610.394</v>
      </c>
      <c r="I837" s="178"/>
      <c r="J837" s="179">
        <f>ROUND(I837*H837,2)</f>
        <v>0</v>
      </c>
      <c r="K837" s="180"/>
      <c r="L837" s="39"/>
      <c r="M837" s="181" t="s">
        <v>1</v>
      </c>
      <c r="N837" s="182" t="s">
        <v>40</v>
      </c>
      <c r="O837" s="77"/>
      <c r="P837" s="183">
        <f>O837*H837</f>
        <v>0</v>
      </c>
      <c r="Q837" s="183">
        <v>0</v>
      </c>
      <c r="R837" s="183">
        <f>Q837*H837</f>
        <v>0</v>
      </c>
      <c r="S837" s="183">
        <v>0</v>
      </c>
      <c r="T837" s="184">
        <f>S837*H837</f>
        <v>0</v>
      </c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R837" s="185" t="s">
        <v>253</v>
      </c>
      <c r="AT837" s="185" t="s">
        <v>125</v>
      </c>
      <c r="AU837" s="185" t="s">
        <v>85</v>
      </c>
      <c r="AY837" s="19" t="s">
        <v>122</v>
      </c>
      <c r="BE837" s="186">
        <f>IF(N837="základní",J837,0)</f>
        <v>0</v>
      </c>
      <c r="BF837" s="186">
        <f>IF(N837="snížená",J837,0)</f>
        <v>0</v>
      </c>
      <c r="BG837" s="186">
        <f>IF(N837="zákl. přenesená",J837,0)</f>
        <v>0</v>
      </c>
      <c r="BH837" s="186">
        <f>IF(N837="sníž. přenesená",J837,0)</f>
        <v>0</v>
      </c>
      <c r="BI837" s="186">
        <f>IF(N837="nulová",J837,0)</f>
        <v>0</v>
      </c>
      <c r="BJ837" s="19" t="s">
        <v>83</v>
      </c>
      <c r="BK837" s="186">
        <f>ROUND(I837*H837,2)</f>
        <v>0</v>
      </c>
      <c r="BL837" s="19" t="s">
        <v>253</v>
      </c>
      <c r="BM837" s="185" t="s">
        <v>1016</v>
      </c>
    </row>
    <row r="838" spans="1:65" s="2" customFormat="1" ht="24.15" customHeight="1">
      <c r="A838" s="38"/>
      <c r="B838" s="172"/>
      <c r="C838" s="173" t="s">
        <v>1017</v>
      </c>
      <c r="D838" s="173" t="s">
        <v>125</v>
      </c>
      <c r="E838" s="174" t="s">
        <v>1018</v>
      </c>
      <c r="F838" s="175" t="s">
        <v>1019</v>
      </c>
      <c r="G838" s="176" t="s">
        <v>204</v>
      </c>
      <c r="H838" s="177">
        <v>610.394</v>
      </c>
      <c r="I838" s="178"/>
      <c r="J838" s="179">
        <f>ROUND(I838*H838,2)</f>
        <v>0</v>
      </c>
      <c r="K838" s="180"/>
      <c r="L838" s="39"/>
      <c r="M838" s="181" t="s">
        <v>1</v>
      </c>
      <c r="N838" s="182" t="s">
        <v>40</v>
      </c>
      <c r="O838" s="77"/>
      <c r="P838" s="183">
        <f>O838*H838</f>
        <v>0</v>
      </c>
      <c r="Q838" s="183">
        <v>0</v>
      </c>
      <c r="R838" s="183">
        <f>Q838*H838</f>
        <v>0</v>
      </c>
      <c r="S838" s="183">
        <v>0</v>
      </c>
      <c r="T838" s="184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185" t="s">
        <v>253</v>
      </c>
      <c r="AT838" s="185" t="s">
        <v>125</v>
      </c>
      <c r="AU838" s="185" t="s">
        <v>85</v>
      </c>
      <c r="AY838" s="19" t="s">
        <v>122</v>
      </c>
      <c r="BE838" s="186">
        <f>IF(N838="základní",J838,0)</f>
        <v>0</v>
      </c>
      <c r="BF838" s="186">
        <f>IF(N838="snížená",J838,0)</f>
        <v>0</v>
      </c>
      <c r="BG838" s="186">
        <f>IF(N838="zákl. přenesená",J838,0)</f>
        <v>0</v>
      </c>
      <c r="BH838" s="186">
        <f>IF(N838="sníž. přenesená",J838,0)</f>
        <v>0</v>
      </c>
      <c r="BI838" s="186">
        <f>IF(N838="nulová",J838,0)</f>
        <v>0</v>
      </c>
      <c r="BJ838" s="19" t="s">
        <v>83</v>
      </c>
      <c r="BK838" s="186">
        <f>ROUND(I838*H838,2)</f>
        <v>0</v>
      </c>
      <c r="BL838" s="19" t="s">
        <v>253</v>
      </c>
      <c r="BM838" s="185" t="s">
        <v>1020</v>
      </c>
    </row>
    <row r="839" spans="1:65" s="2" customFormat="1" ht="24.15" customHeight="1">
      <c r="A839" s="38"/>
      <c r="B839" s="172"/>
      <c r="C839" s="173" t="s">
        <v>1021</v>
      </c>
      <c r="D839" s="173" t="s">
        <v>125</v>
      </c>
      <c r="E839" s="174" t="s">
        <v>1022</v>
      </c>
      <c r="F839" s="175" t="s">
        <v>1023</v>
      </c>
      <c r="G839" s="176" t="s">
        <v>204</v>
      </c>
      <c r="H839" s="177">
        <v>65.65</v>
      </c>
      <c r="I839" s="178"/>
      <c r="J839" s="179">
        <f>ROUND(I839*H839,2)</f>
        <v>0</v>
      </c>
      <c r="K839" s="180"/>
      <c r="L839" s="39"/>
      <c r="M839" s="181" t="s">
        <v>1</v>
      </c>
      <c r="N839" s="182" t="s">
        <v>40</v>
      </c>
      <c r="O839" s="77"/>
      <c r="P839" s="183">
        <f>O839*H839</f>
        <v>0</v>
      </c>
      <c r="Q839" s="183">
        <v>0.00014</v>
      </c>
      <c r="R839" s="183">
        <f>Q839*H839</f>
        <v>0.009191</v>
      </c>
      <c r="S839" s="183">
        <v>0</v>
      </c>
      <c r="T839" s="184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185" t="s">
        <v>253</v>
      </c>
      <c r="AT839" s="185" t="s">
        <v>125</v>
      </c>
      <c r="AU839" s="185" t="s">
        <v>85</v>
      </c>
      <c r="AY839" s="19" t="s">
        <v>122</v>
      </c>
      <c r="BE839" s="186">
        <f>IF(N839="základní",J839,0)</f>
        <v>0</v>
      </c>
      <c r="BF839" s="186">
        <f>IF(N839="snížená",J839,0)</f>
        <v>0</v>
      </c>
      <c r="BG839" s="186">
        <f>IF(N839="zákl. přenesená",J839,0)</f>
        <v>0</v>
      </c>
      <c r="BH839" s="186">
        <f>IF(N839="sníž. přenesená",J839,0)</f>
        <v>0</v>
      </c>
      <c r="BI839" s="186">
        <f>IF(N839="nulová",J839,0)</f>
        <v>0</v>
      </c>
      <c r="BJ839" s="19" t="s">
        <v>83</v>
      </c>
      <c r="BK839" s="186">
        <f>ROUND(I839*H839,2)</f>
        <v>0</v>
      </c>
      <c r="BL839" s="19" t="s">
        <v>253</v>
      </c>
      <c r="BM839" s="185" t="s">
        <v>1024</v>
      </c>
    </row>
    <row r="840" spans="1:51" s="15" customFormat="1" ht="12">
      <c r="A840" s="15"/>
      <c r="B840" s="210"/>
      <c r="C840" s="15"/>
      <c r="D840" s="194" t="s">
        <v>168</v>
      </c>
      <c r="E840" s="211" t="s">
        <v>1</v>
      </c>
      <c r="F840" s="212" t="s">
        <v>191</v>
      </c>
      <c r="G840" s="15"/>
      <c r="H840" s="211" t="s">
        <v>1</v>
      </c>
      <c r="I840" s="213"/>
      <c r="J840" s="15"/>
      <c r="K840" s="15"/>
      <c r="L840" s="210"/>
      <c r="M840" s="214"/>
      <c r="N840" s="215"/>
      <c r="O840" s="215"/>
      <c r="P840" s="215"/>
      <c r="Q840" s="215"/>
      <c r="R840" s="215"/>
      <c r="S840" s="215"/>
      <c r="T840" s="216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11" t="s">
        <v>168</v>
      </c>
      <c r="AU840" s="211" t="s">
        <v>85</v>
      </c>
      <c r="AV840" s="15" t="s">
        <v>83</v>
      </c>
      <c r="AW840" s="15" t="s">
        <v>32</v>
      </c>
      <c r="AX840" s="15" t="s">
        <v>75</v>
      </c>
      <c r="AY840" s="211" t="s">
        <v>122</v>
      </c>
    </row>
    <row r="841" spans="1:51" s="13" customFormat="1" ht="12">
      <c r="A841" s="13"/>
      <c r="B841" s="193"/>
      <c r="C841" s="13"/>
      <c r="D841" s="194" t="s">
        <v>168</v>
      </c>
      <c r="E841" s="195" t="s">
        <v>1</v>
      </c>
      <c r="F841" s="196" t="s">
        <v>1025</v>
      </c>
      <c r="G841" s="13"/>
      <c r="H841" s="197">
        <v>32.164</v>
      </c>
      <c r="I841" s="198"/>
      <c r="J841" s="13"/>
      <c r="K841" s="13"/>
      <c r="L841" s="193"/>
      <c r="M841" s="199"/>
      <c r="N841" s="200"/>
      <c r="O841" s="200"/>
      <c r="P841" s="200"/>
      <c r="Q841" s="200"/>
      <c r="R841" s="200"/>
      <c r="S841" s="200"/>
      <c r="T841" s="201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195" t="s">
        <v>168</v>
      </c>
      <c r="AU841" s="195" t="s">
        <v>85</v>
      </c>
      <c r="AV841" s="13" t="s">
        <v>85</v>
      </c>
      <c r="AW841" s="13" t="s">
        <v>32</v>
      </c>
      <c r="AX841" s="13" t="s">
        <v>75</v>
      </c>
      <c r="AY841" s="195" t="s">
        <v>122</v>
      </c>
    </row>
    <row r="842" spans="1:51" s="15" customFormat="1" ht="12">
      <c r="A842" s="15"/>
      <c r="B842" s="210"/>
      <c r="C842" s="15"/>
      <c r="D842" s="194" t="s">
        <v>168</v>
      </c>
      <c r="E842" s="211" t="s">
        <v>1</v>
      </c>
      <c r="F842" s="212" t="s">
        <v>688</v>
      </c>
      <c r="G842" s="15"/>
      <c r="H842" s="211" t="s">
        <v>1</v>
      </c>
      <c r="I842" s="213"/>
      <c r="J842" s="15"/>
      <c r="K842" s="15"/>
      <c r="L842" s="210"/>
      <c r="M842" s="214"/>
      <c r="N842" s="215"/>
      <c r="O842" s="215"/>
      <c r="P842" s="215"/>
      <c r="Q842" s="215"/>
      <c r="R842" s="215"/>
      <c r="S842" s="215"/>
      <c r="T842" s="216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T842" s="211" t="s">
        <v>168</v>
      </c>
      <c r="AU842" s="211" t="s">
        <v>85</v>
      </c>
      <c r="AV842" s="15" t="s">
        <v>83</v>
      </c>
      <c r="AW842" s="15" t="s">
        <v>32</v>
      </c>
      <c r="AX842" s="15" t="s">
        <v>75</v>
      </c>
      <c r="AY842" s="211" t="s">
        <v>122</v>
      </c>
    </row>
    <row r="843" spans="1:51" s="13" customFormat="1" ht="12">
      <c r="A843" s="13"/>
      <c r="B843" s="193"/>
      <c r="C843" s="13"/>
      <c r="D843" s="194" t="s">
        <v>168</v>
      </c>
      <c r="E843" s="195" t="s">
        <v>1</v>
      </c>
      <c r="F843" s="196" t="s">
        <v>1026</v>
      </c>
      <c r="G843" s="13"/>
      <c r="H843" s="197">
        <v>16.8</v>
      </c>
      <c r="I843" s="198"/>
      <c r="J843" s="13"/>
      <c r="K843" s="13"/>
      <c r="L843" s="193"/>
      <c r="M843" s="199"/>
      <c r="N843" s="200"/>
      <c r="O843" s="200"/>
      <c r="P843" s="200"/>
      <c r="Q843" s="200"/>
      <c r="R843" s="200"/>
      <c r="S843" s="200"/>
      <c r="T843" s="201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195" t="s">
        <v>168</v>
      </c>
      <c r="AU843" s="195" t="s">
        <v>85</v>
      </c>
      <c r="AV843" s="13" t="s">
        <v>85</v>
      </c>
      <c r="AW843" s="13" t="s">
        <v>32</v>
      </c>
      <c r="AX843" s="13" t="s">
        <v>75</v>
      </c>
      <c r="AY843" s="195" t="s">
        <v>122</v>
      </c>
    </row>
    <row r="844" spans="1:51" s="16" customFormat="1" ht="12">
      <c r="A844" s="16"/>
      <c r="B844" s="217"/>
      <c r="C844" s="16"/>
      <c r="D844" s="194" t="s">
        <v>168</v>
      </c>
      <c r="E844" s="218" t="s">
        <v>1</v>
      </c>
      <c r="F844" s="219" t="s">
        <v>183</v>
      </c>
      <c r="G844" s="16"/>
      <c r="H844" s="220">
        <v>48.964</v>
      </c>
      <c r="I844" s="221"/>
      <c r="J844" s="16"/>
      <c r="K844" s="16"/>
      <c r="L844" s="217"/>
      <c r="M844" s="222"/>
      <c r="N844" s="223"/>
      <c r="O844" s="223"/>
      <c r="P844" s="223"/>
      <c r="Q844" s="223"/>
      <c r="R844" s="223"/>
      <c r="S844" s="223"/>
      <c r="T844" s="224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T844" s="218" t="s">
        <v>168</v>
      </c>
      <c r="AU844" s="218" t="s">
        <v>85</v>
      </c>
      <c r="AV844" s="16" t="s">
        <v>136</v>
      </c>
      <c r="AW844" s="16" t="s">
        <v>32</v>
      </c>
      <c r="AX844" s="16" t="s">
        <v>75</v>
      </c>
      <c r="AY844" s="218" t="s">
        <v>122</v>
      </c>
    </row>
    <row r="845" spans="1:51" s="15" customFormat="1" ht="12">
      <c r="A845" s="15"/>
      <c r="B845" s="210"/>
      <c r="C845" s="15"/>
      <c r="D845" s="194" t="s">
        <v>168</v>
      </c>
      <c r="E845" s="211" t="s">
        <v>1</v>
      </c>
      <c r="F845" s="212" t="s">
        <v>190</v>
      </c>
      <c r="G845" s="15"/>
      <c r="H845" s="211" t="s">
        <v>1</v>
      </c>
      <c r="I845" s="213"/>
      <c r="J845" s="15"/>
      <c r="K845" s="15"/>
      <c r="L845" s="210"/>
      <c r="M845" s="214"/>
      <c r="N845" s="215"/>
      <c r="O845" s="215"/>
      <c r="P845" s="215"/>
      <c r="Q845" s="215"/>
      <c r="R845" s="215"/>
      <c r="S845" s="215"/>
      <c r="T845" s="216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11" t="s">
        <v>168</v>
      </c>
      <c r="AU845" s="211" t="s">
        <v>85</v>
      </c>
      <c r="AV845" s="15" t="s">
        <v>83</v>
      </c>
      <c r="AW845" s="15" t="s">
        <v>32</v>
      </c>
      <c r="AX845" s="15" t="s">
        <v>75</v>
      </c>
      <c r="AY845" s="211" t="s">
        <v>122</v>
      </c>
    </row>
    <row r="846" spans="1:51" s="13" customFormat="1" ht="12">
      <c r="A846" s="13"/>
      <c r="B846" s="193"/>
      <c r="C846" s="13"/>
      <c r="D846" s="194" t="s">
        <v>168</v>
      </c>
      <c r="E846" s="195" t="s">
        <v>1</v>
      </c>
      <c r="F846" s="196" t="s">
        <v>1027</v>
      </c>
      <c r="G846" s="13"/>
      <c r="H846" s="197">
        <v>16.686</v>
      </c>
      <c r="I846" s="198"/>
      <c r="J846" s="13"/>
      <c r="K846" s="13"/>
      <c r="L846" s="193"/>
      <c r="M846" s="199"/>
      <c r="N846" s="200"/>
      <c r="O846" s="200"/>
      <c r="P846" s="200"/>
      <c r="Q846" s="200"/>
      <c r="R846" s="200"/>
      <c r="S846" s="200"/>
      <c r="T846" s="201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195" t="s">
        <v>168</v>
      </c>
      <c r="AU846" s="195" t="s">
        <v>85</v>
      </c>
      <c r="AV846" s="13" t="s">
        <v>85</v>
      </c>
      <c r="AW846" s="13" t="s">
        <v>32</v>
      </c>
      <c r="AX846" s="13" t="s">
        <v>75</v>
      </c>
      <c r="AY846" s="195" t="s">
        <v>122</v>
      </c>
    </row>
    <row r="847" spans="1:51" s="16" customFormat="1" ht="12">
      <c r="A847" s="16"/>
      <c r="B847" s="217"/>
      <c r="C847" s="16"/>
      <c r="D847" s="194" t="s">
        <v>168</v>
      </c>
      <c r="E847" s="218" t="s">
        <v>1</v>
      </c>
      <c r="F847" s="219" t="s">
        <v>183</v>
      </c>
      <c r="G847" s="16"/>
      <c r="H847" s="220">
        <v>16.686</v>
      </c>
      <c r="I847" s="221"/>
      <c r="J847" s="16"/>
      <c r="K847" s="16"/>
      <c r="L847" s="217"/>
      <c r="M847" s="222"/>
      <c r="N847" s="223"/>
      <c r="O847" s="223"/>
      <c r="P847" s="223"/>
      <c r="Q847" s="223"/>
      <c r="R847" s="223"/>
      <c r="S847" s="223"/>
      <c r="T847" s="224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T847" s="218" t="s">
        <v>168</v>
      </c>
      <c r="AU847" s="218" t="s">
        <v>85</v>
      </c>
      <c r="AV847" s="16" t="s">
        <v>136</v>
      </c>
      <c r="AW847" s="16" t="s">
        <v>32</v>
      </c>
      <c r="AX847" s="16" t="s">
        <v>75</v>
      </c>
      <c r="AY847" s="218" t="s">
        <v>122</v>
      </c>
    </row>
    <row r="848" spans="1:51" s="14" customFormat="1" ht="12">
      <c r="A848" s="14"/>
      <c r="B848" s="202"/>
      <c r="C848" s="14"/>
      <c r="D848" s="194" t="s">
        <v>168</v>
      </c>
      <c r="E848" s="203" t="s">
        <v>1</v>
      </c>
      <c r="F848" s="204" t="s">
        <v>172</v>
      </c>
      <c r="G848" s="14"/>
      <c r="H848" s="205">
        <v>65.65</v>
      </c>
      <c r="I848" s="206"/>
      <c r="J848" s="14"/>
      <c r="K848" s="14"/>
      <c r="L848" s="202"/>
      <c r="M848" s="207"/>
      <c r="N848" s="208"/>
      <c r="O848" s="208"/>
      <c r="P848" s="208"/>
      <c r="Q848" s="208"/>
      <c r="R848" s="208"/>
      <c r="S848" s="208"/>
      <c r="T848" s="209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03" t="s">
        <v>168</v>
      </c>
      <c r="AU848" s="203" t="s">
        <v>85</v>
      </c>
      <c r="AV848" s="14" t="s">
        <v>166</v>
      </c>
      <c r="AW848" s="14" t="s">
        <v>32</v>
      </c>
      <c r="AX848" s="14" t="s">
        <v>83</v>
      </c>
      <c r="AY848" s="203" t="s">
        <v>122</v>
      </c>
    </row>
    <row r="849" spans="1:65" s="2" customFormat="1" ht="24.15" customHeight="1">
      <c r="A849" s="38"/>
      <c r="B849" s="172"/>
      <c r="C849" s="173" t="s">
        <v>1028</v>
      </c>
      <c r="D849" s="173" t="s">
        <v>125</v>
      </c>
      <c r="E849" s="174" t="s">
        <v>1029</v>
      </c>
      <c r="F849" s="175" t="s">
        <v>1030</v>
      </c>
      <c r="G849" s="176" t="s">
        <v>204</v>
      </c>
      <c r="H849" s="177">
        <v>610.394</v>
      </c>
      <c r="I849" s="178"/>
      <c r="J849" s="179">
        <f>ROUND(I849*H849,2)</f>
        <v>0</v>
      </c>
      <c r="K849" s="180"/>
      <c r="L849" s="39"/>
      <c r="M849" s="181" t="s">
        <v>1</v>
      </c>
      <c r="N849" s="182" t="s">
        <v>40</v>
      </c>
      <c r="O849" s="77"/>
      <c r="P849" s="183">
        <f>O849*H849</f>
        <v>0</v>
      </c>
      <c r="Q849" s="183">
        <v>0.00045</v>
      </c>
      <c r="R849" s="183">
        <f>Q849*H849</f>
        <v>0.2746773</v>
      </c>
      <c r="S849" s="183">
        <v>0</v>
      </c>
      <c r="T849" s="184">
        <f>S849*H849</f>
        <v>0</v>
      </c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R849" s="185" t="s">
        <v>253</v>
      </c>
      <c r="AT849" s="185" t="s">
        <v>125</v>
      </c>
      <c r="AU849" s="185" t="s">
        <v>85</v>
      </c>
      <c r="AY849" s="19" t="s">
        <v>122</v>
      </c>
      <c r="BE849" s="186">
        <f>IF(N849="základní",J849,0)</f>
        <v>0</v>
      </c>
      <c r="BF849" s="186">
        <f>IF(N849="snížená",J849,0)</f>
        <v>0</v>
      </c>
      <c r="BG849" s="186">
        <f>IF(N849="zákl. přenesená",J849,0)</f>
        <v>0</v>
      </c>
      <c r="BH849" s="186">
        <f>IF(N849="sníž. přenesená",J849,0)</f>
        <v>0</v>
      </c>
      <c r="BI849" s="186">
        <f>IF(N849="nulová",J849,0)</f>
        <v>0</v>
      </c>
      <c r="BJ849" s="19" t="s">
        <v>83</v>
      </c>
      <c r="BK849" s="186">
        <f>ROUND(I849*H849,2)</f>
        <v>0</v>
      </c>
      <c r="BL849" s="19" t="s">
        <v>253</v>
      </c>
      <c r="BM849" s="185" t="s">
        <v>1031</v>
      </c>
    </row>
    <row r="850" spans="1:51" s="15" customFormat="1" ht="12">
      <c r="A850" s="15"/>
      <c r="B850" s="210"/>
      <c r="C850" s="15"/>
      <c r="D850" s="194" t="s">
        <v>168</v>
      </c>
      <c r="E850" s="211" t="s">
        <v>1</v>
      </c>
      <c r="F850" s="212" t="s">
        <v>191</v>
      </c>
      <c r="G850" s="15"/>
      <c r="H850" s="211" t="s">
        <v>1</v>
      </c>
      <c r="I850" s="213"/>
      <c r="J850" s="15"/>
      <c r="K850" s="15"/>
      <c r="L850" s="210"/>
      <c r="M850" s="214"/>
      <c r="N850" s="215"/>
      <c r="O850" s="215"/>
      <c r="P850" s="215"/>
      <c r="Q850" s="215"/>
      <c r="R850" s="215"/>
      <c r="S850" s="215"/>
      <c r="T850" s="216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11" t="s">
        <v>168</v>
      </c>
      <c r="AU850" s="211" t="s">
        <v>85</v>
      </c>
      <c r="AV850" s="15" t="s">
        <v>83</v>
      </c>
      <c r="AW850" s="15" t="s">
        <v>32</v>
      </c>
      <c r="AX850" s="15" t="s">
        <v>75</v>
      </c>
      <c r="AY850" s="211" t="s">
        <v>122</v>
      </c>
    </row>
    <row r="851" spans="1:51" s="13" customFormat="1" ht="12">
      <c r="A851" s="13"/>
      <c r="B851" s="193"/>
      <c r="C851" s="13"/>
      <c r="D851" s="194" t="s">
        <v>168</v>
      </c>
      <c r="E851" s="195" t="s">
        <v>1</v>
      </c>
      <c r="F851" s="196" t="s">
        <v>1032</v>
      </c>
      <c r="G851" s="13"/>
      <c r="H851" s="197">
        <v>321.636</v>
      </c>
      <c r="I851" s="198"/>
      <c r="J851" s="13"/>
      <c r="K851" s="13"/>
      <c r="L851" s="193"/>
      <c r="M851" s="199"/>
      <c r="N851" s="200"/>
      <c r="O851" s="200"/>
      <c r="P851" s="200"/>
      <c r="Q851" s="200"/>
      <c r="R851" s="200"/>
      <c r="S851" s="200"/>
      <c r="T851" s="201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195" t="s">
        <v>168</v>
      </c>
      <c r="AU851" s="195" t="s">
        <v>85</v>
      </c>
      <c r="AV851" s="13" t="s">
        <v>85</v>
      </c>
      <c r="AW851" s="13" t="s">
        <v>32</v>
      </c>
      <c r="AX851" s="13" t="s">
        <v>75</v>
      </c>
      <c r="AY851" s="195" t="s">
        <v>122</v>
      </c>
    </row>
    <row r="852" spans="1:51" s="13" customFormat="1" ht="12">
      <c r="A852" s="13"/>
      <c r="B852" s="193"/>
      <c r="C852" s="13"/>
      <c r="D852" s="194" t="s">
        <v>168</v>
      </c>
      <c r="E852" s="195" t="s">
        <v>1</v>
      </c>
      <c r="F852" s="196" t="s">
        <v>1033</v>
      </c>
      <c r="G852" s="13"/>
      <c r="H852" s="197">
        <v>75.6</v>
      </c>
      <c r="I852" s="198"/>
      <c r="J852" s="13"/>
      <c r="K852" s="13"/>
      <c r="L852" s="193"/>
      <c r="M852" s="199"/>
      <c r="N852" s="200"/>
      <c r="O852" s="200"/>
      <c r="P852" s="200"/>
      <c r="Q852" s="200"/>
      <c r="R852" s="200"/>
      <c r="S852" s="200"/>
      <c r="T852" s="201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195" t="s">
        <v>168</v>
      </c>
      <c r="AU852" s="195" t="s">
        <v>85</v>
      </c>
      <c r="AV852" s="13" t="s">
        <v>85</v>
      </c>
      <c r="AW852" s="13" t="s">
        <v>32</v>
      </c>
      <c r="AX852" s="13" t="s">
        <v>75</v>
      </c>
      <c r="AY852" s="195" t="s">
        <v>122</v>
      </c>
    </row>
    <row r="853" spans="1:51" s="16" customFormat="1" ht="12">
      <c r="A853" s="16"/>
      <c r="B853" s="217"/>
      <c r="C853" s="16"/>
      <c r="D853" s="194" t="s">
        <v>168</v>
      </c>
      <c r="E853" s="218" t="s">
        <v>1</v>
      </c>
      <c r="F853" s="219" t="s">
        <v>183</v>
      </c>
      <c r="G853" s="16"/>
      <c r="H853" s="220">
        <v>397.236</v>
      </c>
      <c r="I853" s="221"/>
      <c r="J853" s="16"/>
      <c r="K853" s="16"/>
      <c r="L853" s="217"/>
      <c r="M853" s="222"/>
      <c r="N853" s="223"/>
      <c r="O853" s="223"/>
      <c r="P853" s="223"/>
      <c r="Q853" s="223"/>
      <c r="R853" s="223"/>
      <c r="S853" s="223"/>
      <c r="T853" s="224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T853" s="218" t="s">
        <v>168</v>
      </c>
      <c r="AU853" s="218" t="s">
        <v>85</v>
      </c>
      <c r="AV853" s="16" t="s">
        <v>136</v>
      </c>
      <c r="AW853" s="16" t="s">
        <v>32</v>
      </c>
      <c r="AX853" s="16" t="s">
        <v>75</v>
      </c>
      <c r="AY853" s="218" t="s">
        <v>122</v>
      </c>
    </row>
    <row r="854" spans="1:51" s="15" customFormat="1" ht="12">
      <c r="A854" s="15"/>
      <c r="B854" s="210"/>
      <c r="C854" s="15"/>
      <c r="D854" s="194" t="s">
        <v>168</v>
      </c>
      <c r="E854" s="211" t="s">
        <v>1</v>
      </c>
      <c r="F854" s="212" t="s">
        <v>190</v>
      </c>
      <c r="G854" s="15"/>
      <c r="H854" s="211" t="s">
        <v>1</v>
      </c>
      <c r="I854" s="213"/>
      <c r="J854" s="15"/>
      <c r="K854" s="15"/>
      <c r="L854" s="210"/>
      <c r="M854" s="214"/>
      <c r="N854" s="215"/>
      <c r="O854" s="215"/>
      <c r="P854" s="215"/>
      <c r="Q854" s="215"/>
      <c r="R854" s="215"/>
      <c r="S854" s="215"/>
      <c r="T854" s="216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11" t="s">
        <v>168</v>
      </c>
      <c r="AU854" s="211" t="s">
        <v>85</v>
      </c>
      <c r="AV854" s="15" t="s">
        <v>83</v>
      </c>
      <c r="AW854" s="15" t="s">
        <v>32</v>
      </c>
      <c r="AX854" s="15" t="s">
        <v>75</v>
      </c>
      <c r="AY854" s="211" t="s">
        <v>122</v>
      </c>
    </row>
    <row r="855" spans="1:51" s="13" customFormat="1" ht="12">
      <c r="A855" s="13"/>
      <c r="B855" s="193"/>
      <c r="C855" s="13"/>
      <c r="D855" s="194" t="s">
        <v>168</v>
      </c>
      <c r="E855" s="195" t="s">
        <v>1</v>
      </c>
      <c r="F855" s="196" t="s">
        <v>1034</v>
      </c>
      <c r="G855" s="13"/>
      <c r="H855" s="197">
        <v>166.858</v>
      </c>
      <c r="I855" s="198"/>
      <c r="J855" s="13"/>
      <c r="K855" s="13"/>
      <c r="L855" s="193"/>
      <c r="M855" s="199"/>
      <c r="N855" s="200"/>
      <c r="O855" s="200"/>
      <c r="P855" s="200"/>
      <c r="Q855" s="200"/>
      <c r="R855" s="200"/>
      <c r="S855" s="200"/>
      <c r="T855" s="201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195" t="s">
        <v>168</v>
      </c>
      <c r="AU855" s="195" t="s">
        <v>85</v>
      </c>
      <c r="AV855" s="13" t="s">
        <v>85</v>
      </c>
      <c r="AW855" s="13" t="s">
        <v>32</v>
      </c>
      <c r="AX855" s="13" t="s">
        <v>75</v>
      </c>
      <c r="AY855" s="195" t="s">
        <v>122</v>
      </c>
    </row>
    <row r="856" spans="1:51" s="13" customFormat="1" ht="12">
      <c r="A856" s="13"/>
      <c r="B856" s="193"/>
      <c r="C856" s="13"/>
      <c r="D856" s="194" t="s">
        <v>168</v>
      </c>
      <c r="E856" s="195" t="s">
        <v>1</v>
      </c>
      <c r="F856" s="196" t="s">
        <v>1035</v>
      </c>
      <c r="G856" s="13"/>
      <c r="H856" s="197">
        <v>46.3</v>
      </c>
      <c r="I856" s="198"/>
      <c r="J856" s="13"/>
      <c r="K856" s="13"/>
      <c r="L856" s="193"/>
      <c r="M856" s="199"/>
      <c r="N856" s="200"/>
      <c r="O856" s="200"/>
      <c r="P856" s="200"/>
      <c r="Q856" s="200"/>
      <c r="R856" s="200"/>
      <c r="S856" s="200"/>
      <c r="T856" s="20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195" t="s">
        <v>168</v>
      </c>
      <c r="AU856" s="195" t="s">
        <v>85</v>
      </c>
      <c r="AV856" s="13" t="s">
        <v>85</v>
      </c>
      <c r="AW856" s="13" t="s">
        <v>32</v>
      </c>
      <c r="AX856" s="13" t="s">
        <v>75</v>
      </c>
      <c r="AY856" s="195" t="s">
        <v>122</v>
      </c>
    </row>
    <row r="857" spans="1:51" s="16" customFormat="1" ht="12">
      <c r="A857" s="16"/>
      <c r="B857" s="217"/>
      <c r="C857" s="16"/>
      <c r="D857" s="194" t="s">
        <v>168</v>
      </c>
      <c r="E857" s="218" t="s">
        <v>1</v>
      </c>
      <c r="F857" s="219" t="s">
        <v>183</v>
      </c>
      <c r="G857" s="16"/>
      <c r="H857" s="220">
        <v>213.15800000000002</v>
      </c>
      <c r="I857" s="221"/>
      <c r="J857" s="16"/>
      <c r="K857" s="16"/>
      <c r="L857" s="217"/>
      <c r="M857" s="222"/>
      <c r="N857" s="223"/>
      <c r="O857" s="223"/>
      <c r="P857" s="223"/>
      <c r="Q857" s="223"/>
      <c r="R857" s="223"/>
      <c r="S857" s="223"/>
      <c r="T857" s="224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T857" s="218" t="s">
        <v>168</v>
      </c>
      <c r="AU857" s="218" t="s">
        <v>85</v>
      </c>
      <c r="AV857" s="16" t="s">
        <v>136</v>
      </c>
      <c r="AW857" s="16" t="s">
        <v>32</v>
      </c>
      <c r="AX857" s="16" t="s">
        <v>75</v>
      </c>
      <c r="AY857" s="218" t="s">
        <v>122</v>
      </c>
    </row>
    <row r="858" spans="1:51" s="14" customFormat="1" ht="12">
      <c r="A858" s="14"/>
      <c r="B858" s="202"/>
      <c r="C858" s="14"/>
      <c r="D858" s="194" t="s">
        <v>168</v>
      </c>
      <c r="E858" s="203" t="s">
        <v>1</v>
      </c>
      <c r="F858" s="204" t="s">
        <v>172</v>
      </c>
      <c r="G858" s="14"/>
      <c r="H858" s="205">
        <v>610.394</v>
      </c>
      <c r="I858" s="206"/>
      <c r="J858" s="14"/>
      <c r="K858" s="14"/>
      <c r="L858" s="202"/>
      <c r="M858" s="207"/>
      <c r="N858" s="208"/>
      <c r="O858" s="208"/>
      <c r="P858" s="208"/>
      <c r="Q858" s="208"/>
      <c r="R858" s="208"/>
      <c r="S858" s="208"/>
      <c r="T858" s="209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03" t="s">
        <v>168</v>
      </c>
      <c r="AU858" s="203" t="s">
        <v>85</v>
      </c>
      <c r="AV858" s="14" t="s">
        <v>166</v>
      </c>
      <c r="AW858" s="14" t="s">
        <v>32</v>
      </c>
      <c r="AX858" s="14" t="s">
        <v>83</v>
      </c>
      <c r="AY858" s="203" t="s">
        <v>122</v>
      </c>
    </row>
    <row r="859" spans="1:63" s="12" customFormat="1" ht="22.8" customHeight="1">
      <c r="A859" s="12"/>
      <c r="B859" s="159"/>
      <c r="C859" s="12"/>
      <c r="D859" s="160" t="s">
        <v>74</v>
      </c>
      <c r="E859" s="170" t="s">
        <v>1036</v>
      </c>
      <c r="F859" s="170" t="s">
        <v>1037</v>
      </c>
      <c r="G859" s="12"/>
      <c r="H859" s="12"/>
      <c r="I859" s="162"/>
      <c r="J859" s="171">
        <f>BK859</f>
        <v>0</v>
      </c>
      <c r="K859" s="12"/>
      <c r="L859" s="159"/>
      <c r="M859" s="164"/>
      <c r="N859" s="165"/>
      <c r="O859" s="165"/>
      <c r="P859" s="166">
        <f>SUM(P860:P870)</f>
        <v>0</v>
      </c>
      <c r="Q859" s="165"/>
      <c r="R859" s="166">
        <f>SUM(R860:R870)</f>
        <v>7.09334795</v>
      </c>
      <c r="S859" s="165"/>
      <c r="T859" s="167">
        <f>SUM(T860:T870)</f>
        <v>0</v>
      </c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R859" s="160" t="s">
        <v>85</v>
      </c>
      <c r="AT859" s="168" t="s">
        <v>74</v>
      </c>
      <c r="AU859" s="168" t="s">
        <v>83</v>
      </c>
      <c r="AY859" s="160" t="s">
        <v>122</v>
      </c>
      <c r="BK859" s="169">
        <f>SUM(BK860:BK870)</f>
        <v>0</v>
      </c>
    </row>
    <row r="860" spans="1:65" s="2" customFormat="1" ht="24.15" customHeight="1">
      <c r="A860" s="38"/>
      <c r="B860" s="172"/>
      <c r="C860" s="173" t="s">
        <v>1038</v>
      </c>
      <c r="D860" s="173" t="s">
        <v>125</v>
      </c>
      <c r="E860" s="174" t="s">
        <v>1039</v>
      </c>
      <c r="F860" s="175" t="s">
        <v>1040</v>
      </c>
      <c r="G860" s="176" t="s">
        <v>204</v>
      </c>
      <c r="H860" s="177">
        <v>1943.383</v>
      </c>
      <c r="I860" s="178"/>
      <c r="J860" s="179">
        <f>ROUND(I860*H860,2)</f>
        <v>0</v>
      </c>
      <c r="K860" s="180"/>
      <c r="L860" s="39"/>
      <c r="M860" s="181" t="s">
        <v>1</v>
      </c>
      <c r="N860" s="182" t="s">
        <v>40</v>
      </c>
      <c r="O860" s="77"/>
      <c r="P860" s="183">
        <f>O860*H860</f>
        <v>0</v>
      </c>
      <c r="Q860" s="183">
        <v>0.00318</v>
      </c>
      <c r="R860" s="183">
        <f>Q860*H860</f>
        <v>6.17995794</v>
      </c>
      <c r="S860" s="183">
        <v>0</v>
      </c>
      <c r="T860" s="184">
        <f>S860*H860</f>
        <v>0</v>
      </c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R860" s="185" t="s">
        <v>253</v>
      </c>
      <c r="AT860" s="185" t="s">
        <v>125</v>
      </c>
      <c r="AU860" s="185" t="s">
        <v>85</v>
      </c>
      <c r="AY860" s="19" t="s">
        <v>122</v>
      </c>
      <c r="BE860" s="186">
        <f>IF(N860="základní",J860,0)</f>
        <v>0</v>
      </c>
      <c r="BF860" s="186">
        <f>IF(N860="snížená",J860,0)</f>
        <v>0</v>
      </c>
      <c r="BG860" s="186">
        <f>IF(N860="zákl. přenesená",J860,0)</f>
        <v>0</v>
      </c>
      <c r="BH860" s="186">
        <f>IF(N860="sníž. přenesená",J860,0)</f>
        <v>0</v>
      </c>
      <c r="BI860" s="186">
        <f>IF(N860="nulová",J860,0)</f>
        <v>0</v>
      </c>
      <c r="BJ860" s="19" t="s">
        <v>83</v>
      </c>
      <c r="BK860" s="186">
        <f>ROUND(I860*H860,2)</f>
        <v>0</v>
      </c>
      <c r="BL860" s="19" t="s">
        <v>253</v>
      </c>
      <c r="BM860" s="185" t="s">
        <v>1041</v>
      </c>
    </row>
    <row r="861" spans="1:51" s="15" customFormat="1" ht="12">
      <c r="A861" s="15"/>
      <c r="B861" s="210"/>
      <c r="C861" s="15"/>
      <c r="D861" s="194" t="s">
        <v>168</v>
      </c>
      <c r="E861" s="211" t="s">
        <v>1</v>
      </c>
      <c r="F861" s="212" t="s">
        <v>1042</v>
      </c>
      <c r="G861" s="15"/>
      <c r="H861" s="211" t="s">
        <v>1</v>
      </c>
      <c r="I861" s="213"/>
      <c r="J861" s="15"/>
      <c r="K861" s="15"/>
      <c r="L861" s="210"/>
      <c r="M861" s="214"/>
      <c r="N861" s="215"/>
      <c r="O861" s="215"/>
      <c r="P861" s="215"/>
      <c r="Q861" s="215"/>
      <c r="R861" s="215"/>
      <c r="S861" s="215"/>
      <c r="T861" s="216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11" t="s">
        <v>168</v>
      </c>
      <c r="AU861" s="211" t="s">
        <v>85</v>
      </c>
      <c r="AV861" s="15" t="s">
        <v>83</v>
      </c>
      <c r="AW861" s="15" t="s">
        <v>32</v>
      </c>
      <c r="AX861" s="15" t="s">
        <v>75</v>
      </c>
      <c r="AY861" s="211" t="s">
        <v>122</v>
      </c>
    </row>
    <row r="862" spans="1:51" s="13" customFormat="1" ht="12">
      <c r="A862" s="13"/>
      <c r="B862" s="193"/>
      <c r="C862" s="13"/>
      <c r="D862" s="194" t="s">
        <v>168</v>
      </c>
      <c r="E862" s="195" t="s">
        <v>1</v>
      </c>
      <c r="F862" s="196" t="s">
        <v>423</v>
      </c>
      <c r="G862" s="13"/>
      <c r="H862" s="197">
        <v>1943.383</v>
      </c>
      <c r="I862" s="198"/>
      <c r="J862" s="13"/>
      <c r="K862" s="13"/>
      <c r="L862" s="193"/>
      <c r="M862" s="199"/>
      <c r="N862" s="200"/>
      <c r="O862" s="200"/>
      <c r="P862" s="200"/>
      <c r="Q862" s="200"/>
      <c r="R862" s="200"/>
      <c r="S862" s="200"/>
      <c r="T862" s="20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195" t="s">
        <v>168</v>
      </c>
      <c r="AU862" s="195" t="s">
        <v>85</v>
      </c>
      <c r="AV862" s="13" t="s">
        <v>85</v>
      </c>
      <c r="AW862" s="13" t="s">
        <v>32</v>
      </c>
      <c r="AX862" s="13" t="s">
        <v>75</v>
      </c>
      <c r="AY862" s="195" t="s">
        <v>122</v>
      </c>
    </row>
    <row r="863" spans="1:51" s="16" customFormat="1" ht="12">
      <c r="A863" s="16"/>
      <c r="B863" s="217"/>
      <c r="C863" s="16"/>
      <c r="D863" s="194" t="s">
        <v>168</v>
      </c>
      <c r="E863" s="218" t="s">
        <v>1</v>
      </c>
      <c r="F863" s="219" t="s">
        <v>183</v>
      </c>
      <c r="G863" s="16"/>
      <c r="H863" s="220">
        <v>1943.383</v>
      </c>
      <c r="I863" s="221"/>
      <c r="J863" s="16"/>
      <c r="K863" s="16"/>
      <c r="L863" s="217"/>
      <c r="M863" s="222"/>
      <c r="N863" s="223"/>
      <c r="O863" s="223"/>
      <c r="P863" s="223"/>
      <c r="Q863" s="223"/>
      <c r="R863" s="223"/>
      <c r="S863" s="223"/>
      <c r="T863" s="224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T863" s="218" t="s">
        <v>168</v>
      </c>
      <c r="AU863" s="218" t="s">
        <v>85</v>
      </c>
      <c r="AV863" s="16" t="s">
        <v>136</v>
      </c>
      <c r="AW863" s="16" t="s">
        <v>32</v>
      </c>
      <c r="AX863" s="16" t="s">
        <v>75</v>
      </c>
      <c r="AY863" s="218" t="s">
        <v>122</v>
      </c>
    </row>
    <row r="864" spans="1:51" s="14" customFormat="1" ht="12">
      <c r="A864" s="14"/>
      <c r="B864" s="202"/>
      <c r="C864" s="14"/>
      <c r="D864" s="194" t="s">
        <v>168</v>
      </c>
      <c r="E864" s="203" t="s">
        <v>1</v>
      </c>
      <c r="F864" s="204" t="s">
        <v>172</v>
      </c>
      <c r="G864" s="14"/>
      <c r="H864" s="205">
        <v>1943.383</v>
      </c>
      <c r="I864" s="206"/>
      <c r="J864" s="14"/>
      <c r="K864" s="14"/>
      <c r="L864" s="202"/>
      <c r="M864" s="207"/>
      <c r="N864" s="208"/>
      <c r="O864" s="208"/>
      <c r="P864" s="208"/>
      <c r="Q864" s="208"/>
      <c r="R864" s="208"/>
      <c r="S864" s="208"/>
      <c r="T864" s="209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03" t="s">
        <v>168</v>
      </c>
      <c r="AU864" s="203" t="s">
        <v>85</v>
      </c>
      <c r="AV864" s="14" t="s">
        <v>166</v>
      </c>
      <c r="AW864" s="14" t="s">
        <v>32</v>
      </c>
      <c r="AX864" s="14" t="s">
        <v>83</v>
      </c>
      <c r="AY864" s="203" t="s">
        <v>122</v>
      </c>
    </row>
    <row r="865" spans="1:65" s="2" customFormat="1" ht="21.75" customHeight="1">
      <c r="A865" s="38"/>
      <c r="B865" s="172"/>
      <c r="C865" s="173" t="s">
        <v>1043</v>
      </c>
      <c r="D865" s="173" t="s">
        <v>125</v>
      </c>
      <c r="E865" s="174" t="s">
        <v>1044</v>
      </c>
      <c r="F865" s="175" t="s">
        <v>1045</v>
      </c>
      <c r="G865" s="176" t="s">
        <v>204</v>
      </c>
      <c r="H865" s="177">
        <v>1943.383</v>
      </c>
      <c r="I865" s="178"/>
      <c r="J865" s="179">
        <f>ROUND(I865*H865,2)</f>
        <v>0</v>
      </c>
      <c r="K865" s="180"/>
      <c r="L865" s="39"/>
      <c r="M865" s="181" t="s">
        <v>1</v>
      </c>
      <c r="N865" s="182" t="s">
        <v>40</v>
      </c>
      <c r="O865" s="77"/>
      <c r="P865" s="183">
        <f>O865*H865</f>
        <v>0</v>
      </c>
      <c r="Q865" s="183">
        <v>0.00021</v>
      </c>
      <c r="R865" s="183">
        <f>Q865*H865</f>
        <v>0.40811043</v>
      </c>
      <c r="S865" s="183">
        <v>0</v>
      </c>
      <c r="T865" s="184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185" t="s">
        <v>253</v>
      </c>
      <c r="AT865" s="185" t="s">
        <v>125</v>
      </c>
      <c r="AU865" s="185" t="s">
        <v>85</v>
      </c>
      <c r="AY865" s="19" t="s">
        <v>122</v>
      </c>
      <c r="BE865" s="186">
        <f>IF(N865="základní",J865,0)</f>
        <v>0</v>
      </c>
      <c r="BF865" s="186">
        <f>IF(N865="snížená",J865,0)</f>
        <v>0</v>
      </c>
      <c r="BG865" s="186">
        <f>IF(N865="zákl. přenesená",J865,0)</f>
        <v>0</v>
      </c>
      <c r="BH865" s="186">
        <f>IF(N865="sníž. přenesená",J865,0)</f>
        <v>0</v>
      </c>
      <c r="BI865" s="186">
        <f>IF(N865="nulová",J865,0)</f>
        <v>0</v>
      </c>
      <c r="BJ865" s="19" t="s">
        <v>83</v>
      </c>
      <c r="BK865" s="186">
        <f>ROUND(I865*H865,2)</f>
        <v>0</v>
      </c>
      <c r="BL865" s="19" t="s">
        <v>253</v>
      </c>
      <c r="BM865" s="185" t="s">
        <v>1046</v>
      </c>
    </row>
    <row r="866" spans="1:51" s="15" customFormat="1" ht="12">
      <c r="A866" s="15"/>
      <c r="B866" s="210"/>
      <c r="C866" s="15"/>
      <c r="D866" s="194" t="s">
        <v>168</v>
      </c>
      <c r="E866" s="211" t="s">
        <v>1</v>
      </c>
      <c r="F866" s="212" t="s">
        <v>1042</v>
      </c>
      <c r="G866" s="15"/>
      <c r="H866" s="211" t="s">
        <v>1</v>
      </c>
      <c r="I866" s="213"/>
      <c r="J866" s="15"/>
      <c r="K866" s="15"/>
      <c r="L866" s="210"/>
      <c r="M866" s="214"/>
      <c r="N866" s="215"/>
      <c r="O866" s="215"/>
      <c r="P866" s="215"/>
      <c r="Q866" s="215"/>
      <c r="R866" s="215"/>
      <c r="S866" s="215"/>
      <c r="T866" s="216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11" t="s">
        <v>168</v>
      </c>
      <c r="AU866" s="211" t="s">
        <v>85</v>
      </c>
      <c r="AV866" s="15" t="s">
        <v>83</v>
      </c>
      <c r="AW866" s="15" t="s">
        <v>32</v>
      </c>
      <c r="AX866" s="15" t="s">
        <v>75</v>
      </c>
      <c r="AY866" s="211" t="s">
        <v>122</v>
      </c>
    </row>
    <row r="867" spans="1:51" s="13" customFormat="1" ht="12">
      <c r="A867" s="13"/>
      <c r="B867" s="193"/>
      <c r="C867" s="13"/>
      <c r="D867" s="194" t="s">
        <v>168</v>
      </c>
      <c r="E867" s="195" t="s">
        <v>1</v>
      </c>
      <c r="F867" s="196" t="s">
        <v>423</v>
      </c>
      <c r="G867" s="13"/>
      <c r="H867" s="197">
        <v>1943.383</v>
      </c>
      <c r="I867" s="198"/>
      <c r="J867" s="13"/>
      <c r="K867" s="13"/>
      <c r="L867" s="193"/>
      <c r="M867" s="199"/>
      <c r="N867" s="200"/>
      <c r="O867" s="200"/>
      <c r="P867" s="200"/>
      <c r="Q867" s="200"/>
      <c r="R867" s="200"/>
      <c r="S867" s="200"/>
      <c r="T867" s="201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195" t="s">
        <v>168</v>
      </c>
      <c r="AU867" s="195" t="s">
        <v>85</v>
      </c>
      <c r="AV867" s="13" t="s">
        <v>85</v>
      </c>
      <c r="AW867" s="13" t="s">
        <v>32</v>
      </c>
      <c r="AX867" s="13" t="s">
        <v>75</v>
      </c>
      <c r="AY867" s="195" t="s">
        <v>122</v>
      </c>
    </row>
    <row r="868" spans="1:51" s="16" customFormat="1" ht="12">
      <c r="A868" s="16"/>
      <c r="B868" s="217"/>
      <c r="C868" s="16"/>
      <c r="D868" s="194" t="s">
        <v>168</v>
      </c>
      <c r="E868" s="218" t="s">
        <v>1</v>
      </c>
      <c r="F868" s="219" t="s">
        <v>183</v>
      </c>
      <c r="G868" s="16"/>
      <c r="H868" s="220">
        <v>1943.383</v>
      </c>
      <c r="I868" s="221"/>
      <c r="J868" s="16"/>
      <c r="K868" s="16"/>
      <c r="L868" s="217"/>
      <c r="M868" s="222"/>
      <c r="N868" s="223"/>
      <c r="O868" s="223"/>
      <c r="P868" s="223"/>
      <c r="Q868" s="223"/>
      <c r="R868" s="223"/>
      <c r="S868" s="223"/>
      <c r="T868" s="224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T868" s="218" t="s">
        <v>168</v>
      </c>
      <c r="AU868" s="218" t="s">
        <v>85</v>
      </c>
      <c r="AV868" s="16" t="s">
        <v>136</v>
      </c>
      <c r="AW868" s="16" t="s">
        <v>32</v>
      </c>
      <c r="AX868" s="16" t="s">
        <v>75</v>
      </c>
      <c r="AY868" s="218" t="s">
        <v>122</v>
      </c>
    </row>
    <row r="869" spans="1:51" s="14" customFormat="1" ht="12">
      <c r="A869" s="14"/>
      <c r="B869" s="202"/>
      <c r="C869" s="14"/>
      <c r="D869" s="194" t="s">
        <v>168</v>
      </c>
      <c r="E869" s="203" t="s">
        <v>1</v>
      </c>
      <c r="F869" s="204" t="s">
        <v>172</v>
      </c>
      <c r="G869" s="14"/>
      <c r="H869" s="205">
        <v>1943.383</v>
      </c>
      <c r="I869" s="206"/>
      <c r="J869" s="14"/>
      <c r="K869" s="14"/>
      <c r="L869" s="202"/>
      <c r="M869" s="207"/>
      <c r="N869" s="208"/>
      <c r="O869" s="208"/>
      <c r="P869" s="208"/>
      <c r="Q869" s="208"/>
      <c r="R869" s="208"/>
      <c r="S869" s="208"/>
      <c r="T869" s="209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03" t="s">
        <v>168</v>
      </c>
      <c r="AU869" s="203" t="s">
        <v>85</v>
      </c>
      <c r="AV869" s="14" t="s">
        <v>166</v>
      </c>
      <c r="AW869" s="14" t="s">
        <v>32</v>
      </c>
      <c r="AX869" s="14" t="s">
        <v>83</v>
      </c>
      <c r="AY869" s="203" t="s">
        <v>122</v>
      </c>
    </row>
    <row r="870" spans="1:65" s="2" customFormat="1" ht="33" customHeight="1">
      <c r="A870" s="38"/>
      <c r="B870" s="172"/>
      <c r="C870" s="173" t="s">
        <v>1047</v>
      </c>
      <c r="D870" s="173" t="s">
        <v>125</v>
      </c>
      <c r="E870" s="174" t="s">
        <v>1048</v>
      </c>
      <c r="F870" s="175" t="s">
        <v>1049</v>
      </c>
      <c r="G870" s="176" t="s">
        <v>204</v>
      </c>
      <c r="H870" s="177">
        <v>1943.383</v>
      </c>
      <c r="I870" s="178"/>
      <c r="J870" s="179">
        <f>ROUND(I870*H870,2)</f>
        <v>0</v>
      </c>
      <c r="K870" s="180"/>
      <c r="L870" s="39"/>
      <c r="M870" s="188" t="s">
        <v>1</v>
      </c>
      <c r="N870" s="189" t="s">
        <v>40</v>
      </c>
      <c r="O870" s="190"/>
      <c r="P870" s="191">
        <f>O870*H870</f>
        <v>0</v>
      </c>
      <c r="Q870" s="191">
        <v>0.00026</v>
      </c>
      <c r="R870" s="191">
        <f>Q870*H870</f>
        <v>0.50527958</v>
      </c>
      <c r="S870" s="191">
        <v>0</v>
      </c>
      <c r="T870" s="192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185" t="s">
        <v>253</v>
      </c>
      <c r="AT870" s="185" t="s">
        <v>125</v>
      </c>
      <c r="AU870" s="185" t="s">
        <v>85</v>
      </c>
      <c r="AY870" s="19" t="s">
        <v>122</v>
      </c>
      <c r="BE870" s="186">
        <f>IF(N870="základní",J870,0)</f>
        <v>0</v>
      </c>
      <c r="BF870" s="186">
        <f>IF(N870="snížená",J870,0)</f>
        <v>0</v>
      </c>
      <c r="BG870" s="186">
        <f>IF(N870="zákl. přenesená",J870,0)</f>
        <v>0</v>
      </c>
      <c r="BH870" s="186">
        <f>IF(N870="sníž. přenesená",J870,0)</f>
        <v>0</v>
      </c>
      <c r="BI870" s="186">
        <f>IF(N870="nulová",J870,0)</f>
        <v>0</v>
      </c>
      <c r="BJ870" s="19" t="s">
        <v>83</v>
      </c>
      <c r="BK870" s="186">
        <f>ROUND(I870*H870,2)</f>
        <v>0</v>
      </c>
      <c r="BL870" s="19" t="s">
        <v>253</v>
      </c>
      <c r="BM870" s="185" t="s">
        <v>1050</v>
      </c>
    </row>
    <row r="871" spans="1:31" s="2" customFormat="1" ht="6.95" customHeight="1">
      <c r="A871" s="38"/>
      <c r="B871" s="60"/>
      <c r="C871" s="61"/>
      <c r="D871" s="61"/>
      <c r="E871" s="61"/>
      <c r="F871" s="61"/>
      <c r="G871" s="61"/>
      <c r="H871" s="61"/>
      <c r="I871" s="61"/>
      <c r="J871" s="61"/>
      <c r="K871" s="61"/>
      <c r="L871" s="39"/>
      <c r="M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</row>
  </sheetData>
  <autoFilter ref="C134:K870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85</v>
      </c>
    </row>
    <row r="4" spans="2:46" s="1" customFormat="1" ht="24.95" customHeight="1">
      <c r="B4" s="22"/>
      <c r="D4" s="23" t="s">
        <v>95</v>
      </c>
      <c r="L4" s="22"/>
      <c r="M4" s="120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1" t="str">
        <f>'Rekapitulace stavby'!K6</f>
        <v>Sans Souci Cvikov, Rekonstrukce starého závodu firmy Grafostroj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96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1051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31. 1. 2022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31</v>
      </c>
      <c r="F24" s="38"/>
      <c r="G24" s="38"/>
      <c r="H24" s="38"/>
      <c r="I24" s="32" t="s">
        <v>27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5" t="s">
        <v>35</v>
      </c>
      <c r="E30" s="38"/>
      <c r="F30" s="38"/>
      <c r="G30" s="38"/>
      <c r="H30" s="38"/>
      <c r="I30" s="38"/>
      <c r="J30" s="96">
        <f>ROUND(J119,2)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6" t="s">
        <v>39</v>
      </c>
      <c r="E33" s="32" t="s">
        <v>40</v>
      </c>
      <c r="F33" s="127">
        <f>ROUND((SUM(BE119:BE167)),2)</f>
        <v>0</v>
      </c>
      <c r="G33" s="38"/>
      <c r="H33" s="38"/>
      <c r="I33" s="128">
        <v>0.21</v>
      </c>
      <c r="J33" s="127">
        <f>ROUND(((SUM(BE119:BE167))*I33),2)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7">
        <f>ROUND((SUM(BF119:BF167)),2)</f>
        <v>0</v>
      </c>
      <c r="G34" s="38"/>
      <c r="H34" s="38"/>
      <c r="I34" s="128">
        <v>0.15</v>
      </c>
      <c r="J34" s="127">
        <f>ROUND(((SUM(BF119:BF167))*I34),2)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7">
        <f>ROUND((SUM(BG119:BG167)),2)</f>
        <v>0</v>
      </c>
      <c r="G35" s="38"/>
      <c r="H35" s="38"/>
      <c r="I35" s="128">
        <v>0.21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7">
        <f>ROUND((SUM(BH119:BH167)),2)</f>
        <v>0</v>
      </c>
      <c r="G36" s="38"/>
      <c r="H36" s="38"/>
      <c r="I36" s="128">
        <v>0.15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7">
        <f>ROUND((SUM(BI119:BI167)),2)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9"/>
      <c r="D39" s="130" t="s">
        <v>45</v>
      </c>
      <c r="E39" s="81"/>
      <c r="F39" s="81"/>
      <c r="G39" s="131" t="s">
        <v>46</v>
      </c>
      <c r="H39" s="132" t="s">
        <v>47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48</v>
      </c>
      <c r="E50" s="57"/>
      <c r="F50" s="57"/>
      <c r="G50" s="56" t="s">
        <v>49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50</v>
      </c>
      <c r="E61" s="41"/>
      <c r="F61" s="135" t="s">
        <v>51</v>
      </c>
      <c r="G61" s="58" t="s">
        <v>50</v>
      </c>
      <c r="H61" s="41"/>
      <c r="I61" s="41"/>
      <c r="J61" s="136" t="s">
        <v>51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52</v>
      </c>
      <c r="E65" s="59"/>
      <c r="F65" s="59"/>
      <c r="G65" s="56" t="s">
        <v>53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50</v>
      </c>
      <c r="E76" s="41"/>
      <c r="F76" s="135" t="s">
        <v>51</v>
      </c>
      <c r="G76" s="58" t="s">
        <v>50</v>
      </c>
      <c r="H76" s="41"/>
      <c r="I76" s="41"/>
      <c r="J76" s="136" t="s">
        <v>51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1" t="str">
        <f>E7</f>
        <v>Sans Souci Cvikov, Rekonstrukce starého závodu firmy Grafostroj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01.02 - 01.2B - Vzduchotechnika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Tovární 417, 471 54 Cvikov</v>
      </c>
      <c r="G89" s="38"/>
      <c r="H89" s="38"/>
      <c r="I89" s="32" t="s">
        <v>22</v>
      </c>
      <c r="J89" s="69" t="str">
        <f>IF(J12="","",J12)</f>
        <v>31. 1. 2022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>SANS SOUCI, s.r.o.</v>
      </c>
      <c r="G91" s="38"/>
      <c r="H91" s="38"/>
      <c r="I91" s="32" t="s">
        <v>30</v>
      </c>
      <c r="J91" s="36" t="str">
        <f>E21</f>
        <v>ECOTEN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>ECOTEN s.r.o.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7" t="s">
        <v>99</v>
      </c>
      <c r="D94" s="129"/>
      <c r="E94" s="129"/>
      <c r="F94" s="129"/>
      <c r="G94" s="129"/>
      <c r="H94" s="129"/>
      <c r="I94" s="129"/>
      <c r="J94" s="138" t="s">
        <v>100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39" t="s">
        <v>101</v>
      </c>
      <c r="D96" s="38"/>
      <c r="E96" s="38"/>
      <c r="F96" s="38"/>
      <c r="G96" s="38"/>
      <c r="H96" s="38"/>
      <c r="I96" s="38"/>
      <c r="J96" s="96">
        <f>J119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102</v>
      </c>
    </row>
    <row r="97" spans="1:31" s="9" customFormat="1" ht="24.95" customHeight="1">
      <c r="A97" s="9"/>
      <c r="B97" s="140"/>
      <c r="C97" s="9"/>
      <c r="D97" s="141" t="s">
        <v>148</v>
      </c>
      <c r="E97" s="142"/>
      <c r="F97" s="142"/>
      <c r="G97" s="142"/>
      <c r="H97" s="142"/>
      <c r="I97" s="142"/>
      <c r="J97" s="143">
        <f>J120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151</v>
      </c>
      <c r="E98" s="146"/>
      <c r="F98" s="146"/>
      <c r="G98" s="146"/>
      <c r="H98" s="146"/>
      <c r="I98" s="146"/>
      <c r="J98" s="147">
        <f>J121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4"/>
      <c r="C99" s="10"/>
      <c r="D99" s="145" t="s">
        <v>1052</v>
      </c>
      <c r="E99" s="146"/>
      <c r="F99" s="146"/>
      <c r="G99" s="146"/>
      <c r="H99" s="146"/>
      <c r="I99" s="146"/>
      <c r="J99" s="147">
        <f>J124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106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1" t="str">
        <f>E7</f>
        <v>Sans Souci Cvikov, Rekonstrukce starého závodu firmy Grafostroj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96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67" t="str">
        <f>E9</f>
        <v>01.02 - 01.2B - Vzduchotechnika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38"/>
      <c r="E113" s="38"/>
      <c r="F113" s="27" t="str">
        <f>F12</f>
        <v>Tovární 417, 471 54 Cvikov</v>
      </c>
      <c r="G113" s="38"/>
      <c r="H113" s="38"/>
      <c r="I113" s="32" t="s">
        <v>22</v>
      </c>
      <c r="J113" s="69" t="str">
        <f>IF(J12="","",J12)</f>
        <v>31. 1. 2022</v>
      </c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38"/>
      <c r="E115" s="38"/>
      <c r="F115" s="27" t="str">
        <f>E15</f>
        <v>SANS SOUCI, s.r.o.</v>
      </c>
      <c r="G115" s="38"/>
      <c r="H115" s="38"/>
      <c r="I115" s="32" t="s">
        <v>30</v>
      </c>
      <c r="J115" s="36" t="str">
        <f>E21</f>
        <v>ECOTEN s.r.o.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38"/>
      <c r="E116" s="38"/>
      <c r="F116" s="27" t="str">
        <f>IF(E18="","",E18)</f>
        <v>Vyplň údaj</v>
      </c>
      <c r="G116" s="38"/>
      <c r="H116" s="38"/>
      <c r="I116" s="32" t="s">
        <v>33</v>
      </c>
      <c r="J116" s="36" t="str">
        <f>E24</f>
        <v>ECOTEN s.r.o.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48"/>
      <c r="B118" s="149"/>
      <c r="C118" s="150" t="s">
        <v>107</v>
      </c>
      <c r="D118" s="151" t="s">
        <v>60</v>
      </c>
      <c r="E118" s="151" t="s">
        <v>56</v>
      </c>
      <c r="F118" s="151" t="s">
        <v>57</v>
      </c>
      <c r="G118" s="151" t="s">
        <v>108</v>
      </c>
      <c r="H118" s="151" t="s">
        <v>109</v>
      </c>
      <c r="I118" s="151" t="s">
        <v>110</v>
      </c>
      <c r="J118" s="152" t="s">
        <v>100</v>
      </c>
      <c r="K118" s="153" t="s">
        <v>111</v>
      </c>
      <c r="L118" s="154"/>
      <c r="M118" s="86" t="s">
        <v>1</v>
      </c>
      <c r="N118" s="87" t="s">
        <v>39</v>
      </c>
      <c r="O118" s="87" t="s">
        <v>112</v>
      </c>
      <c r="P118" s="87" t="s">
        <v>113</v>
      </c>
      <c r="Q118" s="87" t="s">
        <v>114</v>
      </c>
      <c r="R118" s="87" t="s">
        <v>115</v>
      </c>
      <c r="S118" s="87" t="s">
        <v>116</v>
      </c>
      <c r="T118" s="88" t="s">
        <v>117</v>
      </c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</row>
    <row r="119" spans="1:63" s="2" customFormat="1" ht="22.8" customHeight="1">
      <c r="A119" s="38"/>
      <c r="B119" s="39"/>
      <c r="C119" s="93" t="s">
        <v>118</v>
      </c>
      <c r="D119" s="38"/>
      <c r="E119" s="38"/>
      <c r="F119" s="38"/>
      <c r="G119" s="38"/>
      <c r="H119" s="38"/>
      <c r="I119" s="38"/>
      <c r="J119" s="155">
        <f>BK119</f>
        <v>0</v>
      </c>
      <c r="K119" s="38"/>
      <c r="L119" s="39"/>
      <c r="M119" s="89"/>
      <c r="N119" s="73"/>
      <c r="O119" s="90"/>
      <c r="P119" s="156">
        <f>P120</f>
        <v>0</v>
      </c>
      <c r="Q119" s="90"/>
      <c r="R119" s="156">
        <f>R120</f>
        <v>0</v>
      </c>
      <c r="S119" s="90"/>
      <c r="T119" s="157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74</v>
      </c>
      <c r="AU119" s="19" t="s">
        <v>102</v>
      </c>
      <c r="BK119" s="158">
        <f>BK120</f>
        <v>0</v>
      </c>
    </row>
    <row r="120" spans="1:63" s="12" customFormat="1" ht="25.9" customHeight="1">
      <c r="A120" s="12"/>
      <c r="B120" s="159"/>
      <c r="C120" s="12"/>
      <c r="D120" s="160" t="s">
        <v>74</v>
      </c>
      <c r="E120" s="161" t="s">
        <v>520</v>
      </c>
      <c r="F120" s="161" t="s">
        <v>521</v>
      </c>
      <c r="G120" s="12"/>
      <c r="H120" s="12"/>
      <c r="I120" s="162"/>
      <c r="J120" s="163">
        <f>BK120</f>
        <v>0</v>
      </c>
      <c r="K120" s="12"/>
      <c r="L120" s="159"/>
      <c r="M120" s="164"/>
      <c r="N120" s="165"/>
      <c r="O120" s="165"/>
      <c r="P120" s="166">
        <f>P121+P124</f>
        <v>0</v>
      </c>
      <c r="Q120" s="165"/>
      <c r="R120" s="166">
        <f>R121+R124</f>
        <v>0</v>
      </c>
      <c r="S120" s="165"/>
      <c r="T120" s="167">
        <f>T121+T124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0" t="s">
        <v>85</v>
      </c>
      <c r="AT120" s="168" t="s">
        <v>74</v>
      </c>
      <c r="AU120" s="168" t="s">
        <v>75</v>
      </c>
      <c r="AY120" s="160" t="s">
        <v>122</v>
      </c>
      <c r="BK120" s="169">
        <f>BK121+BK124</f>
        <v>0</v>
      </c>
    </row>
    <row r="121" spans="1:63" s="12" customFormat="1" ht="22.8" customHeight="1">
      <c r="A121" s="12"/>
      <c r="B121" s="159"/>
      <c r="C121" s="12"/>
      <c r="D121" s="160" t="s">
        <v>74</v>
      </c>
      <c r="E121" s="170" t="s">
        <v>596</v>
      </c>
      <c r="F121" s="170" t="s">
        <v>597</v>
      </c>
      <c r="G121" s="12"/>
      <c r="H121" s="12"/>
      <c r="I121" s="162"/>
      <c r="J121" s="171">
        <f>BK121</f>
        <v>0</v>
      </c>
      <c r="K121" s="12"/>
      <c r="L121" s="159"/>
      <c r="M121" s="164"/>
      <c r="N121" s="165"/>
      <c r="O121" s="165"/>
      <c r="P121" s="166">
        <f>SUM(P122:P123)</f>
        <v>0</v>
      </c>
      <c r="Q121" s="165"/>
      <c r="R121" s="166">
        <f>SUM(R122:R123)</f>
        <v>0</v>
      </c>
      <c r="S121" s="165"/>
      <c r="T121" s="167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0" t="s">
        <v>85</v>
      </c>
      <c r="AT121" s="168" t="s">
        <v>74</v>
      </c>
      <c r="AU121" s="168" t="s">
        <v>83</v>
      </c>
      <c r="AY121" s="160" t="s">
        <v>122</v>
      </c>
      <c r="BK121" s="169">
        <f>SUM(BK122:BK123)</f>
        <v>0</v>
      </c>
    </row>
    <row r="122" spans="1:65" s="2" customFormat="1" ht="24.15" customHeight="1">
      <c r="A122" s="38"/>
      <c r="B122" s="172"/>
      <c r="C122" s="173" t="s">
        <v>83</v>
      </c>
      <c r="D122" s="173" t="s">
        <v>125</v>
      </c>
      <c r="E122" s="174" t="s">
        <v>1053</v>
      </c>
      <c r="F122" s="175" t="s">
        <v>1054</v>
      </c>
      <c r="G122" s="176" t="s">
        <v>204</v>
      </c>
      <c r="H122" s="177">
        <v>150</v>
      </c>
      <c r="I122" s="178"/>
      <c r="J122" s="179">
        <f>ROUND(I122*H122,2)</f>
        <v>0</v>
      </c>
      <c r="K122" s="180"/>
      <c r="L122" s="39"/>
      <c r="M122" s="181" t="s">
        <v>1</v>
      </c>
      <c r="N122" s="182" t="s">
        <v>40</v>
      </c>
      <c r="O122" s="77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85" t="s">
        <v>253</v>
      </c>
      <c r="AT122" s="185" t="s">
        <v>125</v>
      </c>
      <c r="AU122" s="185" t="s">
        <v>85</v>
      </c>
      <c r="AY122" s="19" t="s">
        <v>122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9" t="s">
        <v>83</v>
      </c>
      <c r="BK122" s="186">
        <f>ROUND(I122*H122,2)</f>
        <v>0</v>
      </c>
      <c r="BL122" s="19" t="s">
        <v>253</v>
      </c>
      <c r="BM122" s="185" t="s">
        <v>85</v>
      </c>
    </row>
    <row r="123" spans="1:65" s="2" customFormat="1" ht="24.15" customHeight="1">
      <c r="A123" s="38"/>
      <c r="B123" s="172"/>
      <c r="C123" s="225" t="s">
        <v>85</v>
      </c>
      <c r="D123" s="225" t="s">
        <v>220</v>
      </c>
      <c r="E123" s="226" t="s">
        <v>1055</v>
      </c>
      <c r="F123" s="227" t="s">
        <v>1056</v>
      </c>
      <c r="G123" s="228" t="s">
        <v>204</v>
      </c>
      <c r="H123" s="229">
        <v>150</v>
      </c>
      <c r="I123" s="230"/>
      <c r="J123" s="231">
        <f>ROUND(I123*H123,2)</f>
        <v>0</v>
      </c>
      <c r="K123" s="232"/>
      <c r="L123" s="233"/>
      <c r="M123" s="234" t="s">
        <v>1</v>
      </c>
      <c r="N123" s="235" t="s">
        <v>40</v>
      </c>
      <c r="O123" s="77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85" t="s">
        <v>364</v>
      </c>
      <c r="AT123" s="185" t="s">
        <v>220</v>
      </c>
      <c r="AU123" s="185" t="s">
        <v>85</v>
      </c>
      <c r="AY123" s="19" t="s">
        <v>122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9" t="s">
        <v>83</v>
      </c>
      <c r="BK123" s="186">
        <f>ROUND(I123*H123,2)</f>
        <v>0</v>
      </c>
      <c r="BL123" s="19" t="s">
        <v>253</v>
      </c>
      <c r="BM123" s="185" t="s">
        <v>166</v>
      </c>
    </row>
    <row r="124" spans="1:63" s="12" customFormat="1" ht="22.8" customHeight="1">
      <c r="A124" s="12"/>
      <c r="B124" s="159"/>
      <c r="C124" s="12"/>
      <c r="D124" s="160" t="s">
        <v>74</v>
      </c>
      <c r="E124" s="170" t="s">
        <v>1057</v>
      </c>
      <c r="F124" s="170" t="s">
        <v>1058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SUM(P125:P167)</f>
        <v>0</v>
      </c>
      <c r="Q124" s="165"/>
      <c r="R124" s="166">
        <f>SUM(R125:R167)</f>
        <v>0</v>
      </c>
      <c r="S124" s="165"/>
      <c r="T124" s="167">
        <f>SUM(T125:T167)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85</v>
      </c>
      <c r="AT124" s="168" t="s">
        <v>74</v>
      </c>
      <c r="AU124" s="168" t="s">
        <v>83</v>
      </c>
      <c r="AY124" s="160" t="s">
        <v>122</v>
      </c>
      <c r="BK124" s="169">
        <f>SUM(BK125:BK167)</f>
        <v>0</v>
      </c>
    </row>
    <row r="125" spans="1:65" s="2" customFormat="1" ht="16.5" customHeight="1">
      <c r="A125" s="38"/>
      <c r="B125" s="172"/>
      <c r="C125" s="173" t="s">
        <v>136</v>
      </c>
      <c r="D125" s="173" t="s">
        <v>125</v>
      </c>
      <c r="E125" s="174" t="s">
        <v>1059</v>
      </c>
      <c r="F125" s="175" t="s">
        <v>1060</v>
      </c>
      <c r="G125" s="176" t="s">
        <v>576</v>
      </c>
      <c r="H125" s="177">
        <v>8</v>
      </c>
      <c r="I125" s="178"/>
      <c r="J125" s="179">
        <f>ROUND(I125*H125,2)</f>
        <v>0</v>
      </c>
      <c r="K125" s="180"/>
      <c r="L125" s="39"/>
      <c r="M125" s="181" t="s">
        <v>1</v>
      </c>
      <c r="N125" s="182" t="s">
        <v>40</v>
      </c>
      <c r="O125" s="7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5" t="s">
        <v>253</v>
      </c>
      <c r="AT125" s="185" t="s">
        <v>125</v>
      </c>
      <c r="AU125" s="185" t="s">
        <v>85</v>
      </c>
      <c r="AY125" s="19" t="s">
        <v>122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9" t="s">
        <v>83</v>
      </c>
      <c r="BK125" s="186">
        <f>ROUND(I125*H125,2)</f>
        <v>0</v>
      </c>
      <c r="BL125" s="19" t="s">
        <v>253</v>
      </c>
      <c r="BM125" s="185" t="s">
        <v>200</v>
      </c>
    </row>
    <row r="126" spans="1:65" s="2" customFormat="1" ht="24.15" customHeight="1">
      <c r="A126" s="38"/>
      <c r="B126" s="172"/>
      <c r="C126" s="225" t="s">
        <v>166</v>
      </c>
      <c r="D126" s="225" t="s">
        <v>220</v>
      </c>
      <c r="E126" s="226" t="s">
        <v>1061</v>
      </c>
      <c r="F126" s="227" t="s">
        <v>1062</v>
      </c>
      <c r="G126" s="228" t="s">
        <v>576</v>
      </c>
      <c r="H126" s="229">
        <v>8</v>
      </c>
      <c r="I126" s="230"/>
      <c r="J126" s="231">
        <f>ROUND(I126*H126,2)</f>
        <v>0</v>
      </c>
      <c r="K126" s="232"/>
      <c r="L126" s="233"/>
      <c r="M126" s="234" t="s">
        <v>1</v>
      </c>
      <c r="N126" s="235" t="s">
        <v>40</v>
      </c>
      <c r="O126" s="77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85" t="s">
        <v>364</v>
      </c>
      <c r="AT126" s="185" t="s">
        <v>220</v>
      </c>
      <c r="AU126" s="185" t="s">
        <v>85</v>
      </c>
      <c r="AY126" s="19" t="s">
        <v>122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9" t="s">
        <v>83</v>
      </c>
      <c r="BK126" s="186">
        <f>ROUND(I126*H126,2)</f>
        <v>0</v>
      </c>
      <c r="BL126" s="19" t="s">
        <v>253</v>
      </c>
      <c r="BM126" s="185" t="s">
        <v>210</v>
      </c>
    </row>
    <row r="127" spans="1:65" s="2" customFormat="1" ht="24.15" customHeight="1">
      <c r="A127" s="38"/>
      <c r="B127" s="172"/>
      <c r="C127" s="173" t="s">
        <v>121</v>
      </c>
      <c r="D127" s="173" t="s">
        <v>125</v>
      </c>
      <c r="E127" s="174" t="s">
        <v>1063</v>
      </c>
      <c r="F127" s="175" t="s">
        <v>1064</v>
      </c>
      <c r="G127" s="176" t="s">
        <v>576</v>
      </c>
      <c r="H127" s="177">
        <v>1</v>
      </c>
      <c r="I127" s="178"/>
      <c r="J127" s="179">
        <f>ROUND(I127*H127,2)</f>
        <v>0</v>
      </c>
      <c r="K127" s="180"/>
      <c r="L127" s="39"/>
      <c r="M127" s="181" t="s">
        <v>1</v>
      </c>
      <c r="N127" s="182" t="s">
        <v>40</v>
      </c>
      <c r="O127" s="7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5" t="s">
        <v>253</v>
      </c>
      <c r="AT127" s="185" t="s">
        <v>125</v>
      </c>
      <c r="AU127" s="185" t="s">
        <v>85</v>
      </c>
      <c r="AY127" s="19" t="s">
        <v>122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9" t="s">
        <v>83</v>
      </c>
      <c r="BK127" s="186">
        <f>ROUND(I127*H127,2)</f>
        <v>0</v>
      </c>
      <c r="BL127" s="19" t="s">
        <v>253</v>
      </c>
      <c r="BM127" s="185" t="s">
        <v>219</v>
      </c>
    </row>
    <row r="128" spans="1:65" s="2" customFormat="1" ht="24.15" customHeight="1">
      <c r="A128" s="38"/>
      <c r="B128" s="172"/>
      <c r="C128" s="225" t="s">
        <v>200</v>
      </c>
      <c r="D128" s="225" t="s">
        <v>220</v>
      </c>
      <c r="E128" s="226" t="s">
        <v>1065</v>
      </c>
      <c r="F128" s="227" t="s">
        <v>1066</v>
      </c>
      <c r="G128" s="228" t="s">
        <v>576</v>
      </c>
      <c r="H128" s="229">
        <v>1</v>
      </c>
      <c r="I128" s="230"/>
      <c r="J128" s="231">
        <f>ROUND(I128*H128,2)</f>
        <v>0</v>
      </c>
      <c r="K128" s="232"/>
      <c r="L128" s="233"/>
      <c r="M128" s="234" t="s">
        <v>1</v>
      </c>
      <c r="N128" s="235" t="s">
        <v>40</v>
      </c>
      <c r="O128" s="77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85" t="s">
        <v>364</v>
      </c>
      <c r="AT128" s="185" t="s">
        <v>220</v>
      </c>
      <c r="AU128" s="185" t="s">
        <v>85</v>
      </c>
      <c r="AY128" s="19" t="s">
        <v>122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9" t="s">
        <v>83</v>
      </c>
      <c r="BK128" s="186">
        <f>ROUND(I128*H128,2)</f>
        <v>0</v>
      </c>
      <c r="BL128" s="19" t="s">
        <v>253</v>
      </c>
      <c r="BM128" s="185" t="s">
        <v>230</v>
      </c>
    </row>
    <row r="129" spans="1:65" s="2" customFormat="1" ht="24.15" customHeight="1">
      <c r="A129" s="38"/>
      <c r="B129" s="172"/>
      <c r="C129" s="173" t="s">
        <v>206</v>
      </c>
      <c r="D129" s="173" t="s">
        <v>125</v>
      </c>
      <c r="E129" s="174" t="s">
        <v>1067</v>
      </c>
      <c r="F129" s="175" t="s">
        <v>1068</v>
      </c>
      <c r="G129" s="176" t="s">
        <v>576</v>
      </c>
      <c r="H129" s="177">
        <v>2</v>
      </c>
      <c r="I129" s="178"/>
      <c r="J129" s="179">
        <f>ROUND(I129*H129,2)</f>
        <v>0</v>
      </c>
      <c r="K129" s="180"/>
      <c r="L129" s="39"/>
      <c r="M129" s="181" t="s">
        <v>1</v>
      </c>
      <c r="N129" s="182" t="s">
        <v>40</v>
      </c>
      <c r="O129" s="77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5" t="s">
        <v>253</v>
      </c>
      <c r="AT129" s="185" t="s">
        <v>125</v>
      </c>
      <c r="AU129" s="185" t="s">
        <v>85</v>
      </c>
      <c r="AY129" s="19" t="s">
        <v>122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9" t="s">
        <v>83</v>
      </c>
      <c r="BK129" s="186">
        <f>ROUND(I129*H129,2)</f>
        <v>0</v>
      </c>
      <c r="BL129" s="19" t="s">
        <v>253</v>
      </c>
      <c r="BM129" s="185" t="s">
        <v>238</v>
      </c>
    </row>
    <row r="130" spans="1:65" s="2" customFormat="1" ht="24.15" customHeight="1">
      <c r="A130" s="38"/>
      <c r="B130" s="172"/>
      <c r="C130" s="225" t="s">
        <v>210</v>
      </c>
      <c r="D130" s="225" t="s">
        <v>220</v>
      </c>
      <c r="E130" s="226" t="s">
        <v>1069</v>
      </c>
      <c r="F130" s="227" t="s">
        <v>1070</v>
      </c>
      <c r="G130" s="228" t="s">
        <v>576</v>
      </c>
      <c r="H130" s="229">
        <v>2</v>
      </c>
      <c r="I130" s="230"/>
      <c r="J130" s="231">
        <f>ROUND(I130*H130,2)</f>
        <v>0</v>
      </c>
      <c r="K130" s="232"/>
      <c r="L130" s="233"/>
      <c r="M130" s="234" t="s">
        <v>1</v>
      </c>
      <c r="N130" s="235" t="s">
        <v>40</v>
      </c>
      <c r="O130" s="77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85" t="s">
        <v>364</v>
      </c>
      <c r="AT130" s="185" t="s">
        <v>220</v>
      </c>
      <c r="AU130" s="185" t="s">
        <v>85</v>
      </c>
      <c r="AY130" s="19" t="s">
        <v>122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9" t="s">
        <v>83</v>
      </c>
      <c r="BK130" s="186">
        <f>ROUND(I130*H130,2)</f>
        <v>0</v>
      </c>
      <c r="BL130" s="19" t="s">
        <v>253</v>
      </c>
      <c r="BM130" s="185" t="s">
        <v>253</v>
      </c>
    </row>
    <row r="131" spans="1:65" s="2" customFormat="1" ht="24.15" customHeight="1">
      <c r="A131" s="38"/>
      <c r="B131" s="172"/>
      <c r="C131" s="173" t="s">
        <v>215</v>
      </c>
      <c r="D131" s="173" t="s">
        <v>125</v>
      </c>
      <c r="E131" s="174" t="s">
        <v>1067</v>
      </c>
      <c r="F131" s="175" t="s">
        <v>1068</v>
      </c>
      <c r="G131" s="176" t="s">
        <v>576</v>
      </c>
      <c r="H131" s="177">
        <v>2</v>
      </c>
      <c r="I131" s="178"/>
      <c r="J131" s="179">
        <f>ROUND(I131*H131,2)</f>
        <v>0</v>
      </c>
      <c r="K131" s="180"/>
      <c r="L131" s="39"/>
      <c r="M131" s="181" t="s">
        <v>1</v>
      </c>
      <c r="N131" s="182" t="s">
        <v>40</v>
      </c>
      <c r="O131" s="77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5" t="s">
        <v>253</v>
      </c>
      <c r="AT131" s="185" t="s">
        <v>125</v>
      </c>
      <c r="AU131" s="185" t="s">
        <v>85</v>
      </c>
      <c r="AY131" s="19" t="s">
        <v>122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9" t="s">
        <v>83</v>
      </c>
      <c r="BK131" s="186">
        <f>ROUND(I131*H131,2)</f>
        <v>0</v>
      </c>
      <c r="BL131" s="19" t="s">
        <v>253</v>
      </c>
      <c r="BM131" s="185" t="s">
        <v>261</v>
      </c>
    </row>
    <row r="132" spans="1:65" s="2" customFormat="1" ht="24.15" customHeight="1">
      <c r="A132" s="38"/>
      <c r="B132" s="172"/>
      <c r="C132" s="225" t="s">
        <v>219</v>
      </c>
      <c r="D132" s="225" t="s">
        <v>220</v>
      </c>
      <c r="E132" s="226" t="s">
        <v>1071</v>
      </c>
      <c r="F132" s="227" t="s">
        <v>1070</v>
      </c>
      <c r="G132" s="228" t="s">
        <v>1</v>
      </c>
      <c r="H132" s="229">
        <v>2</v>
      </c>
      <c r="I132" s="230"/>
      <c r="J132" s="231">
        <f>ROUND(I132*H132,2)</f>
        <v>0</v>
      </c>
      <c r="K132" s="232"/>
      <c r="L132" s="233"/>
      <c r="M132" s="234" t="s">
        <v>1</v>
      </c>
      <c r="N132" s="235" t="s">
        <v>40</v>
      </c>
      <c r="O132" s="77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85" t="s">
        <v>364</v>
      </c>
      <c r="AT132" s="185" t="s">
        <v>220</v>
      </c>
      <c r="AU132" s="185" t="s">
        <v>85</v>
      </c>
      <c r="AY132" s="19" t="s">
        <v>122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9" t="s">
        <v>83</v>
      </c>
      <c r="BK132" s="186">
        <f>ROUND(I132*H132,2)</f>
        <v>0</v>
      </c>
      <c r="BL132" s="19" t="s">
        <v>253</v>
      </c>
      <c r="BM132" s="185" t="s">
        <v>272</v>
      </c>
    </row>
    <row r="133" spans="1:65" s="2" customFormat="1" ht="24.15" customHeight="1">
      <c r="A133" s="38"/>
      <c r="B133" s="172"/>
      <c r="C133" s="173" t="s">
        <v>225</v>
      </c>
      <c r="D133" s="173" t="s">
        <v>125</v>
      </c>
      <c r="E133" s="174" t="s">
        <v>1072</v>
      </c>
      <c r="F133" s="175" t="s">
        <v>1073</v>
      </c>
      <c r="G133" s="176" t="s">
        <v>576</v>
      </c>
      <c r="H133" s="177">
        <v>2</v>
      </c>
      <c r="I133" s="178"/>
      <c r="J133" s="179">
        <f>ROUND(I133*H133,2)</f>
        <v>0</v>
      </c>
      <c r="K133" s="180"/>
      <c r="L133" s="39"/>
      <c r="M133" s="181" t="s">
        <v>1</v>
      </c>
      <c r="N133" s="182" t="s">
        <v>40</v>
      </c>
      <c r="O133" s="77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85" t="s">
        <v>253</v>
      </c>
      <c r="AT133" s="185" t="s">
        <v>125</v>
      </c>
      <c r="AU133" s="185" t="s">
        <v>85</v>
      </c>
      <c r="AY133" s="19" t="s">
        <v>122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9" t="s">
        <v>83</v>
      </c>
      <c r="BK133" s="186">
        <f>ROUND(I133*H133,2)</f>
        <v>0</v>
      </c>
      <c r="BL133" s="19" t="s">
        <v>253</v>
      </c>
      <c r="BM133" s="185" t="s">
        <v>283</v>
      </c>
    </row>
    <row r="134" spans="1:65" s="2" customFormat="1" ht="24.15" customHeight="1">
      <c r="A134" s="38"/>
      <c r="B134" s="172"/>
      <c r="C134" s="225" t="s">
        <v>230</v>
      </c>
      <c r="D134" s="225" t="s">
        <v>220</v>
      </c>
      <c r="E134" s="226" t="s">
        <v>1074</v>
      </c>
      <c r="F134" s="227" t="s">
        <v>1075</v>
      </c>
      <c r="G134" s="228" t="s">
        <v>576</v>
      </c>
      <c r="H134" s="229">
        <v>2</v>
      </c>
      <c r="I134" s="230"/>
      <c r="J134" s="231">
        <f>ROUND(I134*H134,2)</f>
        <v>0</v>
      </c>
      <c r="K134" s="232"/>
      <c r="L134" s="233"/>
      <c r="M134" s="234" t="s">
        <v>1</v>
      </c>
      <c r="N134" s="235" t="s">
        <v>40</v>
      </c>
      <c r="O134" s="77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5" t="s">
        <v>364</v>
      </c>
      <c r="AT134" s="185" t="s">
        <v>220</v>
      </c>
      <c r="AU134" s="185" t="s">
        <v>85</v>
      </c>
      <c r="AY134" s="19" t="s">
        <v>122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9" t="s">
        <v>83</v>
      </c>
      <c r="BK134" s="186">
        <f>ROUND(I134*H134,2)</f>
        <v>0</v>
      </c>
      <c r="BL134" s="19" t="s">
        <v>253</v>
      </c>
      <c r="BM134" s="185" t="s">
        <v>314</v>
      </c>
    </row>
    <row r="135" spans="1:65" s="2" customFormat="1" ht="24.15" customHeight="1">
      <c r="A135" s="38"/>
      <c r="B135" s="172"/>
      <c r="C135" s="173" t="s">
        <v>234</v>
      </c>
      <c r="D135" s="173" t="s">
        <v>125</v>
      </c>
      <c r="E135" s="174" t="s">
        <v>1076</v>
      </c>
      <c r="F135" s="175" t="s">
        <v>1077</v>
      </c>
      <c r="G135" s="176" t="s">
        <v>576</v>
      </c>
      <c r="H135" s="177">
        <v>4</v>
      </c>
      <c r="I135" s="178"/>
      <c r="J135" s="179">
        <f>ROUND(I135*H135,2)</f>
        <v>0</v>
      </c>
      <c r="K135" s="180"/>
      <c r="L135" s="39"/>
      <c r="M135" s="181" t="s">
        <v>1</v>
      </c>
      <c r="N135" s="182" t="s">
        <v>40</v>
      </c>
      <c r="O135" s="77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5" t="s">
        <v>253</v>
      </c>
      <c r="AT135" s="185" t="s">
        <v>125</v>
      </c>
      <c r="AU135" s="185" t="s">
        <v>85</v>
      </c>
      <c r="AY135" s="19" t="s">
        <v>122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9" t="s">
        <v>83</v>
      </c>
      <c r="BK135" s="186">
        <f>ROUND(I135*H135,2)</f>
        <v>0</v>
      </c>
      <c r="BL135" s="19" t="s">
        <v>253</v>
      </c>
      <c r="BM135" s="185" t="s">
        <v>322</v>
      </c>
    </row>
    <row r="136" spans="1:65" s="2" customFormat="1" ht="16.5" customHeight="1">
      <c r="A136" s="38"/>
      <c r="B136" s="172"/>
      <c r="C136" s="225" t="s">
        <v>238</v>
      </c>
      <c r="D136" s="225" t="s">
        <v>220</v>
      </c>
      <c r="E136" s="226" t="s">
        <v>1078</v>
      </c>
      <c r="F136" s="227" t="s">
        <v>1079</v>
      </c>
      <c r="G136" s="228" t="s">
        <v>576</v>
      </c>
      <c r="H136" s="229">
        <v>3</v>
      </c>
      <c r="I136" s="230"/>
      <c r="J136" s="231">
        <f>ROUND(I136*H136,2)</f>
        <v>0</v>
      </c>
      <c r="K136" s="232"/>
      <c r="L136" s="233"/>
      <c r="M136" s="234" t="s">
        <v>1</v>
      </c>
      <c r="N136" s="235" t="s">
        <v>40</v>
      </c>
      <c r="O136" s="77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5" t="s">
        <v>364</v>
      </c>
      <c r="AT136" s="185" t="s">
        <v>220</v>
      </c>
      <c r="AU136" s="185" t="s">
        <v>85</v>
      </c>
      <c r="AY136" s="19" t="s">
        <v>122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9" t="s">
        <v>83</v>
      </c>
      <c r="BK136" s="186">
        <f>ROUND(I136*H136,2)</f>
        <v>0</v>
      </c>
      <c r="BL136" s="19" t="s">
        <v>253</v>
      </c>
      <c r="BM136" s="185" t="s">
        <v>330</v>
      </c>
    </row>
    <row r="137" spans="1:65" s="2" customFormat="1" ht="16.5" customHeight="1">
      <c r="A137" s="38"/>
      <c r="B137" s="172"/>
      <c r="C137" s="225" t="s">
        <v>8</v>
      </c>
      <c r="D137" s="225" t="s">
        <v>220</v>
      </c>
      <c r="E137" s="226" t="s">
        <v>1080</v>
      </c>
      <c r="F137" s="227" t="s">
        <v>1081</v>
      </c>
      <c r="G137" s="228" t="s">
        <v>576</v>
      </c>
      <c r="H137" s="229">
        <v>1</v>
      </c>
      <c r="I137" s="230"/>
      <c r="J137" s="231">
        <f>ROUND(I137*H137,2)</f>
        <v>0</v>
      </c>
      <c r="K137" s="232"/>
      <c r="L137" s="233"/>
      <c r="M137" s="234" t="s">
        <v>1</v>
      </c>
      <c r="N137" s="235" t="s">
        <v>40</v>
      </c>
      <c r="O137" s="77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85" t="s">
        <v>364</v>
      </c>
      <c r="AT137" s="185" t="s">
        <v>220</v>
      </c>
      <c r="AU137" s="185" t="s">
        <v>85</v>
      </c>
      <c r="AY137" s="19" t="s">
        <v>122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9" t="s">
        <v>83</v>
      </c>
      <c r="BK137" s="186">
        <f>ROUND(I137*H137,2)</f>
        <v>0</v>
      </c>
      <c r="BL137" s="19" t="s">
        <v>253</v>
      </c>
      <c r="BM137" s="185" t="s">
        <v>341</v>
      </c>
    </row>
    <row r="138" spans="1:65" s="2" customFormat="1" ht="33" customHeight="1">
      <c r="A138" s="38"/>
      <c r="B138" s="172"/>
      <c r="C138" s="173" t="s">
        <v>253</v>
      </c>
      <c r="D138" s="173" t="s">
        <v>125</v>
      </c>
      <c r="E138" s="174" t="s">
        <v>1082</v>
      </c>
      <c r="F138" s="175" t="s">
        <v>1083</v>
      </c>
      <c r="G138" s="176" t="s">
        <v>275</v>
      </c>
      <c r="H138" s="177">
        <v>67</v>
      </c>
      <c r="I138" s="178"/>
      <c r="J138" s="179">
        <f>ROUND(I138*H138,2)</f>
        <v>0</v>
      </c>
      <c r="K138" s="180"/>
      <c r="L138" s="39"/>
      <c r="M138" s="181" t="s">
        <v>1</v>
      </c>
      <c r="N138" s="182" t="s">
        <v>40</v>
      </c>
      <c r="O138" s="77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5" t="s">
        <v>253</v>
      </c>
      <c r="AT138" s="185" t="s">
        <v>125</v>
      </c>
      <c r="AU138" s="185" t="s">
        <v>85</v>
      </c>
      <c r="AY138" s="19" t="s">
        <v>122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9" t="s">
        <v>83</v>
      </c>
      <c r="BK138" s="186">
        <f>ROUND(I138*H138,2)</f>
        <v>0</v>
      </c>
      <c r="BL138" s="19" t="s">
        <v>253</v>
      </c>
      <c r="BM138" s="185" t="s">
        <v>364</v>
      </c>
    </row>
    <row r="139" spans="1:65" s="2" customFormat="1" ht="16.5" customHeight="1">
      <c r="A139" s="38"/>
      <c r="B139" s="172"/>
      <c r="C139" s="225" t="s">
        <v>257</v>
      </c>
      <c r="D139" s="225" t="s">
        <v>220</v>
      </c>
      <c r="E139" s="226" t="s">
        <v>1084</v>
      </c>
      <c r="F139" s="227" t="s">
        <v>1085</v>
      </c>
      <c r="G139" s="228" t="s">
        <v>275</v>
      </c>
      <c r="H139" s="229">
        <v>67</v>
      </c>
      <c r="I139" s="230"/>
      <c r="J139" s="231">
        <f>ROUND(I139*H139,2)</f>
        <v>0</v>
      </c>
      <c r="K139" s="232"/>
      <c r="L139" s="233"/>
      <c r="M139" s="234" t="s">
        <v>1</v>
      </c>
      <c r="N139" s="235" t="s">
        <v>40</v>
      </c>
      <c r="O139" s="77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85" t="s">
        <v>364</v>
      </c>
      <c r="AT139" s="185" t="s">
        <v>220</v>
      </c>
      <c r="AU139" s="185" t="s">
        <v>85</v>
      </c>
      <c r="AY139" s="19" t="s">
        <v>122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9" t="s">
        <v>83</v>
      </c>
      <c r="BK139" s="186">
        <f>ROUND(I139*H139,2)</f>
        <v>0</v>
      </c>
      <c r="BL139" s="19" t="s">
        <v>253</v>
      </c>
      <c r="BM139" s="185" t="s">
        <v>374</v>
      </c>
    </row>
    <row r="140" spans="1:65" s="2" customFormat="1" ht="33" customHeight="1">
      <c r="A140" s="38"/>
      <c r="B140" s="172"/>
      <c r="C140" s="173" t="s">
        <v>261</v>
      </c>
      <c r="D140" s="173" t="s">
        <v>125</v>
      </c>
      <c r="E140" s="174" t="s">
        <v>1086</v>
      </c>
      <c r="F140" s="175" t="s">
        <v>1087</v>
      </c>
      <c r="G140" s="176" t="s">
        <v>275</v>
      </c>
      <c r="H140" s="177">
        <v>38</v>
      </c>
      <c r="I140" s="178"/>
      <c r="J140" s="179">
        <f>ROUND(I140*H140,2)</f>
        <v>0</v>
      </c>
      <c r="K140" s="180"/>
      <c r="L140" s="39"/>
      <c r="M140" s="181" t="s">
        <v>1</v>
      </c>
      <c r="N140" s="182" t="s">
        <v>40</v>
      </c>
      <c r="O140" s="77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5" t="s">
        <v>253</v>
      </c>
      <c r="AT140" s="185" t="s">
        <v>125</v>
      </c>
      <c r="AU140" s="185" t="s">
        <v>85</v>
      </c>
      <c r="AY140" s="19" t="s">
        <v>122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9" t="s">
        <v>83</v>
      </c>
      <c r="BK140" s="186">
        <f>ROUND(I140*H140,2)</f>
        <v>0</v>
      </c>
      <c r="BL140" s="19" t="s">
        <v>253</v>
      </c>
      <c r="BM140" s="185" t="s">
        <v>383</v>
      </c>
    </row>
    <row r="141" spans="1:65" s="2" customFormat="1" ht="16.5" customHeight="1">
      <c r="A141" s="38"/>
      <c r="B141" s="172"/>
      <c r="C141" s="225" t="s">
        <v>267</v>
      </c>
      <c r="D141" s="225" t="s">
        <v>220</v>
      </c>
      <c r="E141" s="226" t="s">
        <v>1088</v>
      </c>
      <c r="F141" s="227" t="s">
        <v>1089</v>
      </c>
      <c r="G141" s="228" t="s">
        <v>275</v>
      </c>
      <c r="H141" s="229">
        <v>38</v>
      </c>
      <c r="I141" s="230"/>
      <c r="J141" s="231">
        <f>ROUND(I141*H141,2)</f>
        <v>0</v>
      </c>
      <c r="K141" s="232"/>
      <c r="L141" s="233"/>
      <c r="M141" s="234" t="s">
        <v>1</v>
      </c>
      <c r="N141" s="235" t="s">
        <v>40</v>
      </c>
      <c r="O141" s="77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5" t="s">
        <v>364</v>
      </c>
      <c r="AT141" s="185" t="s">
        <v>220</v>
      </c>
      <c r="AU141" s="185" t="s">
        <v>85</v>
      </c>
      <c r="AY141" s="19" t="s">
        <v>122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9" t="s">
        <v>83</v>
      </c>
      <c r="BK141" s="186">
        <f>ROUND(I141*H141,2)</f>
        <v>0</v>
      </c>
      <c r="BL141" s="19" t="s">
        <v>253</v>
      </c>
      <c r="BM141" s="185" t="s">
        <v>392</v>
      </c>
    </row>
    <row r="142" spans="1:65" s="2" customFormat="1" ht="33" customHeight="1">
      <c r="A142" s="38"/>
      <c r="B142" s="172"/>
      <c r="C142" s="173" t="s">
        <v>272</v>
      </c>
      <c r="D142" s="173" t="s">
        <v>125</v>
      </c>
      <c r="E142" s="174" t="s">
        <v>1090</v>
      </c>
      <c r="F142" s="175" t="s">
        <v>1091</v>
      </c>
      <c r="G142" s="176" t="s">
        <v>275</v>
      </c>
      <c r="H142" s="177">
        <v>21</v>
      </c>
      <c r="I142" s="178"/>
      <c r="J142" s="179">
        <f>ROUND(I142*H142,2)</f>
        <v>0</v>
      </c>
      <c r="K142" s="180"/>
      <c r="L142" s="39"/>
      <c r="M142" s="181" t="s">
        <v>1</v>
      </c>
      <c r="N142" s="182" t="s">
        <v>40</v>
      </c>
      <c r="O142" s="77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85" t="s">
        <v>253</v>
      </c>
      <c r="AT142" s="185" t="s">
        <v>125</v>
      </c>
      <c r="AU142" s="185" t="s">
        <v>85</v>
      </c>
      <c r="AY142" s="19" t="s">
        <v>122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9" t="s">
        <v>83</v>
      </c>
      <c r="BK142" s="186">
        <f>ROUND(I142*H142,2)</f>
        <v>0</v>
      </c>
      <c r="BL142" s="19" t="s">
        <v>253</v>
      </c>
      <c r="BM142" s="185" t="s">
        <v>402</v>
      </c>
    </row>
    <row r="143" spans="1:65" s="2" customFormat="1" ht="16.5" customHeight="1">
      <c r="A143" s="38"/>
      <c r="B143" s="172"/>
      <c r="C143" s="225" t="s">
        <v>7</v>
      </c>
      <c r="D143" s="225" t="s">
        <v>220</v>
      </c>
      <c r="E143" s="226" t="s">
        <v>1092</v>
      </c>
      <c r="F143" s="227" t="s">
        <v>1093</v>
      </c>
      <c r="G143" s="228" t="s">
        <v>275</v>
      </c>
      <c r="H143" s="229">
        <v>21</v>
      </c>
      <c r="I143" s="230"/>
      <c r="J143" s="231">
        <f>ROUND(I143*H143,2)</f>
        <v>0</v>
      </c>
      <c r="K143" s="232"/>
      <c r="L143" s="233"/>
      <c r="M143" s="234" t="s">
        <v>1</v>
      </c>
      <c r="N143" s="235" t="s">
        <v>40</v>
      </c>
      <c r="O143" s="77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5" t="s">
        <v>364</v>
      </c>
      <c r="AT143" s="185" t="s">
        <v>220</v>
      </c>
      <c r="AU143" s="185" t="s">
        <v>85</v>
      </c>
      <c r="AY143" s="19" t="s">
        <v>122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9" t="s">
        <v>83</v>
      </c>
      <c r="BK143" s="186">
        <f>ROUND(I143*H143,2)</f>
        <v>0</v>
      </c>
      <c r="BL143" s="19" t="s">
        <v>253</v>
      </c>
      <c r="BM143" s="185" t="s">
        <v>410</v>
      </c>
    </row>
    <row r="144" spans="1:65" s="2" customFormat="1" ht="33" customHeight="1">
      <c r="A144" s="38"/>
      <c r="B144" s="172"/>
      <c r="C144" s="173" t="s">
        <v>283</v>
      </c>
      <c r="D144" s="173" t="s">
        <v>125</v>
      </c>
      <c r="E144" s="174" t="s">
        <v>1094</v>
      </c>
      <c r="F144" s="175" t="s">
        <v>1095</v>
      </c>
      <c r="G144" s="176" t="s">
        <v>275</v>
      </c>
      <c r="H144" s="177">
        <v>2</v>
      </c>
      <c r="I144" s="178"/>
      <c r="J144" s="179">
        <f>ROUND(I144*H144,2)</f>
        <v>0</v>
      </c>
      <c r="K144" s="180"/>
      <c r="L144" s="39"/>
      <c r="M144" s="181" t="s">
        <v>1</v>
      </c>
      <c r="N144" s="182" t="s">
        <v>40</v>
      </c>
      <c r="O144" s="77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5" t="s">
        <v>253</v>
      </c>
      <c r="AT144" s="185" t="s">
        <v>125</v>
      </c>
      <c r="AU144" s="185" t="s">
        <v>85</v>
      </c>
      <c r="AY144" s="19" t="s">
        <v>122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9" t="s">
        <v>83</v>
      </c>
      <c r="BK144" s="186">
        <f>ROUND(I144*H144,2)</f>
        <v>0</v>
      </c>
      <c r="BL144" s="19" t="s">
        <v>253</v>
      </c>
      <c r="BM144" s="185" t="s">
        <v>418</v>
      </c>
    </row>
    <row r="145" spans="1:65" s="2" customFormat="1" ht="16.5" customHeight="1">
      <c r="A145" s="38"/>
      <c r="B145" s="172"/>
      <c r="C145" s="225" t="s">
        <v>311</v>
      </c>
      <c r="D145" s="225" t="s">
        <v>220</v>
      </c>
      <c r="E145" s="226" t="s">
        <v>1096</v>
      </c>
      <c r="F145" s="227" t="s">
        <v>1097</v>
      </c>
      <c r="G145" s="228" t="s">
        <v>275</v>
      </c>
      <c r="H145" s="229">
        <v>2.4</v>
      </c>
      <c r="I145" s="230"/>
      <c r="J145" s="231">
        <f>ROUND(I145*H145,2)</f>
        <v>0</v>
      </c>
      <c r="K145" s="232"/>
      <c r="L145" s="233"/>
      <c r="M145" s="234" t="s">
        <v>1</v>
      </c>
      <c r="N145" s="235" t="s">
        <v>40</v>
      </c>
      <c r="O145" s="77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5" t="s">
        <v>364</v>
      </c>
      <c r="AT145" s="185" t="s">
        <v>220</v>
      </c>
      <c r="AU145" s="185" t="s">
        <v>85</v>
      </c>
      <c r="AY145" s="19" t="s">
        <v>122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9" t="s">
        <v>83</v>
      </c>
      <c r="BK145" s="186">
        <f>ROUND(I145*H145,2)</f>
        <v>0</v>
      </c>
      <c r="BL145" s="19" t="s">
        <v>253</v>
      </c>
      <c r="BM145" s="185" t="s">
        <v>429</v>
      </c>
    </row>
    <row r="146" spans="1:51" s="13" customFormat="1" ht="12">
      <c r="A146" s="13"/>
      <c r="B146" s="193"/>
      <c r="C146" s="13"/>
      <c r="D146" s="194" t="s">
        <v>168</v>
      </c>
      <c r="E146" s="195" t="s">
        <v>1</v>
      </c>
      <c r="F146" s="196" t="s">
        <v>1098</v>
      </c>
      <c r="G146" s="13"/>
      <c r="H146" s="197">
        <v>2.4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168</v>
      </c>
      <c r="AU146" s="195" t="s">
        <v>85</v>
      </c>
      <c r="AV146" s="13" t="s">
        <v>85</v>
      </c>
      <c r="AW146" s="13" t="s">
        <v>32</v>
      </c>
      <c r="AX146" s="13" t="s">
        <v>75</v>
      </c>
      <c r="AY146" s="195" t="s">
        <v>122</v>
      </c>
    </row>
    <row r="147" spans="1:51" s="14" customFormat="1" ht="12">
      <c r="A147" s="14"/>
      <c r="B147" s="202"/>
      <c r="C147" s="14"/>
      <c r="D147" s="194" t="s">
        <v>168</v>
      </c>
      <c r="E147" s="203" t="s">
        <v>1</v>
      </c>
      <c r="F147" s="204" t="s">
        <v>172</v>
      </c>
      <c r="G147" s="14"/>
      <c r="H147" s="205">
        <v>2.4</v>
      </c>
      <c r="I147" s="206"/>
      <c r="J147" s="14"/>
      <c r="K147" s="14"/>
      <c r="L147" s="202"/>
      <c r="M147" s="207"/>
      <c r="N147" s="208"/>
      <c r="O147" s="208"/>
      <c r="P147" s="208"/>
      <c r="Q147" s="208"/>
      <c r="R147" s="208"/>
      <c r="S147" s="208"/>
      <c r="T147" s="20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3" t="s">
        <v>168</v>
      </c>
      <c r="AU147" s="203" t="s">
        <v>85</v>
      </c>
      <c r="AV147" s="14" t="s">
        <v>166</v>
      </c>
      <c r="AW147" s="14" t="s">
        <v>32</v>
      </c>
      <c r="AX147" s="14" t="s">
        <v>83</v>
      </c>
      <c r="AY147" s="203" t="s">
        <v>122</v>
      </c>
    </row>
    <row r="148" spans="1:65" s="2" customFormat="1" ht="33" customHeight="1">
      <c r="A148" s="38"/>
      <c r="B148" s="172"/>
      <c r="C148" s="173" t="s">
        <v>314</v>
      </c>
      <c r="D148" s="173" t="s">
        <v>125</v>
      </c>
      <c r="E148" s="174" t="s">
        <v>1099</v>
      </c>
      <c r="F148" s="175" t="s">
        <v>1100</v>
      </c>
      <c r="G148" s="176" t="s">
        <v>275</v>
      </c>
      <c r="H148" s="177">
        <v>18</v>
      </c>
      <c r="I148" s="178"/>
      <c r="J148" s="179">
        <f>ROUND(I148*H148,2)</f>
        <v>0</v>
      </c>
      <c r="K148" s="180"/>
      <c r="L148" s="39"/>
      <c r="M148" s="181" t="s">
        <v>1</v>
      </c>
      <c r="N148" s="182" t="s">
        <v>40</v>
      </c>
      <c r="O148" s="77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5" t="s">
        <v>253</v>
      </c>
      <c r="AT148" s="185" t="s">
        <v>125</v>
      </c>
      <c r="AU148" s="185" t="s">
        <v>85</v>
      </c>
      <c r="AY148" s="19" t="s">
        <v>122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9" t="s">
        <v>83</v>
      </c>
      <c r="BK148" s="186">
        <f>ROUND(I148*H148,2)</f>
        <v>0</v>
      </c>
      <c r="BL148" s="19" t="s">
        <v>253</v>
      </c>
      <c r="BM148" s="185" t="s">
        <v>451</v>
      </c>
    </row>
    <row r="149" spans="1:65" s="2" customFormat="1" ht="16.5" customHeight="1">
      <c r="A149" s="38"/>
      <c r="B149" s="172"/>
      <c r="C149" s="225" t="s">
        <v>318</v>
      </c>
      <c r="D149" s="225" t="s">
        <v>220</v>
      </c>
      <c r="E149" s="226" t="s">
        <v>1101</v>
      </c>
      <c r="F149" s="227" t="s">
        <v>1102</v>
      </c>
      <c r="G149" s="228" t="s">
        <v>275</v>
      </c>
      <c r="H149" s="229">
        <v>18</v>
      </c>
      <c r="I149" s="230"/>
      <c r="J149" s="231">
        <f>ROUND(I149*H149,2)</f>
        <v>0</v>
      </c>
      <c r="K149" s="232"/>
      <c r="L149" s="233"/>
      <c r="M149" s="234" t="s">
        <v>1</v>
      </c>
      <c r="N149" s="235" t="s">
        <v>40</v>
      </c>
      <c r="O149" s="77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5" t="s">
        <v>364</v>
      </c>
      <c r="AT149" s="185" t="s">
        <v>220</v>
      </c>
      <c r="AU149" s="185" t="s">
        <v>85</v>
      </c>
      <c r="AY149" s="19" t="s">
        <v>122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9" t="s">
        <v>83</v>
      </c>
      <c r="BK149" s="186">
        <f>ROUND(I149*H149,2)</f>
        <v>0</v>
      </c>
      <c r="BL149" s="19" t="s">
        <v>253</v>
      </c>
      <c r="BM149" s="185" t="s">
        <v>465</v>
      </c>
    </row>
    <row r="150" spans="1:65" s="2" customFormat="1" ht="24.15" customHeight="1">
      <c r="A150" s="38"/>
      <c r="B150" s="172"/>
      <c r="C150" s="173" t="s">
        <v>322</v>
      </c>
      <c r="D150" s="173" t="s">
        <v>125</v>
      </c>
      <c r="E150" s="174" t="s">
        <v>1103</v>
      </c>
      <c r="F150" s="175" t="s">
        <v>1104</v>
      </c>
      <c r="G150" s="176" t="s">
        <v>576</v>
      </c>
      <c r="H150" s="177">
        <v>1</v>
      </c>
      <c r="I150" s="178"/>
      <c r="J150" s="179">
        <f>ROUND(I150*H150,2)</f>
        <v>0</v>
      </c>
      <c r="K150" s="180"/>
      <c r="L150" s="39"/>
      <c r="M150" s="181" t="s">
        <v>1</v>
      </c>
      <c r="N150" s="182" t="s">
        <v>40</v>
      </c>
      <c r="O150" s="77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5" t="s">
        <v>253</v>
      </c>
      <c r="AT150" s="185" t="s">
        <v>125</v>
      </c>
      <c r="AU150" s="185" t="s">
        <v>85</v>
      </c>
      <c r="AY150" s="19" t="s">
        <v>122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9" t="s">
        <v>83</v>
      </c>
      <c r="BK150" s="186">
        <f>ROUND(I150*H150,2)</f>
        <v>0</v>
      </c>
      <c r="BL150" s="19" t="s">
        <v>253</v>
      </c>
      <c r="BM150" s="185" t="s">
        <v>476</v>
      </c>
    </row>
    <row r="151" spans="1:65" s="2" customFormat="1" ht="16.5" customHeight="1">
      <c r="A151" s="38"/>
      <c r="B151" s="172"/>
      <c r="C151" s="225" t="s">
        <v>326</v>
      </c>
      <c r="D151" s="225" t="s">
        <v>220</v>
      </c>
      <c r="E151" s="226" t="s">
        <v>1105</v>
      </c>
      <c r="F151" s="227" t="s">
        <v>1106</v>
      </c>
      <c r="G151" s="228" t="s">
        <v>576</v>
      </c>
      <c r="H151" s="229">
        <v>1</v>
      </c>
      <c r="I151" s="230"/>
      <c r="J151" s="231">
        <f>ROUND(I151*H151,2)</f>
        <v>0</v>
      </c>
      <c r="K151" s="232"/>
      <c r="L151" s="233"/>
      <c r="M151" s="234" t="s">
        <v>1</v>
      </c>
      <c r="N151" s="235" t="s">
        <v>40</v>
      </c>
      <c r="O151" s="77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5" t="s">
        <v>364</v>
      </c>
      <c r="AT151" s="185" t="s">
        <v>220</v>
      </c>
      <c r="AU151" s="185" t="s">
        <v>85</v>
      </c>
      <c r="AY151" s="19" t="s">
        <v>122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9" t="s">
        <v>83</v>
      </c>
      <c r="BK151" s="186">
        <f>ROUND(I151*H151,2)</f>
        <v>0</v>
      </c>
      <c r="BL151" s="19" t="s">
        <v>253</v>
      </c>
      <c r="BM151" s="185" t="s">
        <v>485</v>
      </c>
    </row>
    <row r="152" spans="1:65" s="2" customFormat="1" ht="24.15" customHeight="1">
      <c r="A152" s="38"/>
      <c r="B152" s="172"/>
      <c r="C152" s="173" t="s">
        <v>330</v>
      </c>
      <c r="D152" s="173" t="s">
        <v>125</v>
      </c>
      <c r="E152" s="174" t="s">
        <v>1107</v>
      </c>
      <c r="F152" s="175" t="s">
        <v>1108</v>
      </c>
      <c r="G152" s="176" t="s">
        <v>576</v>
      </c>
      <c r="H152" s="177">
        <v>9</v>
      </c>
      <c r="I152" s="178"/>
      <c r="J152" s="179">
        <f>ROUND(I152*H152,2)</f>
        <v>0</v>
      </c>
      <c r="K152" s="180"/>
      <c r="L152" s="39"/>
      <c r="M152" s="181" t="s">
        <v>1</v>
      </c>
      <c r="N152" s="182" t="s">
        <v>40</v>
      </c>
      <c r="O152" s="77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85" t="s">
        <v>253</v>
      </c>
      <c r="AT152" s="185" t="s">
        <v>125</v>
      </c>
      <c r="AU152" s="185" t="s">
        <v>85</v>
      </c>
      <c r="AY152" s="19" t="s">
        <v>122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9" t="s">
        <v>83</v>
      </c>
      <c r="BK152" s="186">
        <f>ROUND(I152*H152,2)</f>
        <v>0</v>
      </c>
      <c r="BL152" s="19" t="s">
        <v>253</v>
      </c>
      <c r="BM152" s="185" t="s">
        <v>495</v>
      </c>
    </row>
    <row r="153" spans="1:65" s="2" customFormat="1" ht="16.5" customHeight="1">
      <c r="A153" s="38"/>
      <c r="B153" s="172"/>
      <c r="C153" s="225" t="s">
        <v>336</v>
      </c>
      <c r="D153" s="225" t="s">
        <v>220</v>
      </c>
      <c r="E153" s="226" t="s">
        <v>1109</v>
      </c>
      <c r="F153" s="227" t="s">
        <v>1110</v>
      </c>
      <c r="G153" s="228" t="s">
        <v>576</v>
      </c>
      <c r="H153" s="229">
        <v>9</v>
      </c>
      <c r="I153" s="230"/>
      <c r="J153" s="231">
        <f>ROUND(I153*H153,2)</f>
        <v>0</v>
      </c>
      <c r="K153" s="232"/>
      <c r="L153" s="233"/>
      <c r="M153" s="234" t="s">
        <v>1</v>
      </c>
      <c r="N153" s="235" t="s">
        <v>40</v>
      </c>
      <c r="O153" s="77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85" t="s">
        <v>364</v>
      </c>
      <c r="AT153" s="185" t="s">
        <v>220</v>
      </c>
      <c r="AU153" s="185" t="s">
        <v>85</v>
      </c>
      <c r="AY153" s="19" t="s">
        <v>122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9" t="s">
        <v>83</v>
      </c>
      <c r="BK153" s="186">
        <f>ROUND(I153*H153,2)</f>
        <v>0</v>
      </c>
      <c r="BL153" s="19" t="s">
        <v>253</v>
      </c>
      <c r="BM153" s="185" t="s">
        <v>505</v>
      </c>
    </row>
    <row r="154" spans="1:65" s="2" customFormat="1" ht="37.8" customHeight="1">
      <c r="A154" s="38"/>
      <c r="B154" s="172"/>
      <c r="C154" s="173" t="s">
        <v>341</v>
      </c>
      <c r="D154" s="173" t="s">
        <v>125</v>
      </c>
      <c r="E154" s="174" t="s">
        <v>1111</v>
      </c>
      <c r="F154" s="175" t="s">
        <v>1112</v>
      </c>
      <c r="G154" s="176" t="s">
        <v>576</v>
      </c>
      <c r="H154" s="177">
        <v>2</v>
      </c>
      <c r="I154" s="178"/>
      <c r="J154" s="179">
        <f>ROUND(I154*H154,2)</f>
        <v>0</v>
      </c>
      <c r="K154" s="180"/>
      <c r="L154" s="39"/>
      <c r="M154" s="181" t="s">
        <v>1</v>
      </c>
      <c r="N154" s="182" t="s">
        <v>40</v>
      </c>
      <c r="O154" s="77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5" t="s">
        <v>253</v>
      </c>
      <c r="AT154" s="185" t="s">
        <v>125</v>
      </c>
      <c r="AU154" s="185" t="s">
        <v>85</v>
      </c>
      <c r="AY154" s="19" t="s">
        <v>122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9" t="s">
        <v>83</v>
      </c>
      <c r="BK154" s="186">
        <f>ROUND(I154*H154,2)</f>
        <v>0</v>
      </c>
      <c r="BL154" s="19" t="s">
        <v>253</v>
      </c>
      <c r="BM154" s="185" t="s">
        <v>516</v>
      </c>
    </row>
    <row r="155" spans="1:65" s="2" customFormat="1" ht="16.5" customHeight="1">
      <c r="A155" s="38"/>
      <c r="B155" s="172"/>
      <c r="C155" s="225" t="s">
        <v>359</v>
      </c>
      <c r="D155" s="225" t="s">
        <v>220</v>
      </c>
      <c r="E155" s="226" t="s">
        <v>1113</v>
      </c>
      <c r="F155" s="227" t="s">
        <v>1114</v>
      </c>
      <c r="G155" s="228" t="s">
        <v>275</v>
      </c>
      <c r="H155" s="229">
        <v>2</v>
      </c>
      <c r="I155" s="230"/>
      <c r="J155" s="231">
        <f>ROUND(I155*H155,2)</f>
        <v>0</v>
      </c>
      <c r="K155" s="232"/>
      <c r="L155" s="233"/>
      <c r="M155" s="234" t="s">
        <v>1</v>
      </c>
      <c r="N155" s="235" t="s">
        <v>40</v>
      </c>
      <c r="O155" s="77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85" t="s">
        <v>364</v>
      </c>
      <c r="AT155" s="185" t="s">
        <v>220</v>
      </c>
      <c r="AU155" s="185" t="s">
        <v>85</v>
      </c>
      <c r="AY155" s="19" t="s">
        <v>122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9" t="s">
        <v>83</v>
      </c>
      <c r="BK155" s="186">
        <f>ROUND(I155*H155,2)</f>
        <v>0</v>
      </c>
      <c r="BL155" s="19" t="s">
        <v>253</v>
      </c>
      <c r="BM155" s="185" t="s">
        <v>531</v>
      </c>
    </row>
    <row r="156" spans="1:65" s="2" customFormat="1" ht="37.8" customHeight="1">
      <c r="A156" s="38"/>
      <c r="B156" s="172"/>
      <c r="C156" s="173" t="s">
        <v>364</v>
      </c>
      <c r="D156" s="173" t="s">
        <v>125</v>
      </c>
      <c r="E156" s="174" t="s">
        <v>1115</v>
      </c>
      <c r="F156" s="175" t="s">
        <v>1116</v>
      </c>
      <c r="G156" s="176" t="s">
        <v>275</v>
      </c>
      <c r="H156" s="177">
        <v>67</v>
      </c>
      <c r="I156" s="178"/>
      <c r="J156" s="179">
        <f>ROUND(I156*H156,2)</f>
        <v>0</v>
      </c>
      <c r="K156" s="180"/>
      <c r="L156" s="39"/>
      <c r="M156" s="181" t="s">
        <v>1</v>
      </c>
      <c r="N156" s="182" t="s">
        <v>40</v>
      </c>
      <c r="O156" s="77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85" t="s">
        <v>253</v>
      </c>
      <c r="AT156" s="185" t="s">
        <v>125</v>
      </c>
      <c r="AU156" s="185" t="s">
        <v>85</v>
      </c>
      <c r="AY156" s="19" t="s">
        <v>122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9" t="s">
        <v>83</v>
      </c>
      <c r="BK156" s="186">
        <f>ROUND(I156*H156,2)</f>
        <v>0</v>
      </c>
      <c r="BL156" s="19" t="s">
        <v>253</v>
      </c>
      <c r="BM156" s="185" t="s">
        <v>542</v>
      </c>
    </row>
    <row r="157" spans="1:65" s="2" customFormat="1" ht="37.8" customHeight="1">
      <c r="A157" s="38"/>
      <c r="B157" s="172"/>
      <c r="C157" s="173" t="s">
        <v>369</v>
      </c>
      <c r="D157" s="173" t="s">
        <v>125</v>
      </c>
      <c r="E157" s="174" t="s">
        <v>1117</v>
      </c>
      <c r="F157" s="175" t="s">
        <v>1118</v>
      </c>
      <c r="G157" s="176" t="s">
        <v>275</v>
      </c>
      <c r="H157" s="177">
        <v>38</v>
      </c>
      <c r="I157" s="178"/>
      <c r="J157" s="179">
        <f>ROUND(I157*H157,2)</f>
        <v>0</v>
      </c>
      <c r="K157" s="180"/>
      <c r="L157" s="39"/>
      <c r="M157" s="181" t="s">
        <v>1</v>
      </c>
      <c r="N157" s="182" t="s">
        <v>40</v>
      </c>
      <c r="O157" s="77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5" t="s">
        <v>253</v>
      </c>
      <c r="AT157" s="185" t="s">
        <v>125</v>
      </c>
      <c r="AU157" s="185" t="s">
        <v>85</v>
      </c>
      <c r="AY157" s="19" t="s">
        <v>122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9" t="s">
        <v>83</v>
      </c>
      <c r="BK157" s="186">
        <f>ROUND(I157*H157,2)</f>
        <v>0</v>
      </c>
      <c r="BL157" s="19" t="s">
        <v>253</v>
      </c>
      <c r="BM157" s="185" t="s">
        <v>552</v>
      </c>
    </row>
    <row r="158" spans="1:65" s="2" customFormat="1" ht="37.8" customHeight="1">
      <c r="A158" s="38"/>
      <c r="B158" s="172"/>
      <c r="C158" s="173" t="s">
        <v>374</v>
      </c>
      <c r="D158" s="173" t="s">
        <v>125</v>
      </c>
      <c r="E158" s="174" t="s">
        <v>1119</v>
      </c>
      <c r="F158" s="175" t="s">
        <v>1120</v>
      </c>
      <c r="G158" s="176" t="s">
        <v>275</v>
      </c>
      <c r="H158" s="177">
        <v>21</v>
      </c>
      <c r="I158" s="178"/>
      <c r="J158" s="179">
        <f>ROUND(I158*H158,2)</f>
        <v>0</v>
      </c>
      <c r="K158" s="180"/>
      <c r="L158" s="39"/>
      <c r="M158" s="181" t="s">
        <v>1</v>
      </c>
      <c r="N158" s="182" t="s">
        <v>40</v>
      </c>
      <c r="O158" s="77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85" t="s">
        <v>253</v>
      </c>
      <c r="AT158" s="185" t="s">
        <v>125</v>
      </c>
      <c r="AU158" s="185" t="s">
        <v>85</v>
      </c>
      <c r="AY158" s="19" t="s">
        <v>122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9" t="s">
        <v>83</v>
      </c>
      <c r="BK158" s="186">
        <f>ROUND(I158*H158,2)</f>
        <v>0</v>
      </c>
      <c r="BL158" s="19" t="s">
        <v>253</v>
      </c>
      <c r="BM158" s="185" t="s">
        <v>561</v>
      </c>
    </row>
    <row r="159" spans="1:65" s="2" customFormat="1" ht="33" customHeight="1">
      <c r="A159" s="38"/>
      <c r="B159" s="172"/>
      <c r="C159" s="173" t="s">
        <v>379</v>
      </c>
      <c r="D159" s="173" t="s">
        <v>125</v>
      </c>
      <c r="E159" s="174" t="s">
        <v>1121</v>
      </c>
      <c r="F159" s="175" t="s">
        <v>1122</v>
      </c>
      <c r="G159" s="176" t="s">
        <v>275</v>
      </c>
      <c r="H159" s="177">
        <v>18</v>
      </c>
      <c r="I159" s="178"/>
      <c r="J159" s="179">
        <f>ROUND(I159*H159,2)</f>
        <v>0</v>
      </c>
      <c r="K159" s="180"/>
      <c r="L159" s="39"/>
      <c r="M159" s="181" t="s">
        <v>1</v>
      </c>
      <c r="N159" s="182" t="s">
        <v>40</v>
      </c>
      <c r="O159" s="77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5" t="s">
        <v>253</v>
      </c>
      <c r="AT159" s="185" t="s">
        <v>125</v>
      </c>
      <c r="AU159" s="185" t="s">
        <v>85</v>
      </c>
      <c r="AY159" s="19" t="s">
        <v>122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9" t="s">
        <v>83</v>
      </c>
      <c r="BK159" s="186">
        <f>ROUND(I159*H159,2)</f>
        <v>0</v>
      </c>
      <c r="BL159" s="19" t="s">
        <v>253</v>
      </c>
      <c r="BM159" s="185" t="s">
        <v>573</v>
      </c>
    </row>
    <row r="160" spans="1:65" s="2" customFormat="1" ht="37.8" customHeight="1">
      <c r="A160" s="38"/>
      <c r="B160" s="172"/>
      <c r="C160" s="173" t="s">
        <v>383</v>
      </c>
      <c r="D160" s="173" t="s">
        <v>125</v>
      </c>
      <c r="E160" s="174" t="s">
        <v>1123</v>
      </c>
      <c r="F160" s="175" t="s">
        <v>1124</v>
      </c>
      <c r="G160" s="176" t="s">
        <v>576</v>
      </c>
      <c r="H160" s="177">
        <v>1</v>
      </c>
      <c r="I160" s="178"/>
      <c r="J160" s="179">
        <f>ROUND(I160*H160,2)</f>
        <v>0</v>
      </c>
      <c r="K160" s="180"/>
      <c r="L160" s="39"/>
      <c r="M160" s="181" t="s">
        <v>1</v>
      </c>
      <c r="N160" s="182" t="s">
        <v>40</v>
      </c>
      <c r="O160" s="77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85" t="s">
        <v>253</v>
      </c>
      <c r="AT160" s="185" t="s">
        <v>125</v>
      </c>
      <c r="AU160" s="185" t="s">
        <v>85</v>
      </c>
      <c r="AY160" s="19" t="s">
        <v>122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9" t="s">
        <v>83</v>
      </c>
      <c r="BK160" s="186">
        <f>ROUND(I160*H160,2)</f>
        <v>0</v>
      </c>
      <c r="BL160" s="19" t="s">
        <v>253</v>
      </c>
      <c r="BM160" s="185" t="s">
        <v>583</v>
      </c>
    </row>
    <row r="161" spans="1:65" s="2" customFormat="1" ht="24.15" customHeight="1">
      <c r="A161" s="38"/>
      <c r="B161" s="172"/>
      <c r="C161" s="225" t="s">
        <v>387</v>
      </c>
      <c r="D161" s="225" t="s">
        <v>220</v>
      </c>
      <c r="E161" s="226" t="s">
        <v>1125</v>
      </c>
      <c r="F161" s="227" t="s">
        <v>1126</v>
      </c>
      <c r="G161" s="228" t="s">
        <v>576</v>
      </c>
      <c r="H161" s="229">
        <v>1</v>
      </c>
      <c r="I161" s="230"/>
      <c r="J161" s="231">
        <f>ROUND(I161*H161,2)</f>
        <v>0</v>
      </c>
      <c r="K161" s="232"/>
      <c r="L161" s="233"/>
      <c r="M161" s="234" t="s">
        <v>1</v>
      </c>
      <c r="N161" s="235" t="s">
        <v>40</v>
      </c>
      <c r="O161" s="77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85" t="s">
        <v>364</v>
      </c>
      <c r="AT161" s="185" t="s">
        <v>220</v>
      </c>
      <c r="AU161" s="185" t="s">
        <v>85</v>
      </c>
      <c r="AY161" s="19" t="s">
        <v>122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9" t="s">
        <v>83</v>
      </c>
      <c r="BK161" s="186">
        <f>ROUND(I161*H161,2)</f>
        <v>0</v>
      </c>
      <c r="BL161" s="19" t="s">
        <v>253</v>
      </c>
      <c r="BM161" s="185" t="s">
        <v>592</v>
      </c>
    </row>
    <row r="162" spans="1:65" s="2" customFormat="1" ht="24.15" customHeight="1">
      <c r="A162" s="38"/>
      <c r="B162" s="172"/>
      <c r="C162" s="173" t="s">
        <v>392</v>
      </c>
      <c r="D162" s="173" t="s">
        <v>125</v>
      </c>
      <c r="E162" s="174" t="s">
        <v>1127</v>
      </c>
      <c r="F162" s="175" t="s">
        <v>1128</v>
      </c>
      <c r="G162" s="176" t="s">
        <v>576</v>
      </c>
      <c r="H162" s="177">
        <v>12</v>
      </c>
      <c r="I162" s="178"/>
      <c r="J162" s="179">
        <f>ROUND(I162*H162,2)</f>
        <v>0</v>
      </c>
      <c r="K162" s="180"/>
      <c r="L162" s="39"/>
      <c r="M162" s="181" t="s">
        <v>1</v>
      </c>
      <c r="N162" s="182" t="s">
        <v>40</v>
      </c>
      <c r="O162" s="77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5" t="s">
        <v>253</v>
      </c>
      <c r="AT162" s="185" t="s">
        <v>125</v>
      </c>
      <c r="AU162" s="185" t="s">
        <v>85</v>
      </c>
      <c r="AY162" s="19" t="s">
        <v>122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9" t="s">
        <v>83</v>
      </c>
      <c r="BK162" s="186">
        <f>ROUND(I162*H162,2)</f>
        <v>0</v>
      </c>
      <c r="BL162" s="19" t="s">
        <v>253</v>
      </c>
      <c r="BM162" s="185" t="s">
        <v>604</v>
      </c>
    </row>
    <row r="163" spans="1:65" s="2" customFormat="1" ht="24.15" customHeight="1">
      <c r="A163" s="38"/>
      <c r="B163" s="172"/>
      <c r="C163" s="173" t="s">
        <v>397</v>
      </c>
      <c r="D163" s="173" t="s">
        <v>125</v>
      </c>
      <c r="E163" s="174" t="s">
        <v>1129</v>
      </c>
      <c r="F163" s="175" t="s">
        <v>1130</v>
      </c>
      <c r="G163" s="176" t="s">
        <v>479</v>
      </c>
      <c r="H163" s="177">
        <v>1.238</v>
      </c>
      <c r="I163" s="178"/>
      <c r="J163" s="179">
        <f>ROUND(I163*H163,2)</f>
        <v>0</v>
      </c>
      <c r="K163" s="180"/>
      <c r="L163" s="39"/>
      <c r="M163" s="181" t="s">
        <v>1</v>
      </c>
      <c r="N163" s="182" t="s">
        <v>40</v>
      </c>
      <c r="O163" s="77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85" t="s">
        <v>253</v>
      </c>
      <c r="AT163" s="185" t="s">
        <v>125</v>
      </c>
      <c r="AU163" s="185" t="s">
        <v>85</v>
      </c>
      <c r="AY163" s="19" t="s">
        <v>122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9" t="s">
        <v>83</v>
      </c>
      <c r="BK163" s="186">
        <f>ROUND(I163*H163,2)</f>
        <v>0</v>
      </c>
      <c r="BL163" s="19" t="s">
        <v>253</v>
      </c>
      <c r="BM163" s="185" t="s">
        <v>613</v>
      </c>
    </row>
    <row r="164" spans="1:65" s="2" customFormat="1" ht="24.15" customHeight="1">
      <c r="A164" s="38"/>
      <c r="B164" s="172"/>
      <c r="C164" s="173" t="s">
        <v>402</v>
      </c>
      <c r="D164" s="173" t="s">
        <v>125</v>
      </c>
      <c r="E164" s="174" t="s">
        <v>1131</v>
      </c>
      <c r="F164" s="175" t="s">
        <v>1132</v>
      </c>
      <c r="G164" s="176" t="s">
        <v>479</v>
      </c>
      <c r="H164" s="177">
        <v>1.238</v>
      </c>
      <c r="I164" s="178"/>
      <c r="J164" s="179">
        <f>ROUND(I164*H164,2)</f>
        <v>0</v>
      </c>
      <c r="K164" s="180"/>
      <c r="L164" s="39"/>
      <c r="M164" s="181" t="s">
        <v>1</v>
      </c>
      <c r="N164" s="182" t="s">
        <v>40</v>
      </c>
      <c r="O164" s="77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5" t="s">
        <v>253</v>
      </c>
      <c r="AT164" s="185" t="s">
        <v>125</v>
      </c>
      <c r="AU164" s="185" t="s">
        <v>85</v>
      </c>
      <c r="AY164" s="19" t="s">
        <v>122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9" t="s">
        <v>83</v>
      </c>
      <c r="BK164" s="186">
        <f>ROUND(I164*H164,2)</f>
        <v>0</v>
      </c>
      <c r="BL164" s="19" t="s">
        <v>253</v>
      </c>
      <c r="BM164" s="185" t="s">
        <v>623</v>
      </c>
    </row>
    <row r="165" spans="1:65" s="2" customFormat="1" ht="37.8" customHeight="1">
      <c r="A165" s="38"/>
      <c r="B165" s="172"/>
      <c r="C165" s="173" t="s">
        <v>406</v>
      </c>
      <c r="D165" s="173" t="s">
        <v>125</v>
      </c>
      <c r="E165" s="174" t="s">
        <v>1133</v>
      </c>
      <c r="F165" s="175" t="s">
        <v>1134</v>
      </c>
      <c r="G165" s="176" t="s">
        <v>479</v>
      </c>
      <c r="H165" s="177">
        <v>61.9</v>
      </c>
      <c r="I165" s="178"/>
      <c r="J165" s="179">
        <f>ROUND(I165*H165,2)</f>
        <v>0</v>
      </c>
      <c r="K165" s="180"/>
      <c r="L165" s="39"/>
      <c r="M165" s="181" t="s">
        <v>1</v>
      </c>
      <c r="N165" s="182" t="s">
        <v>40</v>
      </c>
      <c r="O165" s="77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85" t="s">
        <v>253</v>
      </c>
      <c r="AT165" s="185" t="s">
        <v>125</v>
      </c>
      <c r="AU165" s="185" t="s">
        <v>85</v>
      </c>
      <c r="AY165" s="19" t="s">
        <v>122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9" t="s">
        <v>83</v>
      </c>
      <c r="BK165" s="186">
        <f>ROUND(I165*H165,2)</f>
        <v>0</v>
      </c>
      <c r="BL165" s="19" t="s">
        <v>253</v>
      </c>
      <c r="BM165" s="185" t="s">
        <v>634</v>
      </c>
    </row>
    <row r="166" spans="1:51" s="13" customFormat="1" ht="12">
      <c r="A166" s="13"/>
      <c r="B166" s="193"/>
      <c r="C166" s="13"/>
      <c r="D166" s="194" t="s">
        <v>168</v>
      </c>
      <c r="E166" s="195" t="s">
        <v>1</v>
      </c>
      <c r="F166" s="196" t="s">
        <v>1135</v>
      </c>
      <c r="G166" s="13"/>
      <c r="H166" s="197">
        <v>61.9</v>
      </c>
      <c r="I166" s="198"/>
      <c r="J166" s="13"/>
      <c r="K166" s="13"/>
      <c r="L166" s="193"/>
      <c r="M166" s="199"/>
      <c r="N166" s="200"/>
      <c r="O166" s="200"/>
      <c r="P166" s="200"/>
      <c r="Q166" s="200"/>
      <c r="R166" s="200"/>
      <c r="S166" s="200"/>
      <c r="T166" s="20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5" t="s">
        <v>168</v>
      </c>
      <c r="AU166" s="195" t="s">
        <v>85</v>
      </c>
      <c r="AV166" s="13" t="s">
        <v>85</v>
      </c>
      <c r="AW166" s="13" t="s">
        <v>32</v>
      </c>
      <c r="AX166" s="13" t="s">
        <v>75</v>
      </c>
      <c r="AY166" s="195" t="s">
        <v>122</v>
      </c>
    </row>
    <row r="167" spans="1:51" s="14" customFormat="1" ht="12">
      <c r="A167" s="14"/>
      <c r="B167" s="202"/>
      <c r="C167" s="14"/>
      <c r="D167" s="194" t="s">
        <v>168</v>
      </c>
      <c r="E167" s="203" t="s">
        <v>1</v>
      </c>
      <c r="F167" s="204" t="s">
        <v>172</v>
      </c>
      <c r="G167" s="14"/>
      <c r="H167" s="205">
        <v>61.9</v>
      </c>
      <c r="I167" s="206"/>
      <c r="J167" s="14"/>
      <c r="K167" s="14"/>
      <c r="L167" s="202"/>
      <c r="M167" s="236"/>
      <c r="N167" s="237"/>
      <c r="O167" s="237"/>
      <c r="P167" s="237"/>
      <c r="Q167" s="237"/>
      <c r="R167" s="237"/>
      <c r="S167" s="237"/>
      <c r="T167" s="23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03" t="s">
        <v>168</v>
      </c>
      <c r="AU167" s="203" t="s">
        <v>85</v>
      </c>
      <c r="AV167" s="14" t="s">
        <v>166</v>
      </c>
      <c r="AW167" s="14" t="s">
        <v>32</v>
      </c>
      <c r="AX167" s="14" t="s">
        <v>83</v>
      </c>
      <c r="AY167" s="203" t="s">
        <v>122</v>
      </c>
    </row>
    <row r="168" spans="1:31" s="2" customFormat="1" ht="6.95" customHeight="1">
      <c r="A168" s="38"/>
      <c r="B168" s="60"/>
      <c r="C168" s="61"/>
      <c r="D168" s="61"/>
      <c r="E168" s="61"/>
      <c r="F168" s="61"/>
      <c r="G168" s="61"/>
      <c r="H168" s="61"/>
      <c r="I168" s="61"/>
      <c r="J168" s="61"/>
      <c r="K168" s="61"/>
      <c r="L168" s="39"/>
      <c r="M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</sheetData>
  <autoFilter ref="C118:K16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85</v>
      </c>
    </row>
    <row r="4" spans="2:46" s="1" customFormat="1" ht="24.95" customHeight="1">
      <c r="B4" s="22"/>
      <c r="D4" s="23" t="s">
        <v>95</v>
      </c>
      <c r="L4" s="22"/>
      <c r="M4" s="120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1" t="str">
        <f>'Rekapitulace stavby'!K6</f>
        <v>Sans Souci Cvikov, Rekonstrukce starého závodu firmy Grafostroj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96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31. 1. 2022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31</v>
      </c>
      <c r="F24" s="38"/>
      <c r="G24" s="38"/>
      <c r="H24" s="38"/>
      <c r="I24" s="32" t="s">
        <v>27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5" t="s">
        <v>35</v>
      </c>
      <c r="E30" s="38"/>
      <c r="F30" s="38"/>
      <c r="G30" s="38"/>
      <c r="H30" s="38"/>
      <c r="I30" s="38"/>
      <c r="J30" s="96">
        <f>ROUND(J120,2)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6" t="s">
        <v>39</v>
      </c>
      <c r="E33" s="32" t="s">
        <v>40</v>
      </c>
      <c r="F33" s="127">
        <f>ROUND((SUM(BE120:BE241)),2)</f>
        <v>0</v>
      </c>
      <c r="G33" s="38"/>
      <c r="H33" s="38"/>
      <c r="I33" s="128">
        <v>0.21</v>
      </c>
      <c r="J33" s="127">
        <f>ROUND(((SUM(BE120:BE241))*I33),2)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7">
        <f>ROUND((SUM(BF120:BF241)),2)</f>
        <v>0</v>
      </c>
      <c r="G34" s="38"/>
      <c r="H34" s="38"/>
      <c r="I34" s="128">
        <v>0.15</v>
      </c>
      <c r="J34" s="127">
        <f>ROUND(((SUM(BF120:BF241))*I34),2)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7">
        <f>ROUND((SUM(BG120:BG241)),2)</f>
        <v>0</v>
      </c>
      <c r="G35" s="38"/>
      <c r="H35" s="38"/>
      <c r="I35" s="128">
        <v>0.21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7">
        <f>ROUND((SUM(BH120:BH241)),2)</f>
        <v>0</v>
      </c>
      <c r="G36" s="38"/>
      <c r="H36" s="38"/>
      <c r="I36" s="128">
        <v>0.15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7">
        <f>ROUND((SUM(BI120:BI241)),2)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9"/>
      <c r="D39" s="130" t="s">
        <v>45</v>
      </c>
      <c r="E39" s="81"/>
      <c r="F39" s="81"/>
      <c r="G39" s="131" t="s">
        <v>46</v>
      </c>
      <c r="H39" s="132" t="s">
        <v>47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48</v>
      </c>
      <c r="E50" s="57"/>
      <c r="F50" s="57"/>
      <c r="G50" s="56" t="s">
        <v>49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50</v>
      </c>
      <c r="E61" s="41"/>
      <c r="F61" s="135" t="s">
        <v>51</v>
      </c>
      <c r="G61" s="58" t="s">
        <v>50</v>
      </c>
      <c r="H61" s="41"/>
      <c r="I61" s="41"/>
      <c r="J61" s="136" t="s">
        <v>51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52</v>
      </c>
      <c r="E65" s="59"/>
      <c r="F65" s="59"/>
      <c r="G65" s="56" t="s">
        <v>53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50</v>
      </c>
      <c r="E76" s="41"/>
      <c r="F76" s="135" t="s">
        <v>51</v>
      </c>
      <c r="G76" s="58" t="s">
        <v>50</v>
      </c>
      <c r="H76" s="41"/>
      <c r="I76" s="41"/>
      <c r="J76" s="136" t="s">
        <v>51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1" t="str">
        <f>E7</f>
        <v>Sans Souci Cvikov, Rekonstrukce starého závodu firmy Grafostroj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01.03 - 01.3B - Elektroinstalace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Tovární 417, 471 54 Cvikov</v>
      </c>
      <c r="G89" s="38"/>
      <c r="H89" s="38"/>
      <c r="I89" s="32" t="s">
        <v>22</v>
      </c>
      <c r="J89" s="69" t="str">
        <f>IF(J12="","",J12)</f>
        <v>31. 1. 2022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>SANS SOUCI, s.r.o.</v>
      </c>
      <c r="G91" s="38"/>
      <c r="H91" s="38"/>
      <c r="I91" s="32" t="s">
        <v>30</v>
      </c>
      <c r="J91" s="36" t="str">
        <f>E21</f>
        <v>ECOTEN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>ECOTEN s.r.o.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7" t="s">
        <v>99</v>
      </c>
      <c r="D94" s="129"/>
      <c r="E94" s="129"/>
      <c r="F94" s="129"/>
      <c r="G94" s="129"/>
      <c r="H94" s="129"/>
      <c r="I94" s="129"/>
      <c r="J94" s="138" t="s">
        <v>100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39" t="s">
        <v>101</v>
      </c>
      <c r="D96" s="38"/>
      <c r="E96" s="38"/>
      <c r="F96" s="38"/>
      <c r="G96" s="38"/>
      <c r="H96" s="38"/>
      <c r="I96" s="38"/>
      <c r="J96" s="96">
        <f>J120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102</v>
      </c>
    </row>
    <row r="97" spans="1:31" s="9" customFormat="1" ht="24.95" customHeight="1">
      <c r="A97" s="9"/>
      <c r="B97" s="140"/>
      <c r="C97" s="9"/>
      <c r="D97" s="141" t="s">
        <v>1137</v>
      </c>
      <c r="E97" s="142"/>
      <c r="F97" s="142"/>
      <c r="G97" s="142"/>
      <c r="H97" s="142"/>
      <c r="I97" s="142"/>
      <c r="J97" s="143">
        <f>J121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1138</v>
      </c>
      <c r="E98" s="146"/>
      <c r="F98" s="146"/>
      <c r="G98" s="146"/>
      <c r="H98" s="146"/>
      <c r="I98" s="146"/>
      <c r="J98" s="147">
        <f>J122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4"/>
      <c r="C99" s="10"/>
      <c r="D99" s="145" t="s">
        <v>1139</v>
      </c>
      <c r="E99" s="146"/>
      <c r="F99" s="146"/>
      <c r="G99" s="146"/>
      <c r="H99" s="146"/>
      <c r="I99" s="146"/>
      <c r="J99" s="147">
        <f>J222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4"/>
      <c r="C100" s="10"/>
      <c r="D100" s="145" t="s">
        <v>1140</v>
      </c>
      <c r="E100" s="146"/>
      <c r="F100" s="146"/>
      <c r="G100" s="146"/>
      <c r="H100" s="146"/>
      <c r="I100" s="146"/>
      <c r="J100" s="147">
        <f>J229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106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121" t="str">
        <f>E7</f>
        <v>Sans Souci Cvikov, Rekonstrukce starého závodu firmy Grafostroj</v>
      </c>
      <c r="F110" s="32"/>
      <c r="G110" s="32"/>
      <c r="H110" s="32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96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67" t="str">
        <f>E9</f>
        <v>01.03 - 01.3B - Elektroinstalace</v>
      </c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38"/>
      <c r="E114" s="38"/>
      <c r="F114" s="27" t="str">
        <f>F12</f>
        <v>Tovární 417, 471 54 Cvikov</v>
      </c>
      <c r="G114" s="38"/>
      <c r="H114" s="38"/>
      <c r="I114" s="32" t="s">
        <v>22</v>
      </c>
      <c r="J114" s="69" t="str">
        <f>IF(J12="","",J12)</f>
        <v>31. 1. 2022</v>
      </c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38"/>
      <c r="E116" s="38"/>
      <c r="F116" s="27" t="str">
        <f>E15</f>
        <v>SANS SOUCI, s.r.o.</v>
      </c>
      <c r="G116" s="38"/>
      <c r="H116" s="38"/>
      <c r="I116" s="32" t="s">
        <v>30</v>
      </c>
      <c r="J116" s="36" t="str">
        <f>E21</f>
        <v>ECOTEN s.r.o.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38"/>
      <c r="E117" s="38"/>
      <c r="F117" s="27" t="str">
        <f>IF(E18="","",E18)</f>
        <v>Vyplň údaj</v>
      </c>
      <c r="G117" s="38"/>
      <c r="H117" s="38"/>
      <c r="I117" s="32" t="s">
        <v>33</v>
      </c>
      <c r="J117" s="36" t="str">
        <f>E24</f>
        <v>ECOTEN s.r.o.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48"/>
      <c r="B119" s="149"/>
      <c r="C119" s="150" t="s">
        <v>107</v>
      </c>
      <c r="D119" s="151" t="s">
        <v>60</v>
      </c>
      <c r="E119" s="151" t="s">
        <v>56</v>
      </c>
      <c r="F119" s="151" t="s">
        <v>57</v>
      </c>
      <c r="G119" s="151" t="s">
        <v>108</v>
      </c>
      <c r="H119" s="151" t="s">
        <v>109</v>
      </c>
      <c r="I119" s="151" t="s">
        <v>110</v>
      </c>
      <c r="J119" s="152" t="s">
        <v>100</v>
      </c>
      <c r="K119" s="153" t="s">
        <v>111</v>
      </c>
      <c r="L119" s="154"/>
      <c r="M119" s="86" t="s">
        <v>1</v>
      </c>
      <c r="N119" s="87" t="s">
        <v>39</v>
      </c>
      <c r="O119" s="87" t="s">
        <v>112</v>
      </c>
      <c r="P119" s="87" t="s">
        <v>113</v>
      </c>
      <c r="Q119" s="87" t="s">
        <v>114</v>
      </c>
      <c r="R119" s="87" t="s">
        <v>115</v>
      </c>
      <c r="S119" s="87" t="s">
        <v>116</v>
      </c>
      <c r="T119" s="88" t="s">
        <v>117</v>
      </c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</row>
    <row r="120" spans="1:63" s="2" customFormat="1" ht="22.8" customHeight="1">
      <c r="A120" s="38"/>
      <c r="B120" s="39"/>
      <c r="C120" s="93" t="s">
        <v>118</v>
      </c>
      <c r="D120" s="38"/>
      <c r="E120" s="38"/>
      <c r="F120" s="38"/>
      <c r="G120" s="38"/>
      <c r="H120" s="38"/>
      <c r="I120" s="38"/>
      <c r="J120" s="155">
        <f>BK120</f>
        <v>0</v>
      </c>
      <c r="K120" s="38"/>
      <c r="L120" s="39"/>
      <c r="M120" s="89"/>
      <c r="N120" s="73"/>
      <c r="O120" s="90"/>
      <c r="P120" s="156">
        <f>P121</f>
        <v>0</v>
      </c>
      <c r="Q120" s="90"/>
      <c r="R120" s="156">
        <f>R121</f>
        <v>0.009120000000000001</v>
      </c>
      <c r="S120" s="90"/>
      <c r="T120" s="157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74</v>
      </c>
      <c r="AU120" s="19" t="s">
        <v>102</v>
      </c>
      <c r="BK120" s="158">
        <f>BK121</f>
        <v>0</v>
      </c>
    </row>
    <row r="121" spans="1:63" s="12" customFormat="1" ht="25.9" customHeight="1">
      <c r="A121" s="12"/>
      <c r="B121" s="159"/>
      <c r="C121" s="12"/>
      <c r="D121" s="160" t="s">
        <v>74</v>
      </c>
      <c r="E121" s="161" t="s">
        <v>220</v>
      </c>
      <c r="F121" s="161" t="s">
        <v>1141</v>
      </c>
      <c r="G121" s="12"/>
      <c r="H121" s="12"/>
      <c r="I121" s="162"/>
      <c r="J121" s="163">
        <f>BK121</f>
        <v>0</v>
      </c>
      <c r="K121" s="12"/>
      <c r="L121" s="159"/>
      <c r="M121" s="164"/>
      <c r="N121" s="165"/>
      <c r="O121" s="165"/>
      <c r="P121" s="166">
        <f>P122+P222+P229</f>
        <v>0</v>
      </c>
      <c r="Q121" s="165"/>
      <c r="R121" s="166">
        <f>R122+R222+R229</f>
        <v>0.009120000000000001</v>
      </c>
      <c r="S121" s="165"/>
      <c r="T121" s="167">
        <f>T122+T222+T229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0" t="s">
        <v>136</v>
      </c>
      <c r="AT121" s="168" t="s">
        <v>74</v>
      </c>
      <c r="AU121" s="168" t="s">
        <v>75</v>
      </c>
      <c r="AY121" s="160" t="s">
        <v>122</v>
      </c>
      <c r="BK121" s="169">
        <f>BK122+BK222+BK229</f>
        <v>0</v>
      </c>
    </row>
    <row r="122" spans="1:63" s="12" customFormat="1" ht="22.8" customHeight="1">
      <c r="A122" s="12"/>
      <c r="B122" s="159"/>
      <c r="C122" s="12"/>
      <c r="D122" s="160" t="s">
        <v>74</v>
      </c>
      <c r="E122" s="170" t="s">
        <v>1142</v>
      </c>
      <c r="F122" s="170" t="s">
        <v>1143</v>
      </c>
      <c r="G122" s="12"/>
      <c r="H122" s="12"/>
      <c r="I122" s="162"/>
      <c r="J122" s="171">
        <f>BK122</f>
        <v>0</v>
      </c>
      <c r="K122" s="12"/>
      <c r="L122" s="159"/>
      <c r="M122" s="164"/>
      <c r="N122" s="165"/>
      <c r="O122" s="165"/>
      <c r="P122" s="166">
        <f>SUM(P123:P221)</f>
        <v>0</v>
      </c>
      <c r="Q122" s="165"/>
      <c r="R122" s="166">
        <f>SUM(R123:R221)</f>
        <v>0.009120000000000001</v>
      </c>
      <c r="S122" s="165"/>
      <c r="T122" s="167">
        <f>SUM(T123:T221)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0" t="s">
        <v>136</v>
      </c>
      <c r="AT122" s="168" t="s">
        <v>74</v>
      </c>
      <c r="AU122" s="168" t="s">
        <v>83</v>
      </c>
      <c r="AY122" s="160" t="s">
        <v>122</v>
      </c>
      <c r="BK122" s="169">
        <f>SUM(BK123:BK221)</f>
        <v>0</v>
      </c>
    </row>
    <row r="123" spans="1:65" s="2" customFormat="1" ht="21.75" customHeight="1">
      <c r="A123" s="38"/>
      <c r="B123" s="172"/>
      <c r="C123" s="173" t="s">
        <v>83</v>
      </c>
      <c r="D123" s="173" t="s">
        <v>125</v>
      </c>
      <c r="E123" s="174" t="s">
        <v>1144</v>
      </c>
      <c r="F123" s="175" t="s">
        <v>1145</v>
      </c>
      <c r="G123" s="176" t="s">
        <v>1146</v>
      </c>
      <c r="H123" s="177">
        <v>1</v>
      </c>
      <c r="I123" s="178"/>
      <c r="J123" s="179">
        <f>ROUND(I123*H123,2)</f>
        <v>0</v>
      </c>
      <c r="K123" s="180"/>
      <c r="L123" s="39"/>
      <c r="M123" s="181" t="s">
        <v>1</v>
      </c>
      <c r="N123" s="182" t="s">
        <v>40</v>
      </c>
      <c r="O123" s="77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85" t="s">
        <v>542</v>
      </c>
      <c r="AT123" s="185" t="s">
        <v>125</v>
      </c>
      <c r="AU123" s="185" t="s">
        <v>85</v>
      </c>
      <c r="AY123" s="19" t="s">
        <v>122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9" t="s">
        <v>83</v>
      </c>
      <c r="BK123" s="186">
        <f>ROUND(I123*H123,2)</f>
        <v>0</v>
      </c>
      <c r="BL123" s="19" t="s">
        <v>542</v>
      </c>
      <c r="BM123" s="185" t="s">
        <v>1147</v>
      </c>
    </row>
    <row r="124" spans="1:65" s="2" customFormat="1" ht="24.15" customHeight="1">
      <c r="A124" s="38"/>
      <c r="B124" s="172"/>
      <c r="C124" s="173" t="s">
        <v>85</v>
      </c>
      <c r="D124" s="173" t="s">
        <v>125</v>
      </c>
      <c r="E124" s="174" t="s">
        <v>1148</v>
      </c>
      <c r="F124" s="175" t="s">
        <v>1149</v>
      </c>
      <c r="G124" s="176" t="s">
        <v>275</v>
      </c>
      <c r="H124" s="177">
        <v>371</v>
      </c>
      <c r="I124" s="178"/>
      <c r="J124" s="179">
        <f>ROUND(I124*H124,2)</f>
        <v>0</v>
      </c>
      <c r="K124" s="180"/>
      <c r="L124" s="39"/>
      <c r="M124" s="181" t="s">
        <v>1</v>
      </c>
      <c r="N124" s="182" t="s">
        <v>40</v>
      </c>
      <c r="O124" s="77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85" t="s">
        <v>542</v>
      </c>
      <c r="AT124" s="185" t="s">
        <v>125</v>
      </c>
      <c r="AU124" s="185" t="s">
        <v>85</v>
      </c>
      <c r="AY124" s="19" t="s">
        <v>122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9" t="s">
        <v>83</v>
      </c>
      <c r="BK124" s="186">
        <f>ROUND(I124*H124,2)</f>
        <v>0</v>
      </c>
      <c r="BL124" s="19" t="s">
        <v>542</v>
      </c>
      <c r="BM124" s="185" t="s">
        <v>1150</v>
      </c>
    </row>
    <row r="125" spans="1:65" s="2" customFormat="1" ht="16.5" customHeight="1">
      <c r="A125" s="38"/>
      <c r="B125" s="172"/>
      <c r="C125" s="225" t="s">
        <v>136</v>
      </c>
      <c r="D125" s="225" t="s">
        <v>220</v>
      </c>
      <c r="E125" s="226" t="s">
        <v>1151</v>
      </c>
      <c r="F125" s="227" t="s">
        <v>1152</v>
      </c>
      <c r="G125" s="228" t="s">
        <v>275</v>
      </c>
      <c r="H125" s="229">
        <v>371</v>
      </c>
      <c r="I125" s="230"/>
      <c r="J125" s="231">
        <f>ROUND(I125*H125,2)</f>
        <v>0</v>
      </c>
      <c r="K125" s="232"/>
      <c r="L125" s="233"/>
      <c r="M125" s="234" t="s">
        <v>1</v>
      </c>
      <c r="N125" s="235" t="s">
        <v>40</v>
      </c>
      <c r="O125" s="7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5" t="s">
        <v>1153</v>
      </c>
      <c r="AT125" s="185" t="s">
        <v>220</v>
      </c>
      <c r="AU125" s="185" t="s">
        <v>85</v>
      </c>
      <c r="AY125" s="19" t="s">
        <v>122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9" t="s">
        <v>83</v>
      </c>
      <c r="BK125" s="186">
        <f>ROUND(I125*H125,2)</f>
        <v>0</v>
      </c>
      <c r="BL125" s="19" t="s">
        <v>542</v>
      </c>
      <c r="BM125" s="185" t="s">
        <v>1154</v>
      </c>
    </row>
    <row r="126" spans="1:65" s="2" customFormat="1" ht="24.15" customHeight="1">
      <c r="A126" s="38"/>
      <c r="B126" s="172"/>
      <c r="C126" s="173" t="s">
        <v>166</v>
      </c>
      <c r="D126" s="173" t="s">
        <v>125</v>
      </c>
      <c r="E126" s="174" t="s">
        <v>1155</v>
      </c>
      <c r="F126" s="175" t="s">
        <v>1156</v>
      </c>
      <c r="G126" s="176" t="s">
        <v>275</v>
      </c>
      <c r="H126" s="177">
        <v>243</v>
      </c>
      <c r="I126" s="178"/>
      <c r="J126" s="179">
        <f>ROUND(I126*H126,2)</f>
        <v>0</v>
      </c>
      <c r="K126" s="180"/>
      <c r="L126" s="39"/>
      <c r="M126" s="181" t="s">
        <v>1</v>
      </c>
      <c r="N126" s="182" t="s">
        <v>40</v>
      </c>
      <c r="O126" s="77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85" t="s">
        <v>542</v>
      </c>
      <c r="AT126" s="185" t="s">
        <v>125</v>
      </c>
      <c r="AU126" s="185" t="s">
        <v>85</v>
      </c>
      <c r="AY126" s="19" t="s">
        <v>122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9" t="s">
        <v>83</v>
      </c>
      <c r="BK126" s="186">
        <f>ROUND(I126*H126,2)</f>
        <v>0</v>
      </c>
      <c r="BL126" s="19" t="s">
        <v>542</v>
      </c>
      <c r="BM126" s="185" t="s">
        <v>1157</v>
      </c>
    </row>
    <row r="127" spans="1:65" s="2" customFormat="1" ht="16.5" customHeight="1">
      <c r="A127" s="38"/>
      <c r="B127" s="172"/>
      <c r="C127" s="225" t="s">
        <v>121</v>
      </c>
      <c r="D127" s="225" t="s">
        <v>220</v>
      </c>
      <c r="E127" s="226" t="s">
        <v>1158</v>
      </c>
      <c r="F127" s="227" t="s">
        <v>1159</v>
      </c>
      <c r="G127" s="228" t="s">
        <v>275</v>
      </c>
      <c r="H127" s="229">
        <v>243</v>
      </c>
      <c r="I127" s="230"/>
      <c r="J127" s="231">
        <f>ROUND(I127*H127,2)</f>
        <v>0</v>
      </c>
      <c r="K127" s="232"/>
      <c r="L127" s="233"/>
      <c r="M127" s="234" t="s">
        <v>1</v>
      </c>
      <c r="N127" s="235" t="s">
        <v>40</v>
      </c>
      <c r="O127" s="7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5" t="s">
        <v>1153</v>
      </c>
      <c r="AT127" s="185" t="s">
        <v>220</v>
      </c>
      <c r="AU127" s="185" t="s">
        <v>85</v>
      </c>
      <c r="AY127" s="19" t="s">
        <v>122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9" t="s">
        <v>83</v>
      </c>
      <c r="BK127" s="186">
        <f>ROUND(I127*H127,2)</f>
        <v>0</v>
      </c>
      <c r="BL127" s="19" t="s">
        <v>542</v>
      </c>
      <c r="BM127" s="185" t="s">
        <v>1160</v>
      </c>
    </row>
    <row r="128" spans="1:65" s="2" customFormat="1" ht="24.15" customHeight="1">
      <c r="A128" s="38"/>
      <c r="B128" s="172"/>
      <c r="C128" s="173" t="s">
        <v>200</v>
      </c>
      <c r="D128" s="173" t="s">
        <v>125</v>
      </c>
      <c r="E128" s="174" t="s">
        <v>1161</v>
      </c>
      <c r="F128" s="175" t="s">
        <v>1162</v>
      </c>
      <c r="G128" s="176" t="s">
        <v>275</v>
      </c>
      <c r="H128" s="177">
        <v>151</v>
      </c>
      <c r="I128" s="178"/>
      <c r="J128" s="179">
        <f>ROUND(I128*H128,2)</f>
        <v>0</v>
      </c>
      <c r="K128" s="180"/>
      <c r="L128" s="39"/>
      <c r="M128" s="181" t="s">
        <v>1</v>
      </c>
      <c r="N128" s="182" t="s">
        <v>40</v>
      </c>
      <c r="O128" s="77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85" t="s">
        <v>542</v>
      </c>
      <c r="AT128" s="185" t="s">
        <v>125</v>
      </c>
      <c r="AU128" s="185" t="s">
        <v>85</v>
      </c>
      <c r="AY128" s="19" t="s">
        <v>122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9" t="s">
        <v>83</v>
      </c>
      <c r="BK128" s="186">
        <f>ROUND(I128*H128,2)</f>
        <v>0</v>
      </c>
      <c r="BL128" s="19" t="s">
        <v>542</v>
      </c>
      <c r="BM128" s="185" t="s">
        <v>1163</v>
      </c>
    </row>
    <row r="129" spans="1:65" s="2" customFormat="1" ht="16.5" customHeight="1">
      <c r="A129" s="38"/>
      <c r="B129" s="172"/>
      <c r="C129" s="225" t="s">
        <v>206</v>
      </c>
      <c r="D129" s="225" t="s">
        <v>220</v>
      </c>
      <c r="E129" s="226" t="s">
        <v>1164</v>
      </c>
      <c r="F129" s="227" t="s">
        <v>1165</v>
      </c>
      <c r="G129" s="228" t="s">
        <v>275</v>
      </c>
      <c r="H129" s="229">
        <v>151</v>
      </c>
      <c r="I129" s="230"/>
      <c r="J129" s="231">
        <f>ROUND(I129*H129,2)</f>
        <v>0</v>
      </c>
      <c r="K129" s="232"/>
      <c r="L129" s="233"/>
      <c r="M129" s="234" t="s">
        <v>1</v>
      </c>
      <c r="N129" s="235" t="s">
        <v>40</v>
      </c>
      <c r="O129" s="77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5" t="s">
        <v>1153</v>
      </c>
      <c r="AT129" s="185" t="s">
        <v>220</v>
      </c>
      <c r="AU129" s="185" t="s">
        <v>85</v>
      </c>
      <c r="AY129" s="19" t="s">
        <v>122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9" t="s">
        <v>83</v>
      </c>
      <c r="BK129" s="186">
        <f>ROUND(I129*H129,2)</f>
        <v>0</v>
      </c>
      <c r="BL129" s="19" t="s">
        <v>542</v>
      </c>
      <c r="BM129" s="185" t="s">
        <v>1166</v>
      </c>
    </row>
    <row r="130" spans="1:65" s="2" customFormat="1" ht="49.05" customHeight="1">
      <c r="A130" s="38"/>
      <c r="B130" s="172"/>
      <c r="C130" s="173" t="s">
        <v>210</v>
      </c>
      <c r="D130" s="173" t="s">
        <v>125</v>
      </c>
      <c r="E130" s="174" t="s">
        <v>1167</v>
      </c>
      <c r="F130" s="175" t="s">
        <v>1168</v>
      </c>
      <c r="G130" s="176" t="s">
        <v>576</v>
      </c>
      <c r="H130" s="177">
        <v>123</v>
      </c>
      <c r="I130" s="178"/>
      <c r="J130" s="179">
        <f>ROUND(I130*H130,2)</f>
        <v>0</v>
      </c>
      <c r="K130" s="180"/>
      <c r="L130" s="39"/>
      <c r="M130" s="181" t="s">
        <v>1</v>
      </c>
      <c r="N130" s="182" t="s">
        <v>40</v>
      </c>
      <c r="O130" s="77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85" t="s">
        <v>542</v>
      </c>
      <c r="AT130" s="185" t="s">
        <v>125</v>
      </c>
      <c r="AU130" s="185" t="s">
        <v>85</v>
      </c>
      <c r="AY130" s="19" t="s">
        <v>122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9" t="s">
        <v>83</v>
      </c>
      <c r="BK130" s="186">
        <f>ROUND(I130*H130,2)</f>
        <v>0</v>
      </c>
      <c r="BL130" s="19" t="s">
        <v>542</v>
      </c>
      <c r="BM130" s="185" t="s">
        <v>1169</v>
      </c>
    </row>
    <row r="131" spans="1:65" s="2" customFormat="1" ht="37.8" customHeight="1">
      <c r="A131" s="38"/>
      <c r="B131" s="172"/>
      <c r="C131" s="225" t="s">
        <v>215</v>
      </c>
      <c r="D131" s="225" t="s">
        <v>220</v>
      </c>
      <c r="E131" s="226" t="s">
        <v>1170</v>
      </c>
      <c r="F131" s="227" t="s">
        <v>1171</v>
      </c>
      <c r="G131" s="228" t="s">
        <v>576</v>
      </c>
      <c r="H131" s="229">
        <v>123</v>
      </c>
      <c r="I131" s="230"/>
      <c r="J131" s="231">
        <f>ROUND(I131*H131,2)</f>
        <v>0</v>
      </c>
      <c r="K131" s="232"/>
      <c r="L131" s="233"/>
      <c r="M131" s="234" t="s">
        <v>1</v>
      </c>
      <c r="N131" s="235" t="s">
        <v>40</v>
      </c>
      <c r="O131" s="77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5" t="s">
        <v>1153</v>
      </c>
      <c r="AT131" s="185" t="s">
        <v>220</v>
      </c>
      <c r="AU131" s="185" t="s">
        <v>85</v>
      </c>
      <c r="AY131" s="19" t="s">
        <v>122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9" t="s">
        <v>83</v>
      </c>
      <c r="BK131" s="186">
        <f>ROUND(I131*H131,2)</f>
        <v>0</v>
      </c>
      <c r="BL131" s="19" t="s">
        <v>542</v>
      </c>
      <c r="BM131" s="185" t="s">
        <v>1172</v>
      </c>
    </row>
    <row r="132" spans="1:65" s="2" customFormat="1" ht="37.8" customHeight="1">
      <c r="A132" s="38"/>
      <c r="B132" s="172"/>
      <c r="C132" s="173" t="s">
        <v>219</v>
      </c>
      <c r="D132" s="173" t="s">
        <v>125</v>
      </c>
      <c r="E132" s="174" t="s">
        <v>1173</v>
      </c>
      <c r="F132" s="175" t="s">
        <v>1174</v>
      </c>
      <c r="G132" s="176" t="s">
        <v>576</v>
      </c>
      <c r="H132" s="177">
        <v>57</v>
      </c>
      <c r="I132" s="178"/>
      <c r="J132" s="179">
        <f>ROUND(I132*H132,2)</f>
        <v>0</v>
      </c>
      <c r="K132" s="180"/>
      <c r="L132" s="39"/>
      <c r="M132" s="181" t="s">
        <v>1</v>
      </c>
      <c r="N132" s="182" t="s">
        <v>40</v>
      </c>
      <c r="O132" s="77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85" t="s">
        <v>253</v>
      </c>
      <c r="AT132" s="185" t="s">
        <v>125</v>
      </c>
      <c r="AU132" s="185" t="s">
        <v>85</v>
      </c>
      <c r="AY132" s="19" t="s">
        <v>122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9" t="s">
        <v>83</v>
      </c>
      <c r="BK132" s="186">
        <f>ROUND(I132*H132,2)</f>
        <v>0</v>
      </c>
      <c r="BL132" s="19" t="s">
        <v>253</v>
      </c>
      <c r="BM132" s="185" t="s">
        <v>1175</v>
      </c>
    </row>
    <row r="133" spans="1:65" s="2" customFormat="1" ht="24.15" customHeight="1">
      <c r="A133" s="38"/>
      <c r="B133" s="172"/>
      <c r="C133" s="225" t="s">
        <v>225</v>
      </c>
      <c r="D133" s="225" t="s">
        <v>220</v>
      </c>
      <c r="E133" s="226" t="s">
        <v>1176</v>
      </c>
      <c r="F133" s="227" t="s">
        <v>1177</v>
      </c>
      <c r="G133" s="228" t="s">
        <v>576</v>
      </c>
      <c r="H133" s="229">
        <v>57</v>
      </c>
      <c r="I133" s="230"/>
      <c r="J133" s="231">
        <f>ROUND(I133*H133,2)</f>
        <v>0</v>
      </c>
      <c r="K133" s="232"/>
      <c r="L133" s="233"/>
      <c r="M133" s="234" t="s">
        <v>1</v>
      </c>
      <c r="N133" s="235" t="s">
        <v>40</v>
      </c>
      <c r="O133" s="77"/>
      <c r="P133" s="183">
        <f>O133*H133</f>
        <v>0</v>
      </c>
      <c r="Q133" s="183">
        <v>0.00016</v>
      </c>
      <c r="R133" s="183">
        <f>Q133*H133</f>
        <v>0.009120000000000001</v>
      </c>
      <c r="S133" s="183">
        <v>0</v>
      </c>
      <c r="T133" s="18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85" t="s">
        <v>364</v>
      </c>
      <c r="AT133" s="185" t="s">
        <v>220</v>
      </c>
      <c r="AU133" s="185" t="s">
        <v>85</v>
      </c>
      <c r="AY133" s="19" t="s">
        <v>122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9" t="s">
        <v>83</v>
      </c>
      <c r="BK133" s="186">
        <f>ROUND(I133*H133,2)</f>
        <v>0</v>
      </c>
      <c r="BL133" s="19" t="s">
        <v>253</v>
      </c>
      <c r="BM133" s="185" t="s">
        <v>1178</v>
      </c>
    </row>
    <row r="134" spans="1:65" s="2" customFormat="1" ht="55.5" customHeight="1">
      <c r="A134" s="38"/>
      <c r="B134" s="172"/>
      <c r="C134" s="173" t="s">
        <v>230</v>
      </c>
      <c r="D134" s="173" t="s">
        <v>125</v>
      </c>
      <c r="E134" s="174" t="s">
        <v>1179</v>
      </c>
      <c r="F134" s="175" t="s">
        <v>1180</v>
      </c>
      <c r="G134" s="176" t="s">
        <v>576</v>
      </c>
      <c r="H134" s="177">
        <v>62</v>
      </c>
      <c r="I134" s="178"/>
      <c r="J134" s="179">
        <f>ROUND(I134*H134,2)</f>
        <v>0</v>
      </c>
      <c r="K134" s="180"/>
      <c r="L134" s="39"/>
      <c r="M134" s="181" t="s">
        <v>1</v>
      </c>
      <c r="N134" s="182" t="s">
        <v>40</v>
      </c>
      <c r="O134" s="77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5" t="s">
        <v>542</v>
      </c>
      <c r="AT134" s="185" t="s">
        <v>125</v>
      </c>
      <c r="AU134" s="185" t="s">
        <v>85</v>
      </c>
      <c r="AY134" s="19" t="s">
        <v>122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9" t="s">
        <v>83</v>
      </c>
      <c r="BK134" s="186">
        <f>ROUND(I134*H134,2)</f>
        <v>0</v>
      </c>
      <c r="BL134" s="19" t="s">
        <v>542</v>
      </c>
      <c r="BM134" s="185" t="s">
        <v>1181</v>
      </c>
    </row>
    <row r="135" spans="1:65" s="2" customFormat="1" ht="37.8" customHeight="1">
      <c r="A135" s="38"/>
      <c r="B135" s="172"/>
      <c r="C135" s="225" t="s">
        <v>234</v>
      </c>
      <c r="D135" s="225" t="s">
        <v>220</v>
      </c>
      <c r="E135" s="226" t="s">
        <v>1182</v>
      </c>
      <c r="F135" s="227" t="s">
        <v>1183</v>
      </c>
      <c r="G135" s="228" t="s">
        <v>576</v>
      </c>
      <c r="H135" s="229">
        <v>62</v>
      </c>
      <c r="I135" s="230"/>
      <c r="J135" s="231">
        <f>ROUND(I135*H135,2)</f>
        <v>0</v>
      </c>
      <c r="K135" s="232"/>
      <c r="L135" s="233"/>
      <c r="M135" s="234" t="s">
        <v>1</v>
      </c>
      <c r="N135" s="235" t="s">
        <v>40</v>
      </c>
      <c r="O135" s="77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5" t="s">
        <v>1153</v>
      </c>
      <c r="AT135" s="185" t="s">
        <v>220</v>
      </c>
      <c r="AU135" s="185" t="s">
        <v>85</v>
      </c>
      <c r="AY135" s="19" t="s">
        <v>122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9" t="s">
        <v>83</v>
      </c>
      <c r="BK135" s="186">
        <f>ROUND(I135*H135,2)</f>
        <v>0</v>
      </c>
      <c r="BL135" s="19" t="s">
        <v>542</v>
      </c>
      <c r="BM135" s="185" t="s">
        <v>1184</v>
      </c>
    </row>
    <row r="136" spans="1:65" s="2" customFormat="1" ht="24.15" customHeight="1">
      <c r="A136" s="38"/>
      <c r="B136" s="172"/>
      <c r="C136" s="173" t="s">
        <v>238</v>
      </c>
      <c r="D136" s="173" t="s">
        <v>125</v>
      </c>
      <c r="E136" s="174" t="s">
        <v>1185</v>
      </c>
      <c r="F136" s="175" t="s">
        <v>1186</v>
      </c>
      <c r="G136" s="176" t="s">
        <v>275</v>
      </c>
      <c r="H136" s="177">
        <v>294</v>
      </c>
      <c r="I136" s="178"/>
      <c r="J136" s="179">
        <f>ROUND(I136*H136,2)</f>
        <v>0</v>
      </c>
      <c r="K136" s="180"/>
      <c r="L136" s="39"/>
      <c r="M136" s="181" t="s">
        <v>1</v>
      </c>
      <c r="N136" s="182" t="s">
        <v>40</v>
      </c>
      <c r="O136" s="77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5" t="s">
        <v>542</v>
      </c>
      <c r="AT136" s="185" t="s">
        <v>125</v>
      </c>
      <c r="AU136" s="185" t="s">
        <v>85</v>
      </c>
      <c r="AY136" s="19" t="s">
        <v>122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9" t="s">
        <v>83</v>
      </c>
      <c r="BK136" s="186">
        <f>ROUND(I136*H136,2)</f>
        <v>0</v>
      </c>
      <c r="BL136" s="19" t="s">
        <v>542</v>
      </c>
      <c r="BM136" s="185" t="s">
        <v>1187</v>
      </c>
    </row>
    <row r="137" spans="1:65" s="2" customFormat="1" ht="24.15" customHeight="1">
      <c r="A137" s="38"/>
      <c r="B137" s="172"/>
      <c r="C137" s="225" t="s">
        <v>8</v>
      </c>
      <c r="D137" s="225" t="s">
        <v>220</v>
      </c>
      <c r="E137" s="226" t="s">
        <v>1188</v>
      </c>
      <c r="F137" s="227" t="s">
        <v>1189</v>
      </c>
      <c r="G137" s="228" t="s">
        <v>576</v>
      </c>
      <c r="H137" s="229">
        <v>124</v>
      </c>
      <c r="I137" s="230"/>
      <c r="J137" s="231">
        <f>ROUND(I137*H137,2)</f>
        <v>0</v>
      </c>
      <c r="K137" s="232"/>
      <c r="L137" s="233"/>
      <c r="M137" s="234" t="s">
        <v>1</v>
      </c>
      <c r="N137" s="235" t="s">
        <v>40</v>
      </c>
      <c r="O137" s="77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85" t="s">
        <v>1153</v>
      </c>
      <c r="AT137" s="185" t="s">
        <v>220</v>
      </c>
      <c r="AU137" s="185" t="s">
        <v>85</v>
      </c>
      <c r="AY137" s="19" t="s">
        <v>122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9" t="s">
        <v>83</v>
      </c>
      <c r="BK137" s="186">
        <f>ROUND(I137*H137,2)</f>
        <v>0</v>
      </c>
      <c r="BL137" s="19" t="s">
        <v>542</v>
      </c>
      <c r="BM137" s="185" t="s">
        <v>1190</v>
      </c>
    </row>
    <row r="138" spans="1:65" s="2" customFormat="1" ht="24.15" customHeight="1">
      <c r="A138" s="38"/>
      <c r="B138" s="172"/>
      <c r="C138" s="225" t="s">
        <v>253</v>
      </c>
      <c r="D138" s="225" t="s">
        <v>220</v>
      </c>
      <c r="E138" s="226" t="s">
        <v>1191</v>
      </c>
      <c r="F138" s="227" t="s">
        <v>1192</v>
      </c>
      <c r="G138" s="228" t="s">
        <v>576</v>
      </c>
      <c r="H138" s="229">
        <v>70</v>
      </c>
      <c r="I138" s="230"/>
      <c r="J138" s="231">
        <f>ROUND(I138*H138,2)</f>
        <v>0</v>
      </c>
      <c r="K138" s="232"/>
      <c r="L138" s="233"/>
      <c r="M138" s="234" t="s">
        <v>1</v>
      </c>
      <c r="N138" s="235" t="s">
        <v>40</v>
      </c>
      <c r="O138" s="77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5" t="s">
        <v>1153</v>
      </c>
      <c r="AT138" s="185" t="s">
        <v>220</v>
      </c>
      <c r="AU138" s="185" t="s">
        <v>85</v>
      </c>
      <c r="AY138" s="19" t="s">
        <v>122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9" t="s">
        <v>83</v>
      </c>
      <c r="BK138" s="186">
        <f>ROUND(I138*H138,2)</f>
        <v>0</v>
      </c>
      <c r="BL138" s="19" t="s">
        <v>542</v>
      </c>
      <c r="BM138" s="185" t="s">
        <v>1193</v>
      </c>
    </row>
    <row r="139" spans="1:65" s="2" customFormat="1" ht="24.15" customHeight="1">
      <c r="A139" s="38"/>
      <c r="B139" s="172"/>
      <c r="C139" s="225" t="s">
        <v>257</v>
      </c>
      <c r="D139" s="225" t="s">
        <v>220</v>
      </c>
      <c r="E139" s="226" t="s">
        <v>1194</v>
      </c>
      <c r="F139" s="227" t="s">
        <v>1195</v>
      </c>
      <c r="G139" s="228" t="s">
        <v>576</v>
      </c>
      <c r="H139" s="229">
        <v>46</v>
      </c>
      <c r="I139" s="230"/>
      <c r="J139" s="231">
        <f>ROUND(I139*H139,2)</f>
        <v>0</v>
      </c>
      <c r="K139" s="232"/>
      <c r="L139" s="233"/>
      <c r="M139" s="234" t="s">
        <v>1</v>
      </c>
      <c r="N139" s="235" t="s">
        <v>40</v>
      </c>
      <c r="O139" s="77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85" t="s">
        <v>1153</v>
      </c>
      <c r="AT139" s="185" t="s">
        <v>220</v>
      </c>
      <c r="AU139" s="185" t="s">
        <v>85</v>
      </c>
      <c r="AY139" s="19" t="s">
        <v>122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9" t="s">
        <v>83</v>
      </c>
      <c r="BK139" s="186">
        <f>ROUND(I139*H139,2)</f>
        <v>0</v>
      </c>
      <c r="BL139" s="19" t="s">
        <v>542</v>
      </c>
      <c r="BM139" s="185" t="s">
        <v>1196</v>
      </c>
    </row>
    <row r="140" spans="1:65" s="2" customFormat="1" ht="24.15" customHeight="1">
      <c r="A140" s="38"/>
      <c r="B140" s="172"/>
      <c r="C140" s="225" t="s">
        <v>261</v>
      </c>
      <c r="D140" s="225" t="s">
        <v>220</v>
      </c>
      <c r="E140" s="226" t="s">
        <v>1197</v>
      </c>
      <c r="F140" s="227" t="s">
        <v>1198</v>
      </c>
      <c r="G140" s="228" t="s">
        <v>576</v>
      </c>
      <c r="H140" s="229">
        <v>31</v>
      </c>
      <c r="I140" s="230"/>
      <c r="J140" s="231">
        <f>ROUND(I140*H140,2)</f>
        <v>0</v>
      </c>
      <c r="K140" s="232"/>
      <c r="L140" s="233"/>
      <c r="M140" s="234" t="s">
        <v>1</v>
      </c>
      <c r="N140" s="235" t="s">
        <v>40</v>
      </c>
      <c r="O140" s="77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5" t="s">
        <v>1153</v>
      </c>
      <c r="AT140" s="185" t="s">
        <v>220</v>
      </c>
      <c r="AU140" s="185" t="s">
        <v>85</v>
      </c>
      <c r="AY140" s="19" t="s">
        <v>122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9" t="s">
        <v>83</v>
      </c>
      <c r="BK140" s="186">
        <f>ROUND(I140*H140,2)</f>
        <v>0</v>
      </c>
      <c r="BL140" s="19" t="s">
        <v>542</v>
      </c>
      <c r="BM140" s="185" t="s">
        <v>1199</v>
      </c>
    </row>
    <row r="141" spans="1:65" s="2" customFormat="1" ht="24.15" customHeight="1">
      <c r="A141" s="38"/>
      <c r="B141" s="172"/>
      <c r="C141" s="225" t="s">
        <v>267</v>
      </c>
      <c r="D141" s="225" t="s">
        <v>220</v>
      </c>
      <c r="E141" s="226" t="s">
        <v>1200</v>
      </c>
      <c r="F141" s="227" t="s">
        <v>1201</v>
      </c>
      <c r="G141" s="228" t="s">
        <v>576</v>
      </c>
      <c r="H141" s="229">
        <v>23</v>
      </c>
      <c r="I141" s="230"/>
      <c r="J141" s="231">
        <f>ROUND(I141*H141,2)</f>
        <v>0</v>
      </c>
      <c r="K141" s="232"/>
      <c r="L141" s="233"/>
      <c r="M141" s="234" t="s">
        <v>1</v>
      </c>
      <c r="N141" s="235" t="s">
        <v>40</v>
      </c>
      <c r="O141" s="77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5" t="s">
        <v>1153</v>
      </c>
      <c r="AT141" s="185" t="s">
        <v>220</v>
      </c>
      <c r="AU141" s="185" t="s">
        <v>85</v>
      </c>
      <c r="AY141" s="19" t="s">
        <v>122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9" t="s">
        <v>83</v>
      </c>
      <c r="BK141" s="186">
        <f>ROUND(I141*H141,2)</f>
        <v>0</v>
      </c>
      <c r="BL141" s="19" t="s">
        <v>542</v>
      </c>
      <c r="BM141" s="185" t="s">
        <v>1202</v>
      </c>
    </row>
    <row r="142" spans="1:65" s="2" customFormat="1" ht="33" customHeight="1">
      <c r="A142" s="38"/>
      <c r="B142" s="172"/>
      <c r="C142" s="173" t="s">
        <v>272</v>
      </c>
      <c r="D142" s="173" t="s">
        <v>125</v>
      </c>
      <c r="E142" s="174" t="s">
        <v>1203</v>
      </c>
      <c r="F142" s="175" t="s">
        <v>1204</v>
      </c>
      <c r="G142" s="176" t="s">
        <v>576</v>
      </c>
      <c r="H142" s="177">
        <v>937</v>
      </c>
      <c r="I142" s="178"/>
      <c r="J142" s="179">
        <f>ROUND(I142*H142,2)</f>
        <v>0</v>
      </c>
      <c r="K142" s="180"/>
      <c r="L142" s="39"/>
      <c r="M142" s="181" t="s">
        <v>1</v>
      </c>
      <c r="N142" s="182" t="s">
        <v>40</v>
      </c>
      <c r="O142" s="77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85" t="s">
        <v>542</v>
      </c>
      <c r="AT142" s="185" t="s">
        <v>125</v>
      </c>
      <c r="AU142" s="185" t="s">
        <v>85</v>
      </c>
      <c r="AY142" s="19" t="s">
        <v>122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9" t="s">
        <v>83</v>
      </c>
      <c r="BK142" s="186">
        <f>ROUND(I142*H142,2)</f>
        <v>0</v>
      </c>
      <c r="BL142" s="19" t="s">
        <v>542</v>
      </c>
      <c r="BM142" s="185" t="s">
        <v>1205</v>
      </c>
    </row>
    <row r="143" spans="1:65" s="2" customFormat="1" ht="33" customHeight="1">
      <c r="A143" s="38"/>
      <c r="B143" s="172"/>
      <c r="C143" s="173" t="s">
        <v>7</v>
      </c>
      <c r="D143" s="173" t="s">
        <v>125</v>
      </c>
      <c r="E143" s="174" t="s">
        <v>1206</v>
      </c>
      <c r="F143" s="175" t="s">
        <v>1207</v>
      </c>
      <c r="G143" s="176" t="s">
        <v>576</v>
      </c>
      <c r="H143" s="177">
        <v>15</v>
      </c>
      <c r="I143" s="178"/>
      <c r="J143" s="179">
        <f>ROUND(I143*H143,2)</f>
        <v>0</v>
      </c>
      <c r="K143" s="180"/>
      <c r="L143" s="39"/>
      <c r="M143" s="181" t="s">
        <v>1</v>
      </c>
      <c r="N143" s="182" t="s">
        <v>40</v>
      </c>
      <c r="O143" s="77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5" t="s">
        <v>542</v>
      </c>
      <c r="AT143" s="185" t="s">
        <v>125</v>
      </c>
      <c r="AU143" s="185" t="s">
        <v>85</v>
      </c>
      <c r="AY143" s="19" t="s">
        <v>122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9" t="s">
        <v>83</v>
      </c>
      <c r="BK143" s="186">
        <f>ROUND(I143*H143,2)</f>
        <v>0</v>
      </c>
      <c r="BL143" s="19" t="s">
        <v>542</v>
      </c>
      <c r="BM143" s="185" t="s">
        <v>1208</v>
      </c>
    </row>
    <row r="144" spans="1:65" s="2" customFormat="1" ht="33" customHeight="1">
      <c r="A144" s="38"/>
      <c r="B144" s="172"/>
      <c r="C144" s="173" t="s">
        <v>283</v>
      </c>
      <c r="D144" s="173" t="s">
        <v>125</v>
      </c>
      <c r="E144" s="174" t="s">
        <v>1209</v>
      </c>
      <c r="F144" s="175" t="s">
        <v>1210</v>
      </c>
      <c r="G144" s="176" t="s">
        <v>576</v>
      </c>
      <c r="H144" s="177">
        <v>135</v>
      </c>
      <c r="I144" s="178"/>
      <c r="J144" s="179">
        <f>ROUND(I144*H144,2)</f>
        <v>0</v>
      </c>
      <c r="K144" s="180"/>
      <c r="L144" s="39"/>
      <c r="M144" s="181" t="s">
        <v>1</v>
      </c>
      <c r="N144" s="182" t="s">
        <v>40</v>
      </c>
      <c r="O144" s="77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5" t="s">
        <v>542</v>
      </c>
      <c r="AT144" s="185" t="s">
        <v>125</v>
      </c>
      <c r="AU144" s="185" t="s">
        <v>85</v>
      </c>
      <c r="AY144" s="19" t="s">
        <v>122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9" t="s">
        <v>83</v>
      </c>
      <c r="BK144" s="186">
        <f>ROUND(I144*H144,2)</f>
        <v>0</v>
      </c>
      <c r="BL144" s="19" t="s">
        <v>542</v>
      </c>
      <c r="BM144" s="185" t="s">
        <v>1211</v>
      </c>
    </row>
    <row r="145" spans="1:65" s="2" customFormat="1" ht="33" customHeight="1">
      <c r="A145" s="38"/>
      <c r="B145" s="172"/>
      <c r="C145" s="173" t="s">
        <v>311</v>
      </c>
      <c r="D145" s="173" t="s">
        <v>125</v>
      </c>
      <c r="E145" s="174" t="s">
        <v>1212</v>
      </c>
      <c r="F145" s="175" t="s">
        <v>1213</v>
      </c>
      <c r="G145" s="176" t="s">
        <v>576</v>
      </c>
      <c r="H145" s="177">
        <v>15</v>
      </c>
      <c r="I145" s="178"/>
      <c r="J145" s="179">
        <f>ROUND(I145*H145,2)</f>
        <v>0</v>
      </c>
      <c r="K145" s="180"/>
      <c r="L145" s="39"/>
      <c r="M145" s="181" t="s">
        <v>1</v>
      </c>
      <c r="N145" s="182" t="s">
        <v>40</v>
      </c>
      <c r="O145" s="77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5" t="s">
        <v>542</v>
      </c>
      <c r="AT145" s="185" t="s">
        <v>125</v>
      </c>
      <c r="AU145" s="185" t="s">
        <v>85</v>
      </c>
      <c r="AY145" s="19" t="s">
        <v>122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9" t="s">
        <v>83</v>
      </c>
      <c r="BK145" s="186">
        <f>ROUND(I145*H145,2)</f>
        <v>0</v>
      </c>
      <c r="BL145" s="19" t="s">
        <v>542</v>
      </c>
      <c r="BM145" s="185" t="s">
        <v>1214</v>
      </c>
    </row>
    <row r="146" spans="1:65" s="2" customFormat="1" ht="33" customHeight="1">
      <c r="A146" s="38"/>
      <c r="B146" s="172"/>
      <c r="C146" s="173" t="s">
        <v>314</v>
      </c>
      <c r="D146" s="173" t="s">
        <v>125</v>
      </c>
      <c r="E146" s="174" t="s">
        <v>1215</v>
      </c>
      <c r="F146" s="175" t="s">
        <v>1216</v>
      </c>
      <c r="G146" s="176" t="s">
        <v>576</v>
      </c>
      <c r="H146" s="177">
        <v>23</v>
      </c>
      <c r="I146" s="178"/>
      <c r="J146" s="179">
        <f>ROUND(I146*H146,2)</f>
        <v>0</v>
      </c>
      <c r="K146" s="180"/>
      <c r="L146" s="39"/>
      <c r="M146" s="181" t="s">
        <v>1</v>
      </c>
      <c r="N146" s="182" t="s">
        <v>40</v>
      </c>
      <c r="O146" s="77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5" t="s">
        <v>542</v>
      </c>
      <c r="AT146" s="185" t="s">
        <v>125</v>
      </c>
      <c r="AU146" s="185" t="s">
        <v>85</v>
      </c>
      <c r="AY146" s="19" t="s">
        <v>122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9" t="s">
        <v>83</v>
      </c>
      <c r="BK146" s="186">
        <f>ROUND(I146*H146,2)</f>
        <v>0</v>
      </c>
      <c r="BL146" s="19" t="s">
        <v>542</v>
      </c>
      <c r="BM146" s="185" t="s">
        <v>1217</v>
      </c>
    </row>
    <row r="147" spans="1:65" s="2" customFormat="1" ht="49.05" customHeight="1">
      <c r="A147" s="38"/>
      <c r="B147" s="172"/>
      <c r="C147" s="173" t="s">
        <v>318</v>
      </c>
      <c r="D147" s="173" t="s">
        <v>125</v>
      </c>
      <c r="E147" s="174" t="s">
        <v>1218</v>
      </c>
      <c r="F147" s="175" t="s">
        <v>1219</v>
      </c>
      <c r="G147" s="176" t="s">
        <v>576</v>
      </c>
      <c r="H147" s="177">
        <v>2</v>
      </c>
      <c r="I147" s="178"/>
      <c r="J147" s="179">
        <f>ROUND(I147*H147,2)</f>
        <v>0</v>
      </c>
      <c r="K147" s="180"/>
      <c r="L147" s="39"/>
      <c r="M147" s="181" t="s">
        <v>1</v>
      </c>
      <c r="N147" s="182" t="s">
        <v>40</v>
      </c>
      <c r="O147" s="77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5" t="s">
        <v>542</v>
      </c>
      <c r="AT147" s="185" t="s">
        <v>125</v>
      </c>
      <c r="AU147" s="185" t="s">
        <v>85</v>
      </c>
      <c r="AY147" s="19" t="s">
        <v>122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9" t="s">
        <v>83</v>
      </c>
      <c r="BK147" s="186">
        <f>ROUND(I147*H147,2)</f>
        <v>0</v>
      </c>
      <c r="BL147" s="19" t="s">
        <v>542</v>
      </c>
      <c r="BM147" s="185" t="s">
        <v>1220</v>
      </c>
    </row>
    <row r="148" spans="1:65" s="2" customFormat="1" ht="16.5" customHeight="1">
      <c r="A148" s="38"/>
      <c r="B148" s="172"/>
      <c r="C148" s="225" t="s">
        <v>322</v>
      </c>
      <c r="D148" s="225" t="s">
        <v>220</v>
      </c>
      <c r="E148" s="226" t="s">
        <v>1221</v>
      </c>
      <c r="F148" s="227" t="s">
        <v>1222</v>
      </c>
      <c r="G148" s="228" t="s">
        <v>576</v>
      </c>
      <c r="H148" s="229">
        <v>2</v>
      </c>
      <c r="I148" s="230"/>
      <c r="J148" s="231">
        <f>ROUND(I148*H148,2)</f>
        <v>0</v>
      </c>
      <c r="K148" s="232"/>
      <c r="L148" s="233"/>
      <c r="M148" s="234" t="s">
        <v>1</v>
      </c>
      <c r="N148" s="235" t="s">
        <v>40</v>
      </c>
      <c r="O148" s="77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5" t="s">
        <v>1153</v>
      </c>
      <c r="AT148" s="185" t="s">
        <v>220</v>
      </c>
      <c r="AU148" s="185" t="s">
        <v>85</v>
      </c>
      <c r="AY148" s="19" t="s">
        <v>122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9" t="s">
        <v>83</v>
      </c>
      <c r="BK148" s="186">
        <f>ROUND(I148*H148,2)</f>
        <v>0</v>
      </c>
      <c r="BL148" s="19" t="s">
        <v>542</v>
      </c>
      <c r="BM148" s="185" t="s">
        <v>1223</v>
      </c>
    </row>
    <row r="149" spans="1:65" s="2" customFormat="1" ht="49.05" customHeight="1">
      <c r="A149" s="38"/>
      <c r="B149" s="172"/>
      <c r="C149" s="173" t="s">
        <v>326</v>
      </c>
      <c r="D149" s="173" t="s">
        <v>125</v>
      </c>
      <c r="E149" s="174" t="s">
        <v>1224</v>
      </c>
      <c r="F149" s="175" t="s">
        <v>1225</v>
      </c>
      <c r="G149" s="176" t="s">
        <v>576</v>
      </c>
      <c r="H149" s="177">
        <v>19</v>
      </c>
      <c r="I149" s="178"/>
      <c r="J149" s="179">
        <f>ROUND(I149*H149,2)</f>
        <v>0</v>
      </c>
      <c r="K149" s="180"/>
      <c r="L149" s="39"/>
      <c r="M149" s="181" t="s">
        <v>1</v>
      </c>
      <c r="N149" s="182" t="s">
        <v>40</v>
      </c>
      <c r="O149" s="77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5" t="s">
        <v>542</v>
      </c>
      <c r="AT149" s="185" t="s">
        <v>125</v>
      </c>
      <c r="AU149" s="185" t="s">
        <v>85</v>
      </c>
      <c r="AY149" s="19" t="s">
        <v>122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9" t="s">
        <v>83</v>
      </c>
      <c r="BK149" s="186">
        <f>ROUND(I149*H149,2)</f>
        <v>0</v>
      </c>
      <c r="BL149" s="19" t="s">
        <v>542</v>
      </c>
      <c r="BM149" s="185" t="s">
        <v>1226</v>
      </c>
    </row>
    <row r="150" spans="1:65" s="2" customFormat="1" ht="16.5" customHeight="1">
      <c r="A150" s="38"/>
      <c r="B150" s="172"/>
      <c r="C150" s="225" t="s">
        <v>330</v>
      </c>
      <c r="D150" s="225" t="s">
        <v>220</v>
      </c>
      <c r="E150" s="226" t="s">
        <v>1227</v>
      </c>
      <c r="F150" s="227" t="s">
        <v>1228</v>
      </c>
      <c r="G150" s="228" t="s">
        <v>576</v>
      </c>
      <c r="H150" s="229">
        <v>19</v>
      </c>
      <c r="I150" s="230"/>
      <c r="J150" s="231">
        <f>ROUND(I150*H150,2)</f>
        <v>0</v>
      </c>
      <c r="K150" s="232"/>
      <c r="L150" s="233"/>
      <c r="M150" s="234" t="s">
        <v>1</v>
      </c>
      <c r="N150" s="235" t="s">
        <v>40</v>
      </c>
      <c r="O150" s="77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5" t="s">
        <v>1153</v>
      </c>
      <c r="AT150" s="185" t="s">
        <v>220</v>
      </c>
      <c r="AU150" s="185" t="s">
        <v>85</v>
      </c>
      <c r="AY150" s="19" t="s">
        <v>122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9" t="s">
        <v>83</v>
      </c>
      <c r="BK150" s="186">
        <f>ROUND(I150*H150,2)</f>
        <v>0</v>
      </c>
      <c r="BL150" s="19" t="s">
        <v>542</v>
      </c>
      <c r="BM150" s="185" t="s">
        <v>1229</v>
      </c>
    </row>
    <row r="151" spans="1:65" s="2" customFormat="1" ht="49.05" customHeight="1">
      <c r="A151" s="38"/>
      <c r="B151" s="172"/>
      <c r="C151" s="173" t="s">
        <v>336</v>
      </c>
      <c r="D151" s="173" t="s">
        <v>125</v>
      </c>
      <c r="E151" s="174" t="s">
        <v>1230</v>
      </c>
      <c r="F151" s="175" t="s">
        <v>1231</v>
      </c>
      <c r="G151" s="176" t="s">
        <v>576</v>
      </c>
      <c r="H151" s="177">
        <v>2</v>
      </c>
      <c r="I151" s="178"/>
      <c r="J151" s="179">
        <f>ROUND(I151*H151,2)</f>
        <v>0</v>
      </c>
      <c r="K151" s="180"/>
      <c r="L151" s="39"/>
      <c r="M151" s="181" t="s">
        <v>1</v>
      </c>
      <c r="N151" s="182" t="s">
        <v>40</v>
      </c>
      <c r="O151" s="77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5" t="s">
        <v>542</v>
      </c>
      <c r="AT151" s="185" t="s">
        <v>125</v>
      </c>
      <c r="AU151" s="185" t="s">
        <v>85</v>
      </c>
      <c r="AY151" s="19" t="s">
        <v>122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9" t="s">
        <v>83</v>
      </c>
      <c r="BK151" s="186">
        <f>ROUND(I151*H151,2)</f>
        <v>0</v>
      </c>
      <c r="BL151" s="19" t="s">
        <v>542</v>
      </c>
      <c r="BM151" s="185" t="s">
        <v>1232</v>
      </c>
    </row>
    <row r="152" spans="1:65" s="2" customFormat="1" ht="21.75" customHeight="1">
      <c r="A152" s="38"/>
      <c r="B152" s="172"/>
      <c r="C152" s="225" t="s">
        <v>341</v>
      </c>
      <c r="D152" s="225" t="s">
        <v>220</v>
      </c>
      <c r="E152" s="226" t="s">
        <v>1233</v>
      </c>
      <c r="F152" s="227" t="s">
        <v>1234</v>
      </c>
      <c r="G152" s="228" t="s">
        <v>576</v>
      </c>
      <c r="H152" s="229">
        <v>3</v>
      </c>
      <c r="I152" s="230"/>
      <c r="J152" s="231">
        <f>ROUND(I152*H152,2)</f>
        <v>0</v>
      </c>
      <c r="K152" s="232"/>
      <c r="L152" s="233"/>
      <c r="M152" s="234" t="s">
        <v>1</v>
      </c>
      <c r="N152" s="235" t="s">
        <v>40</v>
      </c>
      <c r="O152" s="77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85" t="s">
        <v>1153</v>
      </c>
      <c r="AT152" s="185" t="s">
        <v>220</v>
      </c>
      <c r="AU152" s="185" t="s">
        <v>85</v>
      </c>
      <c r="AY152" s="19" t="s">
        <v>122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9" t="s">
        <v>83</v>
      </c>
      <c r="BK152" s="186">
        <f>ROUND(I152*H152,2)</f>
        <v>0</v>
      </c>
      <c r="BL152" s="19" t="s">
        <v>542</v>
      </c>
      <c r="BM152" s="185" t="s">
        <v>1235</v>
      </c>
    </row>
    <row r="153" spans="1:65" s="2" customFormat="1" ht="16.5" customHeight="1">
      <c r="A153" s="38"/>
      <c r="B153" s="172"/>
      <c r="C153" s="173" t="s">
        <v>359</v>
      </c>
      <c r="D153" s="173" t="s">
        <v>125</v>
      </c>
      <c r="E153" s="174" t="s">
        <v>1236</v>
      </c>
      <c r="F153" s="175" t="s">
        <v>1237</v>
      </c>
      <c r="G153" s="176" t="s">
        <v>576</v>
      </c>
      <c r="H153" s="177">
        <v>3</v>
      </c>
      <c r="I153" s="178"/>
      <c r="J153" s="179">
        <f>ROUND(I153*H153,2)</f>
        <v>0</v>
      </c>
      <c r="K153" s="180"/>
      <c r="L153" s="39"/>
      <c r="M153" s="181" t="s">
        <v>1</v>
      </c>
      <c r="N153" s="182" t="s">
        <v>40</v>
      </c>
      <c r="O153" s="77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85" t="s">
        <v>542</v>
      </c>
      <c r="AT153" s="185" t="s">
        <v>125</v>
      </c>
      <c r="AU153" s="185" t="s">
        <v>85</v>
      </c>
      <c r="AY153" s="19" t="s">
        <v>122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9" t="s">
        <v>83</v>
      </c>
      <c r="BK153" s="186">
        <f>ROUND(I153*H153,2)</f>
        <v>0</v>
      </c>
      <c r="BL153" s="19" t="s">
        <v>542</v>
      </c>
      <c r="BM153" s="185" t="s">
        <v>1238</v>
      </c>
    </row>
    <row r="154" spans="1:65" s="2" customFormat="1" ht="24.15" customHeight="1">
      <c r="A154" s="38"/>
      <c r="B154" s="172"/>
      <c r="C154" s="225" t="s">
        <v>364</v>
      </c>
      <c r="D154" s="225" t="s">
        <v>220</v>
      </c>
      <c r="E154" s="226" t="s">
        <v>1239</v>
      </c>
      <c r="F154" s="227" t="s">
        <v>1240</v>
      </c>
      <c r="G154" s="228" t="s">
        <v>576</v>
      </c>
      <c r="H154" s="229">
        <v>10</v>
      </c>
      <c r="I154" s="230"/>
      <c r="J154" s="231">
        <f>ROUND(I154*H154,2)</f>
        <v>0</v>
      </c>
      <c r="K154" s="232"/>
      <c r="L154" s="233"/>
      <c r="M154" s="234" t="s">
        <v>1</v>
      </c>
      <c r="N154" s="235" t="s">
        <v>40</v>
      </c>
      <c r="O154" s="77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5" t="s">
        <v>1153</v>
      </c>
      <c r="AT154" s="185" t="s">
        <v>220</v>
      </c>
      <c r="AU154" s="185" t="s">
        <v>85</v>
      </c>
      <c r="AY154" s="19" t="s">
        <v>122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9" t="s">
        <v>83</v>
      </c>
      <c r="BK154" s="186">
        <f>ROUND(I154*H154,2)</f>
        <v>0</v>
      </c>
      <c r="BL154" s="19" t="s">
        <v>542</v>
      </c>
      <c r="BM154" s="185" t="s">
        <v>1241</v>
      </c>
    </row>
    <row r="155" spans="1:65" s="2" customFormat="1" ht="16.5" customHeight="1">
      <c r="A155" s="38"/>
      <c r="B155" s="172"/>
      <c r="C155" s="225" t="s">
        <v>369</v>
      </c>
      <c r="D155" s="225" t="s">
        <v>220</v>
      </c>
      <c r="E155" s="226" t="s">
        <v>1242</v>
      </c>
      <c r="F155" s="227" t="s">
        <v>1243</v>
      </c>
      <c r="G155" s="228" t="s">
        <v>576</v>
      </c>
      <c r="H155" s="229">
        <v>20</v>
      </c>
      <c r="I155" s="230"/>
      <c r="J155" s="231">
        <f>ROUND(I155*H155,2)</f>
        <v>0</v>
      </c>
      <c r="K155" s="232"/>
      <c r="L155" s="233"/>
      <c r="M155" s="234" t="s">
        <v>1</v>
      </c>
      <c r="N155" s="235" t="s">
        <v>40</v>
      </c>
      <c r="O155" s="77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85" t="s">
        <v>1153</v>
      </c>
      <c r="AT155" s="185" t="s">
        <v>220</v>
      </c>
      <c r="AU155" s="185" t="s">
        <v>85</v>
      </c>
      <c r="AY155" s="19" t="s">
        <v>122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9" t="s">
        <v>83</v>
      </c>
      <c r="BK155" s="186">
        <f>ROUND(I155*H155,2)</f>
        <v>0</v>
      </c>
      <c r="BL155" s="19" t="s">
        <v>542</v>
      </c>
      <c r="BM155" s="185" t="s">
        <v>1244</v>
      </c>
    </row>
    <row r="156" spans="1:65" s="2" customFormat="1" ht="16.5" customHeight="1">
      <c r="A156" s="38"/>
      <c r="B156" s="172"/>
      <c r="C156" s="225" t="s">
        <v>374</v>
      </c>
      <c r="D156" s="225" t="s">
        <v>220</v>
      </c>
      <c r="E156" s="226" t="s">
        <v>1245</v>
      </c>
      <c r="F156" s="227" t="s">
        <v>1246</v>
      </c>
      <c r="G156" s="228" t="s">
        <v>576</v>
      </c>
      <c r="H156" s="229">
        <v>22</v>
      </c>
      <c r="I156" s="230"/>
      <c r="J156" s="231">
        <f>ROUND(I156*H156,2)</f>
        <v>0</v>
      </c>
      <c r="K156" s="232"/>
      <c r="L156" s="233"/>
      <c r="M156" s="234" t="s">
        <v>1</v>
      </c>
      <c r="N156" s="235" t="s">
        <v>40</v>
      </c>
      <c r="O156" s="77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85" t="s">
        <v>1153</v>
      </c>
      <c r="AT156" s="185" t="s">
        <v>220</v>
      </c>
      <c r="AU156" s="185" t="s">
        <v>85</v>
      </c>
      <c r="AY156" s="19" t="s">
        <v>122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9" t="s">
        <v>83</v>
      </c>
      <c r="BK156" s="186">
        <f>ROUND(I156*H156,2)</f>
        <v>0</v>
      </c>
      <c r="BL156" s="19" t="s">
        <v>542</v>
      </c>
      <c r="BM156" s="185" t="s">
        <v>1247</v>
      </c>
    </row>
    <row r="157" spans="1:65" s="2" customFormat="1" ht="16.5" customHeight="1">
      <c r="A157" s="38"/>
      <c r="B157" s="172"/>
      <c r="C157" s="225" t="s">
        <v>379</v>
      </c>
      <c r="D157" s="225" t="s">
        <v>220</v>
      </c>
      <c r="E157" s="226" t="s">
        <v>1248</v>
      </c>
      <c r="F157" s="227" t="s">
        <v>1249</v>
      </c>
      <c r="G157" s="228" t="s">
        <v>576</v>
      </c>
      <c r="H157" s="229">
        <v>3</v>
      </c>
      <c r="I157" s="230"/>
      <c r="J157" s="231">
        <f>ROUND(I157*H157,2)</f>
        <v>0</v>
      </c>
      <c r="K157" s="232"/>
      <c r="L157" s="233"/>
      <c r="M157" s="234" t="s">
        <v>1</v>
      </c>
      <c r="N157" s="235" t="s">
        <v>40</v>
      </c>
      <c r="O157" s="77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5" t="s">
        <v>1153</v>
      </c>
      <c r="AT157" s="185" t="s">
        <v>220</v>
      </c>
      <c r="AU157" s="185" t="s">
        <v>85</v>
      </c>
      <c r="AY157" s="19" t="s">
        <v>122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9" t="s">
        <v>83</v>
      </c>
      <c r="BK157" s="186">
        <f>ROUND(I157*H157,2)</f>
        <v>0</v>
      </c>
      <c r="BL157" s="19" t="s">
        <v>542</v>
      </c>
      <c r="BM157" s="185" t="s">
        <v>1250</v>
      </c>
    </row>
    <row r="158" spans="1:65" s="2" customFormat="1" ht="24.15" customHeight="1">
      <c r="A158" s="38"/>
      <c r="B158" s="172"/>
      <c r="C158" s="173" t="s">
        <v>383</v>
      </c>
      <c r="D158" s="173" t="s">
        <v>125</v>
      </c>
      <c r="E158" s="174" t="s">
        <v>1251</v>
      </c>
      <c r="F158" s="175" t="s">
        <v>1252</v>
      </c>
      <c r="G158" s="176" t="s">
        <v>576</v>
      </c>
      <c r="H158" s="177">
        <v>20</v>
      </c>
      <c r="I158" s="178"/>
      <c r="J158" s="179">
        <f>ROUND(I158*H158,2)</f>
        <v>0</v>
      </c>
      <c r="K158" s="180"/>
      <c r="L158" s="39"/>
      <c r="M158" s="181" t="s">
        <v>1</v>
      </c>
      <c r="N158" s="182" t="s">
        <v>40</v>
      </c>
      <c r="O158" s="77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85" t="s">
        <v>542</v>
      </c>
      <c r="AT158" s="185" t="s">
        <v>125</v>
      </c>
      <c r="AU158" s="185" t="s">
        <v>85</v>
      </c>
      <c r="AY158" s="19" t="s">
        <v>122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9" t="s">
        <v>83</v>
      </c>
      <c r="BK158" s="186">
        <f>ROUND(I158*H158,2)</f>
        <v>0</v>
      </c>
      <c r="BL158" s="19" t="s">
        <v>542</v>
      </c>
      <c r="BM158" s="185" t="s">
        <v>1253</v>
      </c>
    </row>
    <row r="159" spans="1:65" s="2" customFormat="1" ht="21.75" customHeight="1">
      <c r="A159" s="38"/>
      <c r="B159" s="172"/>
      <c r="C159" s="225" t="s">
        <v>387</v>
      </c>
      <c r="D159" s="225" t="s">
        <v>220</v>
      </c>
      <c r="E159" s="226" t="s">
        <v>1254</v>
      </c>
      <c r="F159" s="227" t="s">
        <v>1255</v>
      </c>
      <c r="G159" s="228" t="s">
        <v>576</v>
      </c>
      <c r="H159" s="229">
        <v>20</v>
      </c>
      <c r="I159" s="230"/>
      <c r="J159" s="231">
        <f>ROUND(I159*H159,2)</f>
        <v>0</v>
      </c>
      <c r="K159" s="232"/>
      <c r="L159" s="233"/>
      <c r="M159" s="234" t="s">
        <v>1</v>
      </c>
      <c r="N159" s="235" t="s">
        <v>40</v>
      </c>
      <c r="O159" s="77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5" t="s">
        <v>1153</v>
      </c>
      <c r="AT159" s="185" t="s">
        <v>220</v>
      </c>
      <c r="AU159" s="185" t="s">
        <v>85</v>
      </c>
      <c r="AY159" s="19" t="s">
        <v>122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9" t="s">
        <v>83</v>
      </c>
      <c r="BK159" s="186">
        <f>ROUND(I159*H159,2)</f>
        <v>0</v>
      </c>
      <c r="BL159" s="19" t="s">
        <v>542</v>
      </c>
      <c r="BM159" s="185" t="s">
        <v>1256</v>
      </c>
    </row>
    <row r="160" spans="1:65" s="2" customFormat="1" ht="49.05" customHeight="1">
      <c r="A160" s="38"/>
      <c r="B160" s="172"/>
      <c r="C160" s="173" t="s">
        <v>392</v>
      </c>
      <c r="D160" s="173" t="s">
        <v>125</v>
      </c>
      <c r="E160" s="174" t="s">
        <v>1257</v>
      </c>
      <c r="F160" s="175" t="s">
        <v>1258</v>
      </c>
      <c r="G160" s="176" t="s">
        <v>576</v>
      </c>
      <c r="H160" s="177">
        <v>97</v>
      </c>
      <c r="I160" s="178"/>
      <c r="J160" s="179">
        <f>ROUND(I160*H160,2)</f>
        <v>0</v>
      </c>
      <c r="K160" s="180"/>
      <c r="L160" s="39"/>
      <c r="M160" s="181" t="s">
        <v>1</v>
      </c>
      <c r="N160" s="182" t="s">
        <v>40</v>
      </c>
      <c r="O160" s="77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85" t="s">
        <v>542</v>
      </c>
      <c r="AT160" s="185" t="s">
        <v>125</v>
      </c>
      <c r="AU160" s="185" t="s">
        <v>85</v>
      </c>
      <c r="AY160" s="19" t="s">
        <v>122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9" t="s">
        <v>83</v>
      </c>
      <c r="BK160" s="186">
        <f>ROUND(I160*H160,2)</f>
        <v>0</v>
      </c>
      <c r="BL160" s="19" t="s">
        <v>542</v>
      </c>
      <c r="BM160" s="185" t="s">
        <v>1259</v>
      </c>
    </row>
    <row r="161" spans="1:65" s="2" customFormat="1" ht="16.5" customHeight="1">
      <c r="A161" s="38"/>
      <c r="B161" s="172"/>
      <c r="C161" s="225" t="s">
        <v>397</v>
      </c>
      <c r="D161" s="225" t="s">
        <v>220</v>
      </c>
      <c r="E161" s="226" t="s">
        <v>1260</v>
      </c>
      <c r="F161" s="227" t="s">
        <v>1261</v>
      </c>
      <c r="G161" s="228" t="s">
        <v>576</v>
      </c>
      <c r="H161" s="229">
        <v>68</v>
      </c>
      <c r="I161" s="230"/>
      <c r="J161" s="231">
        <f>ROUND(I161*H161,2)</f>
        <v>0</v>
      </c>
      <c r="K161" s="232"/>
      <c r="L161" s="233"/>
      <c r="M161" s="234" t="s">
        <v>1</v>
      </c>
      <c r="N161" s="235" t="s">
        <v>40</v>
      </c>
      <c r="O161" s="77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85" t="s">
        <v>1153</v>
      </c>
      <c r="AT161" s="185" t="s">
        <v>220</v>
      </c>
      <c r="AU161" s="185" t="s">
        <v>85</v>
      </c>
      <c r="AY161" s="19" t="s">
        <v>122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9" t="s">
        <v>83</v>
      </c>
      <c r="BK161" s="186">
        <f>ROUND(I161*H161,2)</f>
        <v>0</v>
      </c>
      <c r="BL161" s="19" t="s">
        <v>542</v>
      </c>
      <c r="BM161" s="185" t="s">
        <v>1262</v>
      </c>
    </row>
    <row r="162" spans="1:65" s="2" customFormat="1" ht="16.5" customHeight="1">
      <c r="A162" s="38"/>
      <c r="B162" s="172"/>
      <c r="C162" s="225" t="s">
        <v>402</v>
      </c>
      <c r="D162" s="225" t="s">
        <v>220</v>
      </c>
      <c r="E162" s="226" t="s">
        <v>1263</v>
      </c>
      <c r="F162" s="227" t="s">
        <v>1264</v>
      </c>
      <c r="G162" s="228" t="s">
        <v>576</v>
      </c>
      <c r="H162" s="229">
        <v>29</v>
      </c>
      <c r="I162" s="230"/>
      <c r="J162" s="231">
        <f>ROUND(I162*H162,2)</f>
        <v>0</v>
      </c>
      <c r="K162" s="232"/>
      <c r="L162" s="233"/>
      <c r="M162" s="234" t="s">
        <v>1</v>
      </c>
      <c r="N162" s="235" t="s">
        <v>40</v>
      </c>
      <c r="O162" s="77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5" t="s">
        <v>1153</v>
      </c>
      <c r="AT162" s="185" t="s">
        <v>220</v>
      </c>
      <c r="AU162" s="185" t="s">
        <v>85</v>
      </c>
      <c r="AY162" s="19" t="s">
        <v>122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9" t="s">
        <v>83</v>
      </c>
      <c r="BK162" s="186">
        <f>ROUND(I162*H162,2)</f>
        <v>0</v>
      </c>
      <c r="BL162" s="19" t="s">
        <v>542</v>
      </c>
      <c r="BM162" s="185" t="s">
        <v>1265</v>
      </c>
    </row>
    <row r="163" spans="1:65" s="2" customFormat="1" ht="16.5" customHeight="1">
      <c r="A163" s="38"/>
      <c r="B163" s="172"/>
      <c r="C163" s="225" t="s">
        <v>406</v>
      </c>
      <c r="D163" s="225" t="s">
        <v>220</v>
      </c>
      <c r="E163" s="226" t="s">
        <v>1266</v>
      </c>
      <c r="F163" s="227" t="s">
        <v>1267</v>
      </c>
      <c r="G163" s="228" t="s">
        <v>576</v>
      </c>
      <c r="H163" s="229">
        <v>2</v>
      </c>
      <c r="I163" s="230"/>
      <c r="J163" s="231">
        <f>ROUND(I163*H163,2)</f>
        <v>0</v>
      </c>
      <c r="K163" s="232"/>
      <c r="L163" s="233"/>
      <c r="M163" s="234" t="s">
        <v>1</v>
      </c>
      <c r="N163" s="235" t="s">
        <v>40</v>
      </c>
      <c r="O163" s="77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85" t="s">
        <v>1153</v>
      </c>
      <c r="AT163" s="185" t="s">
        <v>220</v>
      </c>
      <c r="AU163" s="185" t="s">
        <v>85</v>
      </c>
      <c r="AY163" s="19" t="s">
        <v>122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9" t="s">
        <v>83</v>
      </c>
      <c r="BK163" s="186">
        <f>ROUND(I163*H163,2)</f>
        <v>0</v>
      </c>
      <c r="BL163" s="19" t="s">
        <v>542</v>
      </c>
      <c r="BM163" s="185" t="s">
        <v>1268</v>
      </c>
    </row>
    <row r="164" spans="1:65" s="2" customFormat="1" ht="24.15" customHeight="1">
      <c r="A164" s="38"/>
      <c r="B164" s="172"/>
      <c r="C164" s="173" t="s">
        <v>410</v>
      </c>
      <c r="D164" s="173" t="s">
        <v>125</v>
      </c>
      <c r="E164" s="174" t="s">
        <v>1269</v>
      </c>
      <c r="F164" s="175" t="s">
        <v>1270</v>
      </c>
      <c r="G164" s="176" t="s">
        <v>576</v>
      </c>
      <c r="H164" s="177">
        <v>18</v>
      </c>
      <c r="I164" s="178"/>
      <c r="J164" s="179">
        <f>ROUND(I164*H164,2)</f>
        <v>0</v>
      </c>
      <c r="K164" s="180"/>
      <c r="L164" s="39"/>
      <c r="M164" s="181" t="s">
        <v>1</v>
      </c>
      <c r="N164" s="182" t="s">
        <v>40</v>
      </c>
      <c r="O164" s="77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5" t="s">
        <v>542</v>
      </c>
      <c r="AT164" s="185" t="s">
        <v>125</v>
      </c>
      <c r="AU164" s="185" t="s">
        <v>85</v>
      </c>
      <c r="AY164" s="19" t="s">
        <v>122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9" t="s">
        <v>83</v>
      </c>
      <c r="BK164" s="186">
        <f>ROUND(I164*H164,2)</f>
        <v>0</v>
      </c>
      <c r="BL164" s="19" t="s">
        <v>542</v>
      </c>
      <c r="BM164" s="185" t="s">
        <v>1271</v>
      </c>
    </row>
    <row r="165" spans="1:65" s="2" customFormat="1" ht="24.15" customHeight="1">
      <c r="A165" s="38"/>
      <c r="B165" s="172"/>
      <c r="C165" s="173" t="s">
        <v>414</v>
      </c>
      <c r="D165" s="173" t="s">
        <v>125</v>
      </c>
      <c r="E165" s="174" t="s">
        <v>1272</v>
      </c>
      <c r="F165" s="175" t="s">
        <v>1273</v>
      </c>
      <c r="G165" s="176" t="s">
        <v>576</v>
      </c>
      <c r="H165" s="177">
        <v>9</v>
      </c>
      <c r="I165" s="178"/>
      <c r="J165" s="179">
        <f>ROUND(I165*H165,2)</f>
        <v>0</v>
      </c>
      <c r="K165" s="180"/>
      <c r="L165" s="39"/>
      <c r="M165" s="181" t="s">
        <v>1</v>
      </c>
      <c r="N165" s="182" t="s">
        <v>40</v>
      </c>
      <c r="O165" s="77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85" t="s">
        <v>542</v>
      </c>
      <c r="AT165" s="185" t="s">
        <v>125</v>
      </c>
      <c r="AU165" s="185" t="s">
        <v>85</v>
      </c>
      <c r="AY165" s="19" t="s">
        <v>122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9" t="s">
        <v>83</v>
      </c>
      <c r="BK165" s="186">
        <f>ROUND(I165*H165,2)</f>
        <v>0</v>
      </c>
      <c r="BL165" s="19" t="s">
        <v>542</v>
      </c>
      <c r="BM165" s="185" t="s">
        <v>1274</v>
      </c>
    </row>
    <row r="166" spans="1:65" s="2" customFormat="1" ht="33" customHeight="1">
      <c r="A166" s="38"/>
      <c r="B166" s="172"/>
      <c r="C166" s="173" t="s">
        <v>418</v>
      </c>
      <c r="D166" s="173" t="s">
        <v>125</v>
      </c>
      <c r="E166" s="174" t="s">
        <v>1275</v>
      </c>
      <c r="F166" s="175" t="s">
        <v>1276</v>
      </c>
      <c r="G166" s="176" t="s">
        <v>576</v>
      </c>
      <c r="H166" s="177">
        <v>15</v>
      </c>
      <c r="I166" s="178"/>
      <c r="J166" s="179">
        <f>ROUND(I166*H166,2)</f>
        <v>0</v>
      </c>
      <c r="K166" s="180"/>
      <c r="L166" s="39"/>
      <c r="M166" s="181" t="s">
        <v>1</v>
      </c>
      <c r="N166" s="182" t="s">
        <v>40</v>
      </c>
      <c r="O166" s="77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85" t="s">
        <v>542</v>
      </c>
      <c r="AT166" s="185" t="s">
        <v>125</v>
      </c>
      <c r="AU166" s="185" t="s">
        <v>85</v>
      </c>
      <c r="AY166" s="19" t="s">
        <v>122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9" t="s">
        <v>83</v>
      </c>
      <c r="BK166" s="186">
        <f>ROUND(I166*H166,2)</f>
        <v>0</v>
      </c>
      <c r="BL166" s="19" t="s">
        <v>542</v>
      </c>
      <c r="BM166" s="185" t="s">
        <v>1277</v>
      </c>
    </row>
    <row r="167" spans="1:65" s="2" customFormat="1" ht="21.75" customHeight="1">
      <c r="A167" s="38"/>
      <c r="B167" s="172"/>
      <c r="C167" s="225" t="s">
        <v>425</v>
      </c>
      <c r="D167" s="225" t="s">
        <v>220</v>
      </c>
      <c r="E167" s="226" t="s">
        <v>1278</v>
      </c>
      <c r="F167" s="227" t="s">
        <v>1279</v>
      </c>
      <c r="G167" s="228" t="s">
        <v>576</v>
      </c>
      <c r="H167" s="229">
        <v>1</v>
      </c>
      <c r="I167" s="230"/>
      <c r="J167" s="231">
        <f>ROUND(I167*H167,2)</f>
        <v>0</v>
      </c>
      <c r="K167" s="232"/>
      <c r="L167" s="233"/>
      <c r="M167" s="234" t="s">
        <v>1</v>
      </c>
      <c r="N167" s="235" t="s">
        <v>40</v>
      </c>
      <c r="O167" s="77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85" t="s">
        <v>1153</v>
      </c>
      <c r="AT167" s="185" t="s">
        <v>220</v>
      </c>
      <c r="AU167" s="185" t="s">
        <v>85</v>
      </c>
      <c r="AY167" s="19" t="s">
        <v>122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9" t="s">
        <v>83</v>
      </c>
      <c r="BK167" s="186">
        <f>ROUND(I167*H167,2)</f>
        <v>0</v>
      </c>
      <c r="BL167" s="19" t="s">
        <v>542</v>
      </c>
      <c r="BM167" s="185" t="s">
        <v>1280</v>
      </c>
    </row>
    <row r="168" spans="1:65" s="2" customFormat="1" ht="16.5" customHeight="1">
      <c r="A168" s="38"/>
      <c r="B168" s="172"/>
      <c r="C168" s="225" t="s">
        <v>429</v>
      </c>
      <c r="D168" s="225" t="s">
        <v>220</v>
      </c>
      <c r="E168" s="226" t="s">
        <v>1281</v>
      </c>
      <c r="F168" s="227" t="s">
        <v>1282</v>
      </c>
      <c r="G168" s="228" t="s">
        <v>576</v>
      </c>
      <c r="H168" s="229">
        <v>4</v>
      </c>
      <c r="I168" s="230"/>
      <c r="J168" s="231">
        <f>ROUND(I168*H168,2)</f>
        <v>0</v>
      </c>
      <c r="K168" s="232"/>
      <c r="L168" s="233"/>
      <c r="M168" s="234" t="s">
        <v>1</v>
      </c>
      <c r="N168" s="235" t="s">
        <v>40</v>
      </c>
      <c r="O168" s="77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85" t="s">
        <v>1153</v>
      </c>
      <c r="AT168" s="185" t="s">
        <v>220</v>
      </c>
      <c r="AU168" s="185" t="s">
        <v>85</v>
      </c>
      <c r="AY168" s="19" t="s">
        <v>122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9" t="s">
        <v>83</v>
      </c>
      <c r="BK168" s="186">
        <f>ROUND(I168*H168,2)</f>
        <v>0</v>
      </c>
      <c r="BL168" s="19" t="s">
        <v>542</v>
      </c>
      <c r="BM168" s="185" t="s">
        <v>1283</v>
      </c>
    </row>
    <row r="169" spans="1:65" s="2" customFormat="1" ht="33" customHeight="1">
      <c r="A169" s="38"/>
      <c r="B169" s="172"/>
      <c r="C169" s="173" t="s">
        <v>441</v>
      </c>
      <c r="D169" s="173" t="s">
        <v>125</v>
      </c>
      <c r="E169" s="174" t="s">
        <v>1284</v>
      </c>
      <c r="F169" s="175" t="s">
        <v>1285</v>
      </c>
      <c r="G169" s="176" t="s">
        <v>576</v>
      </c>
      <c r="H169" s="177">
        <v>5</v>
      </c>
      <c r="I169" s="178"/>
      <c r="J169" s="179">
        <f>ROUND(I169*H169,2)</f>
        <v>0</v>
      </c>
      <c r="K169" s="180"/>
      <c r="L169" s="39"/>
      <c r="M169" s="181" t="s">
        <v>1</v>
      </c>
      <c r="N169" s="182" t="s">
        <v>40</v>
      </c>
      <c r="O169" s="77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85" t="s">
        <v>542</v>
      </c>
      <c r="AT169" s="185" t="s">
        <v>125</v>
      </c>
      <c r="AU169" s="185" t="s">
        <v>85</v>
      </c>
      <c r="AY169" s="19" t="s">
        <v>122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9" t="s">
        <v>83</v>
      </c>
      <c r="BK169" s="186">
        <f>ROUND(I169*H169,2)</f>
        <v>0</v>
      </c>
      <c r="BL169" s="19" t="s">
        <v>542</v>
      </c>
      <c r="BM169" s="185" t="s">
        <v>1286</v>
      </c>
    </row>
    <row r="170" spans="1:65" s="2" customFormat="1" ht="16.5" customHeight="1">
      <c r="A170" s="38"/>
      <c r="B170" s="172"/>
      <c r="C170" s="225" t="s">
        <v>451</v>
      </c>
      <c r="D170" s="225" t="s">
        <v>220</v>
      </c>
      <c r="E170" s="226" t="s">
        <v>1287</v>
      </c>
      <c r="F170" s="227" t="s">
        <v>1288</v>
      </c>
      <c r="G170" s="228" t="s">
        <v>576</v>
      </c>
      <c r="H170" s="229">
        <v>1</v>
      </c>
      <c r="I170" s="230"/>
      <c r="J170" s="231">
        <f>ROUND(I170*H170,2)</f>
        <v>0</v>
      </c>
      <c r="K170" s="232"/>
      <c r="L170" s="233"/>
      <c r="M170" s="234" t="s">
        <v>1</v>
      </c>
      <c r="N170" s="235" t="s">
        <v>40</v>
      </c>
      <c r="O170" s="77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5" t="s">
        <v>1153</v>
      </c>
      <c r="AT170" s="185" t="s">
        <v>220</v>
      </c>
      <c r="AU170" s="185" t="s">
        <v>85</v>
      </c>
      <c r="AY170" s="19" t="s">
        <v>122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9" t="s">
        <v>83</v>
      </c>
      <c r="BK170" s="186">
        <f>ROUND(I170*H170,2)</f>
        <v>0</v>
      </c>
      <c r="BL170" s="19" t="s">
        <v>542</v>
      </c>
      <c r="BM170" s="185" t="s">
        <v>1289</v>
      </c>
    </row>
    <row r="171" spans="1:65" s="2" customFormat="1" ht="16.5" customHeight="1">
      <c r="A171" s="38"/>
      <c r="B171" s="172"/>
      <c r="C171" s="225" t="s">
        <v>457</v>
      </c>
      <c r="D171" s="225" t="s">
        <v>220</v>
      </c>
      <c r="E171" s="226" t="s">
        <v>1290</v>
      </c>
      <c r="F171" s="227" t="s">
        <v>1291</v>
      </c>
      <c r="G171" s="228" t="s">
        <v>576</v>
      </c>
      <c r="H171" s="229">
        <v>1</v>
      </c>
      <c r="I171" s="230"/>
      <c r="J171" s="231">
        <f>ROUND(I171*H171,2)</f>
        <v>0</v>
      </c>
      <c r="K171" s="232"/>
      <c r="L171" s="233"/>
      <c r="M171" s="234" t="s">
        <v>1</v>
      </c>
      <c r="N171" s="235" t="s">
        <v>40</v>
      </c>
      <c r="O171" s="77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85" t="s">
        <v>1153</v>
      </c>
      <c r="AT171" s="185" t="s">
        <v>220</v>
      </c>
      <c r="AU171" s="185" t="s">
        <v>85</v>
      </c>
      <c r="AY171" s="19" t="s">
        <v>122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9" t="s">
        <v>83</v>
      </c>
      <c r="BK171" s="186">
        <f>ROUND(I171*H171,2)</f>
        <v>0</v>
      </c>
      <c r="BL171" s="19" t="s">
        <v>542</v>
      </c>
      <c r="BM171" s="185" t="s">
        <v>1292</v>
      </c>
    </row>
    <row r="172" spans="1:65" s="2" customFormat="1" ht="16.5" customHeight="1">
      <c r="A172" s="38"/>
      <c r="B172" s="172"/>
      <c r="C172" s="225" t="s">
        <v>465</v>
      </c>
      <c r="D172" s="225" t="s">
        <v>220</v>
      </c>
      <c r="E172" s="226" t="s">
        <v>1293</v>
      </c>
      <c r="F172" s="227" t="s">
        <v>1294</v>
      </c>
      <c r="G172" s="228" t="s">
        <v>576</v>
      </c>
      <c r="H172" s="229">
        <v>1</v>
      </c>
      <c r="I172" s="230"/>
      <c r="J172" s="231">
        <f>ROUND(I172*H172,2)</f>
        <v>0</v>
      </c>
      <c r="K172" s="232"/>
      <c r="L172" s="233"/>
      <c r="M172" s="234" t="s">
        <v>1</v>
      </c>
      <c r="N172" s="235" t="s">
        <v>40</v>
      </c>
      <c r="O172" s="77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85" t="s">
        <v>1153</v>
      </c>
      <c r="AT172" s="185" t="s">
        <v>220</v>
      </c>
      <c r="AU172" s="185" t="s">
        <v>85</v>
      </c>
      <c r="AY172" s="19" t="s">
        <v>122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9" t="s">
        <v>83</v>
      </c>
      <c r="BK172" s="186">
        <f>ROUND(I172*H172,2)</f>
        <v>0</v>
      </c>
      <c r="BL172" s="19" t="s">
        <v>542</v>
      </c>
      <c r="BM172" s="185" t="s">
        <v>1295</v>
      </c>
    </row>
    <row r="173" spans="1:65" s="2" customFormat="1" ht="16.5" customHeight="1">
      <c r="A173" s="38"/>
      <c r="B173" s="172"/>
      <c r="C173" s="225" t="s">
        <v>470</v>
      </c>
      <c r="D173" s="225" t="s">
        <v>220</v>
      </c>
      <c r="E173" s="226" t="s">
        <v>1296</v>
      </c>
      <c r="F173" s="227" t="s">
        <v>1297</v>
      </c>
      <c r="G173" s="228" t="s">
        <v>576</v>
      </c>
      <c r="H173" s="229">
        <v>1</v>
      </c>
      <c r="I173" s="230"/>
      <c r="J173" s="231">
        <f>ROUND(I173*H173,2)</f>
        <v>0</v>
      </c>
      <c r="K173" s="232"/>
      <c r="L173" s="233"/>
      <c r="M173" s="234" t="s">
        <v>1</v>
      </c>
      <c r="N173" s="235" t="s">
        <v>40</v>
      </c>
      <c r="O173" s="77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85" t="s">
        <v>1153</v>
      </c>
      <c r="AT173" s="185" t="s">
        <v>220</v>
      </c>
      <c r="AU173" s="185" t="s">
        <v>85</v>
      </c>
      <c r="AY173" s="19" t="s">
        <v>122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9" t="s">
        <v>83</v>
      </c>
      <c r="BK173" s="186">
        <f>ROUND(I173*H173,2)</f>
        <v>0</v>
      </c>
      <c r="BL173" s="19" t="s">
        <v>542</v>
      </c>
      <c r="BM173" s="185" t="s">
        <v>1298</v>
      </c>
    </row>
    <row r="174" spans="1:65" s="2" customFormat="1" ht="16.5" customHeight="1">
      <c r="A174" s="38"/>
      <c r="B174" s="172"/>
      <c r="C174" s="225" t="s">
        <v>476</v>
      </c>
      <c r="D174" s="225" t="s">
        <v>220</v>
      </c>
      <c r="E174" s="226" t="s">
        <v>1299</v>
      </c>
      <c r="F174" s="227" t="s">
        <v>1300</v>
      </c>
      <c r="G174" s="228" t="s">
        <v>576</v>
      </c>
      <c r="H174" s="229">
        <v>1</v>
      </c>
      <c r="I174" s="230"/>
      <c r="J174" s="231">
        <f>ROUND(I174*H174,2)</f>
        <v>0</v>
      </c>
      <c r="K174" s="232"/>
      <c r="L174" s="233"/>
      <c r="M174" s="234" t="s">
        <v>1</v>
      </c>
      <c r="N174" s="235" t="s">
        <v>40</v>
      </c>
      <c r="O174" s="77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85" t="s">
        <v>1153</v>
      </c>
      <c r="AT174" s="185" t="s">
        <v>220</v>
      </c>
      <c r="AU174" s="185" t="s">
        <v>85</v>
      </c>
      <c r="AY174" s="19" t="s">
        <v>122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9" t="s">
        <v>83</v>
      </c>
      <c r="BK174" s="186">
        <f>ROUND(I174*H174,2)</f>
        <v>0</v>
      </c>
      <c r="BL174" s="19" t="s">
        <v>542</v>
      </c>
      <c r="BM174" s="185" t="s">
        <v>1301</v>
      </c>
    </row>
    <row r="175" spans="1:65" s="2" customFormat="1" ht="33" customHeight="1">
      <c r="A175" s="38"/>
      <c r="B175" s="172"/>
      <c r="C175" s="173" t="s">
        <v>481</v>
      </c>
      <c r="D175" s="173" t="s">
        <v>125</v>
      </c>
      <c r="E175" s="174" t="s">
        <v>1302</v>
      </c>
      <c r="F175" s="175" t="s">
        <v>1303</v>
      </c>
      <c r="G175" s="176" t="s">
        <v>576</v>
      </c>
      <c r="H175" s="177">
        <v>531</v>
      </c>
      <c r="I175" s="178"/>
      <c r="J175" s="179">
        <f>ROUND(I175*H175,2)</f>
        <v>0</v>
      </c>
      <c r="K175" s="180"/>
      <c r="L175" s="39"/>
      <c r="M175" s="181" t="s">
        <v>1</v>
      </c>
      <c r="N175" s="182" t="s">
        <v>40</v>
      </c>
      <c r="O175" s="77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85" t="s">
        <v>542</v>
      </c>
      <c r="AT175" s="185" t="s">
        <v>125</v>
      </c>
      <c r="AU175" s="185" t="s">
        <v>85</v>
      </c>
      <c r="AY175" s="19" t="s">
        <v>122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9" t="s">
        <v>83</v>
      </c>
      <c r="BK175" s="186">
        <f>ROUND(I175*H175,2)</f>
        <v>0</v>
      </c>
      <c r="BL175" s="19" t="s">
        <v>542</v>
      </c>
      <c r="BM175" s="185" t="s">
        <v>1304</v>
      </c>
    </row>
    <row r="176" spans="1:65" s="2" customFormat="1" ht="16.5" customHeight="1">
      <c r="A176" s="38"/>
      <c r="B176" s="172"/>
      <c r="C176" s="225" t="s">
        <v>485</v>
      </c>
      <c r="D176" s="225" t="s">
        <v>220</v>
      </c>
      <c r="E176" s="226" t="s">
        <v>1305</v>
      </c>
      <c r="F176" s="227" t="s">
        <v>1306</v>
      </c>
      <c r="G176" s="228" t="s">
        <v>576</v>
      </c>
      <c r="H176" s="229">
        <v>92</v>
      </c>
      <c r="I176" s="230"/>
      <c r="J176" s="231">
        <f>ROUND(I176*H176,2)</f>
        <v>0</v>
      </c>
      <c r="K176" s="232"/>
      <c r="L176" s="233"/>
      <c r="M176" s="234" t="s">
        <v>1</v>
      </c>
      <c r="N176" s="235" t="s">
        <v>40</v>
      </c>
      <c r="O176" s="77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5" t="s">
        <v>1153</v>
      </c>
      <c r="AT176" s="185" t="s">
        <v>220</v>
      </c>
      <c r="AU176" s="185" t="s">
        <v>85</v>
      </c>
      <c r="AY176" s="19" t="s">
        <v>122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9" t="s">
        <v>83</v>
      </c>
      <c r="BK176" s="186">
        <f>ROUND(I176*H176,2)</f>
        <v>0</v>
      </c>
      <c r="BL176" s="19" t="s">
        <v>542</v>
      </c>
      <c r="BM176" s="185" t="s">
        <v>1307</v>
      </c>
    </row>
    <row r="177" spans="1:65" s="2" customFormat="1" ht="16.5" customHeight="1">
      <c r="A177" s="38"/>
      <c r="B177" s="172"/>
      <c r="C177" s="225" t="s">
        <v>490</v>
      </c>
      <c r="D177" s="225" t="s">
        <v>220</v>
      </c>
      <c r="E177" s="226" t="s">
        <v>1308</v>
      </c>
      <c r="F177" s="227" t="s">
        <v>1309</v>
      </c>
      <c r="G177" s="228" t="s">
        <v>576</v>
      </c>
      <c r="H177" s="229">
        <v>3</v>
      </c>
      <c r="I177" s="230"/>
      <c r="J177" s="231">
        <f>ROUND(I177*H177,2)</f>
        <v>0</v>
      </c>
      <c r="K177" s="232"/>
      <c r="L177" s="233"/>
      <c r="M177" s="234" t="s">
        <v>1</v>
      </c>
      <c r="N177" s="235" t="s">
        <v>40</v>
      </c>
      <c r="O177" s="77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85" t="s">
        <v>1153</v>
      </c>
      <c r="AT177" s="185" t="s">
        <v>220</v>
      </c>
      <c r="AU177" s="185" t="s">
        <v>85</v>
      </c>
      <c r="AY177" s="19" t="s">
        <v>122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9" t="s">
        <v>83</v>
      </c>
      <c r="BK177" s="186">
        <f>ROUND(I177*H177,2)</f>
        <v>0</v>
      </c>
      <c r="BL177" s="19" t="s">
        <v>542</v>
      </c>
      <c r="BM177" s="185" t="s">
        <v>1310</v>
      </c>
    </row>
    <row r="178" spans="1:65" s="2" customFormat="1" ht="16.5" customHeight="1">
      <c r="A178" s="38"/>
      <c r="B178" s="172"/>
      <c r="C178" s="225" t="s">
        <v>495</v>
      </c>
      <c r="D178" s="225" t="s">
        <v>220</v>
      </c>
      <c r="E178" s="226" t="s">
        <v>1311</v>
      </c>
      <c r="F178" s="227" t="s">
        <v>1312</v>
      </c>
      <c r="G178" s="228" t="s">
        <v>576</v>
      </c>
      <c r="H178" s="229">
        <v>13</v>
      </c>
      <c r="I178" s="230"/>
      <c r="J178" s="231">
        <f>ROUND(I178*H178,2)</f>
        <v>0</v>
      </c>
      <c r="K178" s="232"/>
      <c r="L178" s="233"/>
      <c r="M178" s="234" t="s">
        <v>1</v>
      </c>
      <c r="N178" s="235" t="s">
        <v>40</v>
      </c>
      <c r="O178" s="77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5" t="s">
        <v>1153</v>
      </c>
      <c r="AT178" s="185" t="s">
        <v>220</v>
      </c>
      <c r="AU178" s="185" t="s">
        <v>85</v>
      </c>
      <c r="AY178" s="19" t="s">
        <v>122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9" t="s">
        <v>83</v>
      </c>
      <c r="BK178" s="186">
        <f>ROUND(I178*H178,2)</f>
        <v>0</v>
      </c>
      <c r="BL178" s="19" t="s">
        <v>542</v>
      </c>
      <c r="BM178" s="185" t="s">
        <v>1313</v>
      </c>
    </row>
    <row r="179" spans="1:65" s="2" customFormat="1" ht="16.5" customHeight="1">
      <c r="A179" s="38"/>
      <c r="B179" s="172"/>
      <c r="C179" s="225" t="s">
        <v>499</v>
      </c>
      <c r="D179" s="225" t="s">
        <v>220</v>
      </c>
      <c r="E179" s="226" t="s">
        <v>1314</v>
      </c>
      <c r="F179" s="227" t="s">
        <v>1315</v>
      </c>
      <c r="G179" s="228" t="s">
        <v>576</v>
      </c>
      <c r="H179" s="229">
        <v>6</v>
      </c>
      <c r="I179" s="230"/>
      <c r="J179" s="231">
        <f>ROUND(I179*H179,2)</f>
        <v>0</v>
      </c>
      <c r="K179" s="232"/>
      <c r="L179" s="233"/>
      <c r="M179" s="234" t="s">
        <v>1</v>
      </c>
      <c r="N179" s="235" t="s">
        <v>40</v>
      </c>
      <c r="O179" s="77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85" t="s">
        <v>1153</v>
      </c>
      <c r="AT179" s="185" t="s">
        <v>220</v>
      </c>
      <c r="AU179" s="185" t="s">
        <v>85</v>
      </c>
      <c r="AY179" s="19" t="s">
        <v>122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9" t="s">
        <v>83</v>
      </c>
      <c r="BK179" s="186">
        <f>ROUND(I179*H179,2)</f>
        <v>0</v>
      </c>
      <c r="BL179" s="19" t="s">
        <v>542</v>
      </c>
      <c r="BM179" s="185" t="s">
        <v>1316</v>
      </c>
    </row>
    <row r="180" spans="1:65" s="2" customFormat="1" ht="16.5" customHeight="1">
      <c r="A180" s="38"/>
      <c r="B180" s="172"/>
      <c r="C180" s="225" t="s">
        <v>505</v>
      </c>
      <c r="D180" s="225" t="s">
        <v>220</v>
      </c>
      <c r="E180" s="226" t="s">
        <v>1317</v>
      </c>
      <c r="F180" s="227" t="s">
        <v>1318</v>
      </c>
      <c r="G180" s="228" t="s">
        <v>576</v>
      </c>
      <c r="H180" s="229">
        <v>331</v>
      </c>
      <c r="I180" s="230"/>
      <c r="J180" s="231">
        <f>ROUND(I180*H180,2)</f>
        <v>0</v>
      </c>
      <c r="K180" s="232"/>
      <c r="L180" s="233"/>
      <c r="M180" s="234" t="s">
        <v>1</v>
      </c>
      <c r="N180" s="235" t="s">
        <v>40</v>
      </c>
      <c r="O180" s="77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5" t="s">
        <v>1153</v>
      </c>
      <c r="AT180" s="185" t="s">
        <v>220</v>
      </c>
      <c r="AU180" s="185" t="s">
        <v>85</v>
      </c>
      <c r="AY180" s="19" t="s">
        <v>122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9" t="s">
        <v>83</v>
      </c>
      <c r="BK180" s="186">
        <f>ROUND(I180*H180,2)</f>
        <v>0</v>
      </c>
      <c r="BL180" s="19" t="s">
        <v>542</v>
      </c>
      <c r="BM180" s="185" t="s">
        <v>1319</v>
      </c>
    </row>
    <row r="181" spans="1:65" s="2" customFormat="1" ht="16.5" customHeight="1">
      <c r="A181" s="38"/>
      <c r="B181" s="172"/>
      <c r="C181" s="225" t="s">
        <v>510</v>
      </c>
      <c r="D181" s="225" t="s">
        <v>220</v>
      </c>
      <c r="E181" s="226" t="s">
        <v>1320</v>
      </c>
      <c r="F181" s="227" t="s">
        <v>1321</v>
      </c>
      <c r="G181" s="228" t="s">
        <v>576</v>
      </c>
      <c r="H181" s="229">
        <v>8</v>
      </c>
      <c r="I181" s="230"/>
      <c r="J181" s="231">
        <f>ROUND(I181*H181,2)</f>
        <v>0</v>
      </c>
      <c r="K181" s="232"/>
      <c r="L181" s="233"/>
      <c r="M181" s="234" t="s">
        <v>1</v>
      </c>
      <c r="N181" s="235" t="s">
        <v>40</v>
      </c>
      <c r="O181" s="77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85" t="s">
        <v>1153</v>
      </c>
      <c r="AT181" s="185" t="s">
        <v>220</v>
      </c>
      <c r="AU181" s="185" t="s">
        <v>85</v>
      </c>
      <c r="AY181" s="19" t="s">
        <v>122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9" t="s">
        <v>83</v>
      </c>
      <c r="BK181" s="186">
        <f>ROUND(I181*H181,2)</f>
        <v>0</v>
      </c>
      <c r="BL181" s="19" t="s">
        <v>542</v>
      </c>
      <c r="BM181" s="185" t="s">
        <v>1322</v>
      </c>
    </row>
    <row r="182" spans="1:65" s="2" customFormat="1" ht="16.5" customHeight="1">
      <c r="A182" s="38"/>
      <c r="B182" s="172"/>
      <c r="C182" s="225" t="s">
        <v>516</v>
      </c>
      <c r="D182" s="225" t="s">
        <v>220</v>
      </c>
      <c r="E182" s="226" t="s">
        <v>1323</v>
      </c>
      <c r="F182" s="227" t="s">
        <v>1324</v>
      </c>
      <c r="G182" s="228" t="s">
        <v>576</v>
      </c>
      <c r="H182" s="229">
        <v>10</v>
      </c>
      <c r="I182" s="230"/>
      <c r="J182" s="231">
        <f>ROUND(I182*H182,2)</f>
        <v>0</v>
      </c>
      <c r="K182" s="232"/>
      <c r="L182" s="233"/>
      <c r="M182" s="234" t="s">
        <v>1</v>
      </c>
      <c r="N182" s="235" t="s">
        <v>40</v>
      </c>
      <c r="O182" s="77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5" t="s">
        <v>1153</v>
      </c>
      <c r="AT182" s="185" t="s">
        <v>220</v>
      </c>
      <c r="AU182" s="185" t="s">
        <v>85</v>
      </c>
      <c r="AY182" s="19" t="s">
        <v>122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9" t="s">
        <v>83</v>
      </c>
      <c r="BK182" s="186">
        <f>ROUND(I182*H182,2)</f>
        <v>0</v>
      </c>
      <c r="BL182" s="19" t="s">
        <v>542</v>
      </c>
      <c r="BM182" s="185" t="s">
        <v>1325</v>
      </c>
    </row>
    <row r="183" spans="1:65" s="2" customFormat="1" ht="16.5" customHeight="1">
      <c r="A183" s="38"/>
      <c r="B183" s="172"/>
      <c r="C183" s="225" t="s">
        <v>524</v>
      </c>
      <c r="D183" s="225" t="s">
        <v>220</v>
      </c>
      <c r="E183" s="226" t="s">
        <v>1326</v>
      </c>
      <c r="F183" s="227" t="s">
        <v>1327</v>
      </c>
      <c r="G183" s="228" t="s">
        <v>576</v>
      </c>
      <c r="H183" s="229">
        <v>68</v>
      </c>
      <c r="I183" s="230"/>
      <c r="J183" s="231">
        <f>ROUND(I183*H183,2)</f>
        <v>0</v>
      </c>
      <c r="K183" s="232"/>
      <c r="L183" s="233"/>
      <c r="M183" s="234" t="s">
        <v>1</v>
      </c>
      <c r="N183" s="235" t="s">
        <v>40</v>
      </c>
      <c r="O183" s="77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85" t="s">
        <v>1153</v>
      </c>
      <c r="AT183" s="185" t="s">
        <v>220</v>
      </c>
      <c r="AU183" s="185" t="s">
        <v>85</v>
      </c>
      <c r="AY183" s="19" t="s">
        <v>122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9" t="s">
        <v>83</v>
      </c>
      <c r="BK183" s="186">
        <f>ROUND(I183*H183,2)</f>
        <v>0</v>
      </c>
      <c r="BL183" s="19" t="s">
        <v>542</v>
      </c>
      <c r="BM183" s="185" t="s">
        <v>1328</v>
      </c>
    </row>
    <row r="184" spans="1:65" s="2" customFormat="1" ht="16.5" customHeight="1">
      <c r="A184" s="38"/>
      <c r="B184" s="172"/>
      <c r="C184" s="225" t="s">
        <v>531</v>
      </c>
      <c r="D184" s="225" t="s">
        <v>220</v>
      </c>
      <c r="E184" s="226" t="s">
        <v>1329</v>
      </c>
      <c r="F184" s="227" t="s">
        <v>1330</v>
      </c>
      <c r="G184" s="228" t="s">
        <v>576</v>
      </c>
      <c r="H184" s="229">
        <v>431</v>
      </c>
      <c r="I184" s="230"/>
      <c r="J184" s="231">
        <f>ROUND(I184*H184,2)</f>
        <v>0</v>
      </c>
      <c r="K184" s="232"/>
      <c r="L184" s="233"/>
      <c r="M184" s="234" t="s">
        <v>1</v>
      </c>
      <c r="N184" s="235" t="s">
        <v>40</v>
      </c>
      <c r="O184" s="77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85" t="s">
        <v>1153</v>
      </c>
      <c r="AT184" s="185" t="s">
        <v>220</v>
      </c>
      <c r="AU184" s="185" t="s">
        <v>85</v>
      </c>
      <c r="AY184" s="19" t="s">
        <v>122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9" t="s">
        <v>83</v>
      </c>
      <c r="BK184" s="186">
        <f>ROUND(I184*H184,2)</f>
        <v>0</v>
      </c>
      <c r="BL184" s="19" t="s">
        <v>542</v>
      </c>
      <c r="BM184" s="185" t="s">
        <v>1331</v>
      </c>
    </row>
    <row r="185" spans="1:65" s="2" customFormat="1" ht="24.15" customHeight="1">
      <c r="A185" s="38"/>
      <c r="B185" s="172"/>
      <c r="C185" s="173" t="s">
        <v>537</v>
      </c>
      <c r="D185" s="173" t="s">
        <v>125</v>
      </c>
      <c r="E185" s="174" t="s">
        <v>1332</v>
      </c>
      <c r="F185" s="175" t="s">
        <v>1333</v>
      </c>
      <c r="G185" s="176" t="s">
        <v>275</v>
      </c>
      <c r="H185" s="177">
        <v>386</v>
      </c>
      <c r="I185" s="178"/>
      <c r="J185" s="179">
        <f>ROUND(I185*H185,2)</f>
        <v>0</v>
      </c>
      <c r="K185" s="180"/>
      <c r="L185" s="39"/>
      <c r="M185" s="181" t="s">
        <v>1</v>
      </c>
      <c r="N185" s="182" t="s">
        <v>40</v>
      </c>
      <c r="O185" s="77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85" t="s">
        <v>542</v>
      </c>
      <c r="AT185" s="185" t="s">
        <v>125</v>
      </c>
      <c r="AU185" s="185" t="s">
        <v>85</v>
      </c>
      <c r="AY185" s="19" t="s">
        <v>122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9" t="s">
        <v>83</v>
      </c>
      <c r="BK185" s="186">
        <f>ROUND(I185*H185,2)</f>
        <v>0</v>
      </c>
      <c r="BL185" s="19" t="s">
        <v>542</v>
      </c>
      <c r="BM185" s="185" t="s">
        <v>1334</v>
      </c>
    </row>
    <row r="186" spans="1:65" s="2" customFormat="1" ht="44.25" customHeight="1">
      <c r="A186" s="38"/>
      <c r="B186" s="172"/>
      <c r="C186" s="225" t="s">
        <v>542</v>
      </c>
      <c r="D186" s="225" t="s">
        <v>220</v>
      </c>
      <c r="E186" s="226" t="s">
        <v>1335</v>
      </c>
      <c r="F186" s="227" t="s">
        <v>1336</v>
      </c>
      <c r="G186" s="228" t="s">
        <v>275</v>
      </c>
      <c r="H186" s="229">
        <v>77</v>
      </c>
      <c r="I186" s="230"/>
      <c r="J186" s="231">
        <f>ROUND(I186*H186,2)</f>
        <v>0</v>
      </c>
      <c r="K186" s="232"/>
      <c r="L186" s="233"/>
      <c r="M186" s="234" t="s">
        <v>1</v>
      </c>
      <c r="N186" s="235" t="s">
        <v>40</v>
      </c>
      <c r="O186" s="77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85" t="s">
        <v>1153</v>
      </c>
      <c r="AT186" s="185" t="s">
        <v>220</v>
      </c>
      <c r="AU186" s="185" t="s">
        <v>85</v>
      </c>
      <c r="AY186" s="19" t="s">
        <v>122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9" t="s">
        <v>83</v>
      </c>
      <c r="BK186" s="186">
        <f>ROUND(I186*H186,2)</f>
        <v>0</v>
      </c>
      <c r="BL186" s="19" t="s">
        <v>542</v>
      </c>
      <c r="BM186" s="185" t="s">
        <v>1337</v>
      </c>
    </row>
    <row r="187" spans="1:65" s="2" customFormat="1" ht="44.25" customHeight="1">
      <c r="A187" s="38"/>
      <c r="B187" s="172"/>
      <c r="C187" s="225" t="s">
        <v>547</v>
      </c>
      <c r="D187" s="225" t="s">
        <v>220</v>
      </c>
      <c r="E187" s="226" t="s">
        <v>1338</v>
      </c>
      <c r="F187" s="227" t="s">
        <v>1339</v>
      </c>
      <c r="G187" s="228" t="s">
        <v>275</v>
      </c>
      <c r="H187" s="229">
        <v>116</v>
      </c>
      <c r="I187" s="230"/>
      <c r="J187" s="231">
        <f>ROUND(I187*H187,2)</f>
        <v>0</v>
      </c>
      <c r="K187" s="232"/>
      <c r="L187" s="233"/>
      <c r="M187" s="234" t="s">
        <v>1</v>
      </c>
      <c r="N187" s="235" t="s">
        <v>40</v>
      </c>
      <c r="O187" s="77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85" t="s">
        <v>1153</v>
      </c>
      <c r="AT187" s="185" t="s">
        <v>220</v>
      </c>
      <c r="AU187" s="185" t="s">
        <v>85</v>
      </c>
      <c r="AY187" s="19" t="s">
        <v>122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9" t="s">
        <v>83</v>
      </c>
      <c r="BK187" s="186">
        <f>ROUND(I187*H187,2)</f>
        <v>0</v>
      </c>
      <c r="BL187" s="19" t="s">
        <v>542</v>
      </c>
      <c r="BM187" s="185" t="s">
        <v>1340</v>
      </c>
    </row>
    <row r="188" spans="1:65" s="2" customFormat="1" ht="44.25" customHeight="1">
      <c r="A188" s="38"/>
      <c r="B188" s="172"/>
      <c r="C188" s="225" t="s">
        <v>552</v>
      </c>
      <c r="D188" s="225" t="s">
        <v>220</v>
      </c>
      <c r="E188" s="226" t="s">
        <v>1341</v>
      </c>
      <c r="F188" s="227" t="s">
        <v>1342</v>
      </c>
      <c r="G188" s="228" t="s">
        <v>275</v>
      </c>
      <c r="H188" s="229">
        <v>193</v>
      </c>
      <c r="I188" s="230"/>
      <c r="J188" s="231">
        <f>ROUND(I188*H188,2)</f>
        <v>0</v>
      </c>
      <c r="K188" s="232"/>
      <c r="L188" s="233"/>
      <c r="M188" s="234" t="s">
        <v>1</v>
      </c>
      <c r="N188" s="235" t="s">
        <v>40</v>
      </c>
      <c r="O188" s="77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85" t="s">
        <v>1153</v>
      </c>
      <c r="AT188" s="185" t="s">
        <v>220</v>
      </c>
      <c r="AU188" s="185" t="s">
        <v>85</v>
      </c>
      <c r="AY188" s="19" t="s">
        <v>122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9" t="s">
        <v>83</v>
      </c>
      <c r="BK188" s="186">
        <f>ROUND(I188*H188,2)</f>
        <v>0</v>
      </c>
      <c r="BL188" s="19" t="s">
        <v>542</v>
      </c>
      <c r="BM188" s="185" t="s">
        <v>1343</v>
      </c>
    </row>
    <row r="189" spans="1:65" s="2" customFormat="1" ht="55.5" customHeight="1">
      <c r="A189" s="38"/>
      <c r="B189" s="172"/>
      <c r="C189" s="173" t="s">
        <v>556</v>
      </c>
      <c r="D189" s="173" t="s">
        <v>125</v>
      </c>
      <c r="E189" s="174" t="s">
        <v>1344</v>
      </c>
      <c r="F189" s="175" t="s">
        <v>1345</v>
      </c>
      <c r="G189" s="176" t="s">
        <v>576</v>
      </c>
      <c r="H189" s="177">
        <v>3</v>
      </c>
      <c r="I189" s="178"/>
      <c r="J189" s="179">
        <f>ROUND(I189*H189,2)</f>
        <v>0</v>
      </c>
      <c r="K189" s="180"/>
      <c r="L189" s="39"/>
      <c r="M189" s="181" t="s">
        <v>1</v>
      </c>
      <c r="N189" s="182" t="s">
        <v>40</v>
      </c>
      <c r="O189" s="77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85" t="s">
        <v>542</v>
      </c>
      <c r="AT189" s="185" t="s">
        <v>125</v>
      </c>
      <c r="AU189" s="185" t="s">
        <v>85</v>
      </c>
      <c r="AY189" s="19" t="s">
        <v>122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9" t="s">
        <v>83</v>
      </c>
      <c r="BK189" s="186">
        <f>ROUND(I189*H189,2)</f>
        <v>0</v>
      </c>
      <c r="BL189" s="19" t="s">
        <v>542</v>
      </c>
      <c r="BM189" s="185" t="s">
        <v>1346</v>
      </c>
    </row>
    <row r="190" spans="1:65" s="2" customFormat="1" ht="24.15" customHeight="1">
      <c r="A190" s="38"/>
      <c r="B190" s="172"/>
      <c r="C190" s="173" t="s">
        <v>561</v>
      </c>
      <c r="D190" s="173" t="s">
        <v>125</v>
      </c>
      <c r="E190" s="174" t="s">
        <v>1347</v>
      </c>
      <c r="F190" s="175" t="s">
        <v>1348</v>
      </c>
      <c r="G190" s="176" t="s">
        <v>576</v>
      </c>
      <c r="H190" s="177">
        <v>3</v>
      </c>
      <c r="I190" s="178"/>
      <c r="J190" s="179">
        <f>ROUND(I190*H190,2)</f>
        <v>0</v>
      </c>
      <c r="K190" s="180"/>
      <c r="L190" s="39"/>
      <c r="M190" s="181" t="s">
        <v>1</v>
      </c>
      <c r="N190" s="182" t="s">
        <v>40</v>
      </c>
      <c r="O190" s="77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85" t="s">
        <v>542</v>
      </c>
      <c r="AT190" s="185" t="s">
        <v>125</v>
      </c>
      <c r="AU190" s="185" t="s">
        <v>85</v>
      </c>
      <c r="AY190" s="19" t="s">
        <v>122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9" t="s">
        <v>83</v>
      </c>
      <c r="BK190" s="186">
        <f>ROUND(I190*H190,2)</f>
        <v>0</v>
      </c>
      <c r="BL190" s="19" t="s">
        <v>542</v>
      </c>
      <c r="BM190" s="185" t="s">
        <v>1349</v>
      </c>
    </row>
    <row r="191" spans="1:65" s="2" customFormat="1" ht="24.15" customHeight="1">
      <c r="A191" s="38"/>
      <c r="B191" s="172"/>
      <c r="C191" s="173" t="s">
        <v>568</v>
      </c>
      <c r="D191" s="173" t="s">
        <v>125</v>
      </c>
      <c r="E191" s="174" t="s">
        <v>1350</v>
      </c>
      <c r="F191" s="175" t="s">
        <v>1351</v>
      </c>
      <c r="G191" s="176" t="s">
        <v>204</v>
      </c>
      <c r="H191" s="177">
        <v>2</v>
      </c>
      <c r="I191" s="178"/>
      <c r="J191" s="179">
        <f>ROUND(I191*H191,2)</f>
        <v>0</v>
      </c>
      <c r="K191" s="180"/>
      <c r="L191" s="39"/>
      <c r="M191" s="181" t="s">
        <v>1</v>
      </c>
      <c r="N191" s="182" t="s">
        <v>40</v>
      </c>
      <c r="O191" s="77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85" t="s">
        <v>542</v>
      </c>
      <c r="AT191" s="185" t="s">
        <v>125</v>
      </c>
      <c r="AU191" s="185" t="s">
        <v>85</v>
      </c>
      <c r="AY191" s="19" t="s">
        <v>122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9" t="s">
        <v>83</v>
      </c>
      <c r="BK191" s="186">
        <f>ROUND(I191*H191,2)</f>
        <v>0</v>
      </c>
      <c r="BL191" s="19" t="s">
        <v>542</v>
      </c>
      <c r="BM191" s="185" t="s">
        <v>1352</v>
      </c>
    </row>
    <row r="192" spans="1:65" s="2" customFormat="1" ht="49.05" customHeight="1">
      <c r="A192" s="38"/>
      <c r="B192" s="172"/>
      <c r="C192" s="225" t="s">
        <v>573</v>
      </c>
      <c r="D192" s="225" t="s">
        <v>220</v>
      </c>
      <c r="E192" s="226" t="s">
        <v>1353</v>
      </c>
      <c r="F192" s="227" t="s">
        <v>1354</v>
      </c>
      <c r="G192" s="228" t="s">
        <v>204</v>
      </c>
      <c r="H192" s="229">
        <v>2</v>
      </c>
      <c r="I192" s="230"/>
      <c r="J192" s="231">
        <f>ROUND(I192*H192,2)</f>
        <v>0</v>
      </c>
      <c r="K192" s="232"/>
      <c r="L192" s="233"/>
      <c r="M192" s="234" t="s">
        <v>1</v>
      </c>
      <c r="N192" s="235" t="s">
        <v>40</v>
      </c>
      <c r="O192" s="77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85" t="s">
        <v>1153</v>
      </c>
      <c r="AT192" s="185" t="s">
        <v>220</v>
      </c>
      <c r="AU192" s="185" t="s">
        <v>85</v>
      </c>
      <c r="AY192" s="19" t="s">
        <v>122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9" t="s">
        <v>83</v>
      </c>
      <c r="BK192" s="186">
        <f>ROUND(I192*H192,2)</f>
        <v>0</v>
      </c>
      <c r="BL192" s="19" t="s">
        <v>542</v>
      </c>
      <c r="BM192" s="185" t="s">
        <v>1355</v>
      </c>
    </row>
    <row r="193" spans="1:65" s="2" customFormat="1" ht="44.25" customHeight="1">
      <c r="A193" s="38"/>
      <c r="B193" s="172"/>
      <c r="C193" s="173" t="s">
        <v>579</v>
      </c>
      <c r="D193" s="173" t="s">
        <v>125</v>
      </c>
      <c r="E193" s="174" t="s">
        <v>1356</v>
      </c>
      <c r="F193" s="175" t="s">
        <v>1357</v>
      </c>
      <c r="G193" s="176" t="s">
        <v>275</v>
      </c>
      <c r="H193" s="177">
        <v>7981</v>
      </c>
      <c r="I193" s="178"/>
      <c r="J193" s="179">
        <f>ROUND(I193*H193,2)</f>
        <v>0</v>
      </c>
      <c r="K193" s="180"/>
      <c r="L193" s="39"/>
      <c r="M193" s="181" t="s">
        <v>1</v>
      </c>
      <c r="N193" s="182" t="s">
        <v>40</v>
      </c>
      <c r="O193" s="77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85" t="s">
        <v>542</v>
      </c>
      <c r="AT193" s="185" t="s">
        <v>125</v>
      </c>
      <c r="AU193" s="185" t="s">
        <v>85</v>
      </c>
      <c r="AY193" s="19" t="s">
        <v>122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9" t="s">
        <v>83</v>
      </c>
      <c r="BK193" s="186">
        <f>ROUND(I193*H193,2)</f>
        <v>0</v>
      </c>
      <c r="BL193" s="19" t="s">
        <v>542</v>
      </c>
      <c r="BM193" s="185" t="s">
        <v>1358</v>
      </c>
    </row>
    <row r="194" spans="1:65" s="2" customFormat="1" ht="33" customHeight="1">
      <c r="A194" s="38"/>
      <c r="B194" s="172"/>
      <c r="C194" s="225" t="s">
        <v>583</v>
      </c>
      <c r="D194" s="225" t="s">
        <v>220</v>
      </c>
      <c r="E194" s="226" t="s">
        <v>1359</v>
      </c>
      <c r="F194" s="227" t="s">
        <v>1360</v>
      </c>
      <c r="G194" s="228" t="s">
        <v>275</v>
      </c>
      <c r="H194" s="229">
        <v>23</v>
      </c>
      <c r="I194" s="230"/>
      <c r="J194" s="231">
        <f>ROUND(I194*H194,2)</f>
        <v>0</v>
      </c>
      <c r="K194" s="232"/>
      <c r="L194" s="233"/>
      <c r="M194" s="234" t="s">
        <v>1</v>
      </c>
      <c r="N194" s="235" t="s">
        <v>40</v>
      </c>
      <c r="O194" s="77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85" t="s">
        <v>1153</v>
      </c>
      <c r="AT194" s="185" t="s">
        <v>220</v>
      </c>
      <c r="AU194" s="185" t="s">
        <v>85</v>
      </c>
      <c r="AY194" s="19" t="s">
        <v>122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9" t="s">
        <v>83</v>
      </c>
      <c r="BK194" s="186">
        <f>ROUND(I194*H194,2)</f>
        <v>0</v>
      </c>
      <c r="BL194" s="19" t="s">
        <v>542</v>
      </c>
      <c r="BM194" s="185" t="s">
        <v>1361</v>
      </c>
    </row>
    <row r="195" spans="1:65" s="2" customFormat="1" ht="33" customHeight="1">
      <c r="A195" s="38"/>
      <c r="B195" s="172"/>
      <c r="C195" s="225" t="s">
        <v>587</v>
      </c>
      <c r="D195" s="225" t="s">
        <v>220</v>
      </c>
      <c r="E195" s="226" t="s">
        <v>1362</v>
      </c>
      <c r="F195" s="227" t="s">
        <v>1363</v>
      </c>
      <c r="G195" s="228" t="s">
        <v>275</v>
      </c>
      <c r="H195" s="229">
        <v>2296</v>
      </c>
      <c r="I195" s="230"/>
      <c r="J195" s="231">
        <f>ROUND(I195*H195,2)</f>
        <v>0</v>
      </c>
      <c r="K195" s="232"/>
      <c r="L195" s="233"/>
      <c r="M195" s="234" t="s">
        <v>1</v>
      </c>
      <c r="N195" s="235" t="s">
        <v>40</v>
      </c>
      <c r="O195" s="77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85" t="s">
        <v>1153</v>
      </c>
      <c r="AT195" s="185" t="s">
        <v>220</v>
      </c>
      <c r="AU195" s="185" t="s">
        <v>85</v>
      </c>
      <c r="AY195" s="19" t="s">
        <v>122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9" t="s">
        <v>83</v>
      </c>
      <c r="BK195" s="186">
        <f>ROUND(I195*H195,2)</f>
        <v>0</v>
      </c>
      <c r="BL195" s="19" t="s">
        <v>542</v>
      </c>
      <c r="BM195" s="185" t="s">
        <v>1364</v>
      </c>
    </row>
    <row r="196" spans="1:65" s="2" customFormat="1" ht="33" customHeight="1">
      <c r="A196" s="38"/>
      <c r="B196" s="172"/>
      <c r="C196" s="225" t="s">
        <v>592</v>
      </c>
      <c r="D196" s="225" t="s">
        <v>220</v>
      </c>
      <c r="E196" s="226" t="s">
        <v>1365</v>
      </c>
      <c r="F196" s="227" t="s">
        <v>1366</v>
      </c>
      <c r="G196" s="228" t="s">
        <v>275</v>
      </c>
      <c r="H196" s="229">
        <v>139</v>
      </c>
      <c r="I196" s="230"/>
      <c r="J196" s="231">
        <f>ROUND(I196*H196,2)</f>
        <v>0</v>
      </c>
      <c r="K196" s="232"/>
      <c r="L196" s="233"/>
      <c r="M196" s="234" t="s">
        <v>1</v>
      </c>
      <c r="N196" s="235" t="s">
        <v>40</v>
      </c>
      <c r="O196" s="77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85" t="s">
        <v>1153</v>
      </c>
      <c r="AT196" s="185" t="s">
        <v>220</v>
      </c>
      <c r="AU196" s="185" t="s">
        <v>85</v>
      </c>
      <c r="AY196" s="19" t="s">
        <v>122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9" t="s">
        <v>83</v>
      </c>
      <c r="BK196" s="186">
        <f>ROUND(I196*H196,2)</f>
        <v>0</v>
      </c>
      <c r="BL196" s="19" t="s">
        <v>542</v>
      </c>
      <c r="BM196" s="185" t="s">
        <v>1367</v>
      </c>
    </row>
    <row r="197" spans="1:65" s="2" customFormat="1" ht="33" customHeight="1">
      <c r="A197" s="38"/>
      <c r="B197" s="172"/>
      <c r="C197" s="225" t="s">
        <v>598</v>
      </c>
      <c r="D197" s="225" t="s">
        <v>220</v>
      </c>
      <c r="E197" s="226" t="s">
        <v>1368</v>
      </c>
      <c r="F197" s="227" t="s">
        <v>1369</v>
      </c>
      <c r="G197" s="228" t="s">
        <v>275</v>
      </c>
      <c r="H197" s="229">
        <v>2064</v>
      </c>
      <c r="I197" s="230"/>
      <c r="J197" s="231">
        <f>ROUND(I197*H197,2)</f>
        <v>0</v>
      </c>
      <c r="K197" s="232"/>
      <c r="L197" s="233"/>
      <c r="M197" s="234" t="s">
        <v>1</v>
      </c>
      <c r="N197" s="235" t="s">
        <v>40</v>
      </c>
      <c r="O197" s="77"/>
      <c r="P197" s="183">
        <f>O197*H197</f>
        <v>0</v>
      </c>
      <c r="Q197" s="183">
        <v>0</v>
      </c>
      <c r="R197" s="183">
        <f>Q197*H197</f>
        <v>0</v>
      </c>
      <c r="S197" s="183">
        <v>0</v>
      </c>
      <c r="T197" s="18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85" t="s">
        <v>1153</v>
      </c>
      <c r="AT197" s="185" t="s">
        <v>220</v>
      </c>
      <c r="AU197" s="185" t="s">
        <v>85</v>
      </c>
      <c r="AY197" s="19" t="s">
        <v>122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9" t="s">
        <v>83</v>
      </c>
      <c r="BK197" s="186">
        <f>ROUND(I197*H197,2)</f>
        <v>0</v>
      </c>
      <c r="BL197" s="19" t="s">
        <v>542</v>
      </c>
      <c r="BM197" s="185" t="s">
        <v>1370</v>
      </c>
    </row>
    <row r="198" spans="1:65" s="2" customFormat="1" ht="33" customHeight="1">
      <c r="A198" s="38"/>
      <c r="B198" s="172"/>
      <c r="C198" s="225" t="s">
        <v>604</v>
      </c>
      <c r="D198" s="225" t="s">
        <v>220</v>
      </c>
      <c r="E198" s="226" t="s">
        <v>1371</v>
      </c>
      <c r="F198" s="227" t="s">
        <v>1372</v>
      </c>
      <c r="G198" s="228" t="s">
        <v>275</v>
      </c>
      <c r="H198" s="229">
        <v>116</v>
      </c>
      <c r="I198" s="230"/>
      <c r="J198" s="231">
        <f>ROUND(I198*H198,2)</f>
        <v>0</v>
      </c>
      <c r="K198" s="232"/>
      <c r="L198" s="233"/>
      <c r="M198" s="234" t="s">
        <v>1</v>
      </c>
      <c r="N198" s="235" t="s">
        <v>40</v>
      </c>
      <c r="O198" s="77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85" t="s">
        <v>1153</v>
      </c>
      <c r="AT198" s="185" t="s">
        <v>220</v>
      </c>
      <c r="AU198" s="185" t="s">
        <v>85</v>
      </c>
      <c r="AY198" s="19" t="s">
        <v>122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9" t="s">
        <v>83</v>
      </c>
      <c r="BK198" s="186">
        <f>ROUND(I198*H198,2)</f>
        <v>0</v>
      </c>
      <c r="BL198" s="19" t="s">
        <v>542</v>
      </c>
      <c r="BM198" s="185" t="s">
        <v>1373</v>
      </c>
    </row>
    <row r="199" spans="1:65" s="2" customFormat="1" ht="33" customHeight="1">
      <c r="A199" s="38"/>
      <c r="B199" s="172"/>
      <c r="C199" s="225" t="s">
        <v>609</v>
      </c>
      <c r="D199" s="225" t="s">
        <v>220</v>
      </c>
      <c r="E199" s="226" t="s">
        <v>1374</v>
      </c>
      <c r="F199" s="227" t="s">
        <v>1375</v>
      </c>
      <c r="G199" s="228" t="s">
        <v>275</v>
      </c>
      <c r="H199" s="229">
        <v>58</v>
      </c>
      <c r="I199" s="230"/>
      <c r="J199" s="231">
        <f>ROUND(I199*H199,2)</f>
        <v>0</v>
      </c>
      <c r="K199" s="232"/>
      <c r="L199" s="233"/>
      <c r="M199" s="234" t="s">
        <v>1</v>
      </c>
      <c r="N199" s="235" t="s">
        <v>40</v>
      </c>
      <c r="O199" s="77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85" t="s">
        <v>1153</v>
      </c>
      <c r="AT199" s="185" t="s">
        <v>220</v>
      </c>
      <c r="AU199" s="185" t="s">
        <v>85</v>
      </c>
      <c r="AY199" s="19" t="s">
        <v>122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9" t="s">
        <v>83</v>
      </c>
      <c r="BK199" s="186">
        <f>ROUND(I199*H199,2)</f>
        <v>0</v>
      </c>
      <c r="BL199" s="19" t="s">
        <v>542</v>
      </c>
      <c r="BM199" s="185" t="s">
        <v>1376</v>
      </c>
    </row>
    <row r="200" spans="1:65" s="2" customFormat="1" ht="33" customHeight="1">
      <c r="A200" s="38"/>
      <c r="B200" s="172"/>
      <c r="C200" s="225" t="s">
        <v>613</v>
      </c>
      <c r="D200" s="225" t="s">
        <v>220</v>
      </c>
      <c r="E200" s="226" t="s">
        <v>1377</v>
      </c>
      <c r="F200" s="227" t="s">
        <v>1378</v>
      </c>
      <c r="G200" s="228" t="s">
        <v>275</v>
      </c>
      <c r="H200" s="229">
        <v>1121</v>
      </c>
      <c r="I200" s="230"/>
      <c r="J200" s="231">
        <f>ROUND(I200*H200,2)</f>
        <v>0</v>
      </c>
      <c r="K200" s="232"/>
      <c r="L200" s="233"/>
      <c r="M200" s="234" t="s">
        <v>1</v>
      </c>
      <c r="N200" s="235" t="s">
        <v>40</v>
      </c>
      <c r="O200" s="77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85" t="s">
        <v>1153</v>
      </c>
      <c r="AT200" s="185" t="s">
        <v>220</v>
      </c>
      <c r="AU200" s="185" t="s">
        <v>85</v>
      </c>
      <c r="AY200" s="19" t="s">
        <v>122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9" t="s">
        <v>83</v>
      </c>
      <c r="BK200" s="186">
        <f>ROUND(I200*H200,2)</f>
        <v>0</v>
      </c>
      <c r="BL200" s="19" t="s">
        <v>542</v>
      </c>
      <c r="BM200" s="185" t="s">
        <v>1379</v>
      </c>
    </row>
    <row r="201" spans="1:65" s="2" customFormat="1" ht="33" customHeight="1">
      <c r="A201" s="38"/>
      <c r="B201" s="172"/>
      <c r="C201" s="225" t="s">
        <v>620</v>
      </c>
      <c r="D201" s="225" t="s">
        <v>220</v>
      </c>
      <c r="E201" s="226" t="s">
        <v>1380</v>
      </c>
      <c r="F201" s="227" t="s">
        <v>1381</v>
      </c>
      <c r="G201" s="228" t="s">
        <v>275</v>
      </c>
      <c r="H201" s="229">
        <v>448</v>
      </c>
      <c r="I201" s="230"/>
      <c r="J201" s="231">
        <f>ROUND(I201*H201,2)</f>
        <v>0</v>
      </c>
      <c r="K201" s="232"/>
      <c r="L201" s="233"/>
      <c r="M201" s="234" t="s">
        <v>1</v>
      </c>
      <c r="N201" s="235" t="s">
        <v>40</v>
      </c>
      <c r="O201" s="77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85" t="s">
        <v>1153</v>
      </c>
      <c r="AT201" s="185" t="s">
        <v>220</v>
      </c>
      <c r="AU201" s="185" t="s">
        <v>85</v>
      </c>
      <c r="AY201" s="19" t="s">
        <v>122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9" t="s">
        <v>83</v>
      </c>
      <c r="BK201" s="186">
        <f>ROUND(I201*H201,2)</f>
        <v>0</v>
      </c>
      <c r="BL201" s="19" t="s">
        <v>542</v>
      </c>
      <c r="BM201" s="185" t="s">
        <v>1382</v>
      </c>
    </row>
    <row r="202" spans="1:65" s="2" customFormat="1" ht="33" customHeight="1">
      <c r="A202" s="38"/>
      <c r="B202" s="172"/>
      <c r="C202" s="225" t="s">
        <v>623</v>
      </c>
      <c r="D202" s="225" t="s">
        <v>220</v>
      </c>
      <c r="E202" s="226" t="s">
        <v>1383</v>
      </c>
      <c r="F202" s="227" t="s">
        <v>1384</v>
      </c>
      <c r="G202" s="228" t="s">
        <v>275</v>
      </c>
      <c r="H202" s="229">
        <v>58</v>
      </c>
      <c r="I202" s="230"/>
      <c r="J202" s="231">
        <f>ROUND(I202*H202,2)</f>
        <v>0</v>
      </c>
      <c r="K202" s="232"/>
      <c r="L202" s="233"/>
      <c r="M202" s="234" t="s">
        <v>1</v>
      </c>
      <c r="N202" s="235" t="s">
        <v>40</v>
      </c>
      <c r="O202" s="77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85" t="s">
        <v>1153</v>
      </c>
      <c r="AT202" s="185" t="s">
        <v>220</v>
      </c>
      <c r="AU202" s="185" t="s">
        <v>85</v>
      </c>
      <c r="AY202" s="19" t="s">
        <v>122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9" t="s">
        <v>83</v>
      </c>
      <c r="BK202" s="186">
        <f>ROUND(I202*H202,2)</f>
        <v>0</v>
      </c>
      <c r="BL202" s="19" t="s">
        <v>542</v>
      </c>
      <c r="BM202" s="185" t="s">
        <v>1385</v>
      </c>
    </row>
    <row r="203" spans="1:65" s="2" customFormat="1" ht="33" customHeight="1">
      <c r="A203" s="38"/>
      <c r="B203" s="172"/>
      <c r="C203" s="225" t="s">
        <v>629</v>
      </c>
      <c r="D203" s="225" t="s">
        <v>220</v>
      </c>
      <c r="E203" s="226" t="s">
        <v>1386</v>
      </c>
      <c r="F203" s="227" t="s">
        <v>1387</v>
      </c>
      <c r="G203" s="228" t="s">
        <v>275</v>
      </c>
      <c r="H203" s="229">
        <v>112</v>
      </c>
      <c r="I203" s="230"/>
      <c r="J203" s="231">
        <f>ROUND(I203*H203,2)</f>
        <v>0</v>
      </c>
      <c r="K203" s="232"/>
      <c r="L203" s="233"/>
      <c r="M203" s="234" t="s">
        <v>1</v>
      </c>
      <c r="N203" s="235" t="s">
        <v>40</v>
      </c>
      <c r="O203" s="77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85" t="s">
        <v>1153</v>
      </c>
      <c r="AT203" s="185" t="s">
        <v>220</v>
      </c>
      <c r="AU203" s="185" t="s">
        <v>85</v>
      </c>
      <c r="AY203" s="19" t="s">
        <v>122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9" t="s">
        <v>83</v>
      </c>
      <c r="BK203" s="186">
        <f>ROUND(I203*H203,2)</f>
        <v>0</v>
      </c>
      <c r="BL203" s="19" t="s">
        <v>542</v>
      </c>
      <c r="BM203" s="185" t="s">
        <v>1388</v>
      </c>
    </row>
    <row r="204" spans="1:65" s="2" customFormat="1" ht="33" customHeight="1">
      <c r="A204" s="38"/>
      <c r="B204" s="172"/>
      <c r="C204" s="225" t="s">
        <v>634</v>
      </c>
      <c r="D204" s="225" t="s">
        <v>220</v>
      </c>
      <c r="E204" s="226" t="s">
        <v>1389</v>
      </c>
      <c r="F204" s="227" t="s">
        <v>1390</v>
      </c>
      <c r="G204" s="228" t="s">
        <v>275</v>
      </c>
      <c r="H204" s="229">
        <v>1024</v>
      </c>
      <c r="I204" s="230"/>
      <c r="J204" s="231">
        <f>ROUND(I204*H204,2)</f>
        <v>0</v>
      </c>
      <c r="K204" s="232"/>
      <c r="L204" s="233"/>
      <c r="M204" s="234" t="s">
        <v>1</v>
      </c>
      <c r="N204" s="235" t="s">
        <v>40</v>
      </c>
      <c r="O204" s="77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85" t="s">
        <v>1153</v>
      </c>
      <c r="AT204" s="185" t="s">
        <v>220</v>
      </c>
      <c r="AU204" s="185" t="s">
        <v>85</v>
      </c>
      <c r="AY204" s="19" t="s">
        <v>122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9" t="s">
        <v>83</v>
      </c>
      <c r="BK204" s="186">
        <f>ROUND(I204*H204,2)</f>
        <v>0</v>
      </c>
      <c r="BL204" s="19" t="s">
        <v>542</v>
      </c>
      <c r="BM204" s="185" t="s">
        <v>1391</v>
      </c>
    </row>
    <row r="205" spans="1:65" s="2" customFormat="1" ht="33" customHeight="1">
      <c r="A205" s="38"/>
      <c r="B205" s="172"/>
      <c r="C205" s="225" t="s">
        <v>639</v>
      </c>
      <c r="D205" s="225" t="s">
        <v>220</v>
      </c>
      <c r="E205" s="226" t="s">
        <v>1392</v>
      </c>
      <c r="F205" s="227" t="s">
        <v>1393</v>
      </c>
      <c r="G205" s="228" t="s">
        <v>275</v>
      </c>
      <c r="H205" s="229">
        <v>348</v>
      </c>
      <c r="I205" s="230"/>
      <c r="J205" s="231">
        <f>ROUND(I205*H205,2)</f>
        <v>0</v>
      </c>
      <c r="K205" s="232"/>
      <c r="L205" s="233"/>
      <c r="M205" s="234" t="s">
        <v>1</v>
      </c>
      <c r="N205" s="235" t="s">
        <v>40</v>
      </c>
      <c r="O205" s="77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85" t="s">
        <v>1153</v>
      </c>
      <c r="AT205" s="185" t="s">
        <v>220</v>
      </c>
      <c r="AU205" s="185" t="s">
        <v>85</v>
      </c>
      <c r="AY205" s="19" t="s">
        <v>122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9" t="s">
        <v>83</v>
      </c>
      <c r="BK205" s="186">
        <f>ROUND(I205*H205,2)</f>
        <v>0</v>
      </c>
      <c r="BL205" s="19" t="s">
        <v>542</v>
      </c>
      <c r="BM205" s="185" t="s">
        <v>1394</v>
      </c>
    </row>
    <row r="206" spans="1:65" s="2" customFormat="1" ht="33" customHeight="1">
      <c r="A206" s="38"/>
      <c r="B206" s="172"/>
      <c r="C206" s="225" t="s">
        <v>644</v>
      </c>
      <c r="D206" s="225" t="s">
        <v>220</v>
      </c>
      <c r="E206" s="226" t="s">
        <v>1395</v>
      </c>
      <c r="F206" s="227" t="s">
        <v>1396</v>
      </c>
      <c r="G206" s="228" t="s">
        <v>275</v>
      </c>
      <c r="H206" s="229">
        <v>174</v>
      </c>
      <c r="I206" s="230"/>
      <c r="J206" s="231">
        <f>ROUND(I206*H206,2)</f>
        <v>0</v>
      </c>
      <c r="K206" s="232"/>
      <c r="L206" s="233"/>
      <c r="M206" s="234" t="s">
        <v>1</v>
      </c>
      <c r="N206" s="235" t="s">
        <v>40</v>
      </c>
      <c r="O206" s="77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85" t="s">
        <v>1153</v>
      </c>
      <c r="AT206" s="185" t="s">
        <v>220</v>
      </c>
      <c r="AU206" s="185" t="s">
        <v>85</v>
      </c>
      <c r="AY206" s="19" t="s">
        <v>122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9" t="s">
        <v>83</v>
      </c>
      <c r="BK206" s="186">
        <f>ROUND(I206*H206,2)</f>
        <v>0</v>
      </c>
      <c r="BL206" s="19" t="s">
        <v>542</v>
      </c>
      <c r="BM206" s="185" t="s">
        <v>1397</v>
      </c>
    </row>
    <row r="207" spans="1:65" s="2" customFormat="1" ht="44.25" customHeight="1">
      <c r="A207" s="38"/>
      <c r="B207" s="172"/>
      <c r="C207" s="173" t="s">
        <v>649</v>
      </c>
      <c r="D207" s="173" t="s">
        <v>125</v>
      </c>
      <c r="E207" s="174" t="s">
        <v>1398</v>
      </c>
      <c r="F207" s="175" t="s">
        <v>1399</v>
      </c>
      <c r="G207" s="176" t="s">
        <v>275</v>
      </c>
      <c r="H207" s="177">
        <v>676</v>
      </c>
      <c r="I207" s="178"/>
      <c r="J207" s="179">
        <f>ROUND(I207*H207,2)</f>
        <v>0</v>
      </c>
      <c r="K207" s="180"/>
      <c r="L207" s="39"/>
      <c r="M207" s="181" t="s">
        <v>1</v>
      </c>
      <c r="N207" s="182" t="s">
        <v>40</v>
      </c>
      <c r="O207" s="77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85" t="s">
        <v>542</v>
      </c>
      <c r="AT207" s="185" t="s">
        <v>125</v>
      </c>
      <c r="AU207" s="185" t="s">
        <v>85</v>
      </c>
      <c r="AY207" s="19" t="s">
        <v>122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9" t="s">
        <v>83</v>
      </c>
      <c r="BK207" s="186">
        <f>ROUND(I207*H207,2)</f>
        <v>0</v>
      </c>
      <c r="BL207" s="19" t="s">
        <v>542</v>
      </c>
      <c r="BM207" s="185" t="s">
        <v>1400</v>
      </c>
    </row>
    <row r="208" spans="1:65" s="2" customFormat="1" ht="33" customHeight="1">
      <c r="A208" s="38"/>
      <c r="B208" s="172"/>
      <c r="C208" s="225" t="s">
        <v>653</v>
      </c>
      <c r="D208" s="225" t="s">
        <v>220</v>
      </c>
      <c r="E208" s="226" t="s">
        <v>1401</v>
      </c>
      <c r="F208" s="227" t="s">
        <v>1402</v>
      </c>
      <c r="G208" s="228" t="s">
        <v>275</v>
      </c>
      <c r="H208" s="229">
        <v>58</v>
      </c>
      <c r="I208" s="230"/>
      <c r="J208" s="231">
        <f>ROUND(I208*H208,2)</f>
        <v>0</v>
      </c>
      <c r="K208" s="232"/>
      <c r="L208" s="233"/>
      <c r="M208" s="234" t="s">
        <v>1</v>
      </c>
      <c r="N208" s="235" t="s">
        <v>40</v>
      </c>
      <c r="O208" s="77"/>
      <c r="P208" s="183">
        <f>O208*H208</f>
        <v>0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85" t="s">
        <v>1153</v>
      </c>
      <c r="AT208" s="185" t="s">
        <v>220</v>
      </c>
      <c r="AU208" s="185" t="s">
        <v>85</v>
      </c>
      <c r="AY208" s="19" t="s">
        <v>122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9" t="s">
        <v>83</v>
      </c>
      <c r="BK208" s="186">
        <f>ROUND(I208*H208,2)</f>
        <v>0</v>
      </c>
      <c r="BL208" s="19" t="s">
        <v>542</v>
      </c>
      <c r="BM208" s="185" t="s">
        <v>1403</v>
      </c>
    </row>
    <row r="209" spans="1:65" s="2" customFormat="1" ht="33" customHeight="1">
      <c r="A209" s="38"/>
      <c r="B209" s="172"/>
      <c r="C209" s="225" t="s">
        <v>658</v>
      </c>
      <c r="D209" s="225" t="s">
        <v>220</v>
      </c>
      <c r="E209" s="226" t="s">
        <v>1404</v>
      </c>
      <c r="F209" s="227" t="s">
        <v>1405</v>
      </c>
      <c r="G209" s="228" t="s">
        <v>275</v>
      </c>
      <c r="H209" s="229">
        <v>39</v>
      </c>
      <c r="I209" s="230"/>
      <c r="J209" s="231">
        <f>ROUND(I209*H209,2)</f>
        <v>0</v>
      </c>
      <c r="K209" s="232"/>
      <c r="L209" s="233"/>
      <c r="M209" s="234" t="s">
        <v>1</v>
      </c>
      <c r="N209" s="235" t="s">
        <v>40</v>
      </c>
      <c r="O209" s="77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85" t="s">
        <v>1153</v>
      </c>
      <c r="AT209" s="185" t="s">
        <v>220</v>
      </c>
      <c r="AU209" s="185" t="s">
        <v>85</v>
      </c>
      <c r="AY209" s="19" t="s">
        <v>122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9" t="s">
        <v>83</v>
      </c>
      <c r="BK209" s="186">
        <f>ROUND(I209*H209,2)</f>
        <v>0</v>
      </c>
      <c r="BL209" s="19" t="s">
        <v>542</v>
      </c>
      <c r="BM209" s="185" t="s">
        <v>1406</v>
      </c>
    </row>
    <row r="210" spans="1:65" s="2" customFormat="1" ht="33" customHeight="1">
      <c r="A210" s="38"/>
      <c r="B210" s="172"/>
      <c r="C210" s="225" t="s">
        <v>664</v>
      </c>
      <c r="D210" s="225" t="s">
        <v>220</v>
      </c>
      <c r="E210" s="226" t="s">
        <v>1407</v>
      </c>
      <c r="F210" s="227" t="s">
        <v>1408</v>
      </c>
      <c r="G210" s="228" t="s">
        <v>275</v>
      </c>
      <c r="H210" s="229">
        <v>77</v>
      </c>
      <c r="I210" s="230"/>
      <c r="J210" s="231">
        <f>ROUND(I210*H210,2)</f>
        <v>0</v>
      </c>
      <c r="K210" s="232"/>
      <c r="L210" s="233"/>
      <c r="M210" s="234" t="s">
        <v>1</v>
      </c>
      <c r="N210" s="235" t="s">
        <v>40</v>
      </c>
      <c r="O210" s="77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85" t="s">
        <v>1153</v>
      </c>
      <c r="AT210" s="185" t="s">
        <v>220</v>
      </c>
      <c r="AU210" s="185" t="s">
        <v>85</v>
      </c>
      <c r="AY210" s="19" t="s">
        <v>122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9" t="s">
        <v>83</v>
      </c>
      <c r="BK210" s="186">
        <f>ROUND(I210*H210,2)</f>
        <v>0</v>
      </c>
      <c r="BL210" s="19" t="s">
        <v>542</v>
      </c>
      <c r="BM210" s="185" t="s">
        <v>1409</v>
      </c>
    </row>
    <row r="211" spans="1:65" s="2" customFormat="1" ht="33" customHeight="1">
      <c r="A211" s="38"/>
      <c r="B211" s="172"/>
      <c r="C211" s="225" t="s">
        <v>669</v>
      </c>
      <c r="D211" s="225" t="s">
        <v>220</v>
      </c>
      <c r="E211" s="226" t="s">
        <v>1410</v>
      </c>
      <c r="F211" s="227" t="s">
        <v>1411</v>
      </c>
      <c r="G211" s="228" t="s">
        <v>275</v>
      </c>
      <c r="H211" s="229">
        <v>464</v>
      </c>
      <c r="I211" s="230"/>
      <c r="J211" s="231">
        <f>ROUND(I211*H211,2)</f>
        <v>0</v>
      </c>
      <c r="K211" s="232"/>
      <c r="L211" s="233"/>
      <c r="M211" s="234" t="s">
        <v>1</v>
      </c>
      <c r="N211" s="235" t="s">
        <v>40</v>
      </c>
      <c r="O211" s="77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85" t="s">
        <v>1153</v>
      </c>
      <c r="AT211" s="185" t="s">
        <v>220</v>
      </c>
      <c r="AU211" s="185" t="s">
        <v>85</v>
      </c>
      <c r="AY211" s="19" t="s">
        <v>122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9" t="s">
        <v>83</v>
      </c>
      <c r="BK211" s="186">
        <f>ROUND(I211*H211,2)</f>
        <v>0</v>
      </c>
      <c r="BL211" s="19" t="s">
        <v>542</v>
      </c>
      <c r="BM211" s="185" t="s">
        <v>1412</v>
      </c>
    </row>
    <row r="212" spans="1:65" s="2" customFormat="1" ht="24.15" customHeight="1">
      <c r="A212" s="38"/>
      <c r="B212" s="172"/>
      <c r="C212" s="225" t="s">
        <v>673</v>
      </c>
      <c r="D212" s="225" t="s">
        <v>220</v>
      </c>
      <c r="E212" s="226" t="s">
        <v>1413</v>
      </c>
      <c r="F212" s="227" t="s">
        <v>1414</v>
      </c>
      <c r="G212" s="228" t="s">
        <v>275</v>
      </c>
      <c r="H212" s="229">
        <v>39</v>
      </c>
      <c r="I212" s="230"/>
      <c r="J212" s="231">
        <f>ROUND(I212*H212,2)</f>
        <v>0</v>
      </c>
      <c r="K212" s="232"/>
      <c r="L212" s="233"/>
      <c r="M212" s="234" t="s">
        <v>1</v>
      </c>
      <c r="N212" s="235" t="s">
        <v>40</v>
      </c>
      <c r="O212" s="77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85" t="s">
        <v>1153</v>
      </c>
      <c r="AT212" s="185" t="s">
        <v>220</v>
      </c>
      <c r="AU212" s="185" t="s">
        <v>85</v>
      </c>
      <c r="AY212" s="19" t="s">
        <v>122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9" t="s">
        <v>83</v>
      </c>
      <c r="BK212" s="186">
        <f>ROUND(I212*H212,2)</f>
        <v>0</v>
      </c>
      <c r="BL212" s="19" t="s">
        <v>542</v>
      </c>
      <c r="BM212" s="185" t="s">
        <v>1415</v>
      </c>
    </row>
    <row r="213" spans="1:65" s="2" customFormat="1" ht="16.5" customHeight="1">
      <c r="A213" s="38"/>
      <c r="B213" s="172"/>
      <c r="C213" s="225" t="s">
        <v>679</v>
      </c>
      <c r="D213" s="225" t="s">
        <v>220</v>
      </c>
      <c r="E213" s="226" t="s">
        <v>1416</v>
      </c>
      <c r="F213" s="227" t="s">
        <v>1417</v>
      </c>
      <c r="G213" s="228" t="s">
        <v>1146</v>
      </c>
      <c r="H213" s="229">
        <v>2</v>
      </c>
      <c r="I213" s="230"/>
      <c r="J213" s="231">
        <f>ROUND(I213*H213,2)</f>
        <v>0</v>
      </c>
      <c r="K213" s="232"/>
      <c r="L213" s="233"/>
      <c r="M213" s="234" t="s">
        <v>1</v>
      </c>
      <c r="N213" s="235" t="s">
        <v>40</v>
      </c>
      <c r="O213" s="77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85" t="s">
        <v>1153</v>
      </c>
      <c r="AT213" s="185" t="s">
        <v>220</v>
      </c>
      <c r="AU213" s="185" t="s">
        <v>85</v>
      </c>
      <c r="AY213" s="19" t="s">
        <v>122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9" t="s">
        <v>83</v>
      </c>
      <c r="BK213" s="186">
        <f>ROUND(I213*H213,2)</f>
        <v>0</v>
      </c>
      <c r="BL213" s="19" t="s">
        <v>542</v>
      </c>
      <c r="BM213" s="185" t="s">
        <v>1418</v>
      </c>
    </row>
    <row r="214" spans="1:65" s="2" customFormat="1" ht="16.5" customHeight="1">
      <c r="A214" s="38"/>
      <c r="B214" s="172"/>
      <c r="C214" s="173" t="s">
        <v>684</v>
      </c>
      <c r="D214" s="173" t="s">
        <v>125</v>
      </c>
      <c r="E214" s="174" t="s">
        <v>1419</v>
      </c>
      <c r="F214" s="175" t="s">
        <v>1420</v>
      </c>
      <c r="G214" s="176" t="s">
        <v>1146</v>
      </c>
      <c r="H214" s="177">
        <v>2</v>
      </c>
      <c r="I214" s="178"/>
      <c r="J214" s="179">
        <f>ROUND(I214*H214,2)</f>
        <v>0</v>
      </c>
      <c r="K214" s="180"/>
      <c r="L214" s="39"/>
      <c r="M214" s="181" t="s">
        <v>1</v>
      </c>
      <c r="N214" s="182" t="s">
        <v>40</v>
      </c>
      <c r="O214" s="77"/>
      <c r="P214" s="183">
        <f>O214*H214</f>
        <v>0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85" t="s">
        <v>542</v>
      </c>
      <c r="AT214" s="185" t="s">
        <v>125</v>
      </c>
      <c r="AU214" s="185" t="s">
        <v>85</v>
      </c>
      <c r="AY214" s="19" t="s">
        <v>122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19" t="s">
        <v>83</v>
      </c>
      <c r="BK214" s="186">
        <f>ROUND(I214*H214,2)</f>
        <v>0</v>
      </c>
      <c r="BL214" s="19" t="s">
        <v>542</v>
      </c>
      <c r="BM214" s="185" t="s">
        <v>1421</v>
      </c>
    </row>
    <row r="215" spans="1:65" s="2" customFormat="1" ht="24.15" customHeight="1">
      <c r="A215" s="38"/>
      <c r="B215" s="172"/>
      <c r="C215" s="173" t="s">
        <v>690</v>
      </c>
      <c r="D215" s="173" t="s">
        <v>125</v>
      </c>
      <c r="E215" s="174" t="s">
        <v>1422</v>
      </c>
      <c r="F215" s="175" t="s">
        <v>1423</v>
      </c>
      <c r="G215" s="176" t="s">
        <v>1146</v>
      </c>
      <c r="H215" s="177">
        <v>77</v>
      </c>
      <c r="I215" s="178"/>
      <c r="J215" s="179">
        <f>ROUND(I215*H215,2)</f>
        <v>0</v>
      </c>
      <c r="K215" s="180"/>
      <c r="L215" s="39"/>
      <c r="M215" s="181" t="s">
        <v>1</v>
      </c>
      <c r="N215" s="182" t="s">
        <v>40</v>
      </c>
      <c r="O215" s="77"/>
      <c r="P215" s="183">
        <f>O215*H215</f>
        <v>0</v>
      </c>
      <c r="Q215" s="183">
        <v>0</v>
      </c>
      <c r="R215" s="183">
        <f>Q215*H215</f>
        <v>0</v>
      </c>
      <c r="S215" s="183">
        <v>0</v>
      </c>
      <c r="T215" s="18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85" t="s">
        <v>542</v>
      </c>
      <c r="AT215" s="185" t="s">
        <v>125</v>
      </c>
      <c r="AU215" s="185" t="s">
        <v>85</v>
      </c>
      <c r="AY215" s="19" t="s">
        <v>122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9" t="s">
        <v>83</v>
      </c>
      <c r="BK215" s="186">
        <f>ROUND(I215*H215,2)</f>
        <v>0</v>
      </c>
      <c r="BL215" s="19" t="s">
        <v>542</v>
      </c>
      <c r="BM215" s="185" t="s">
        <v>1424</v>
      </c>
    </row>
    <row r="216" spans="1:65" s="2" customFormat="1" ht="24.15" customHeight="1">
      <c r="A216" s="38"/>
      <c r="B216" s="172"/>
      <c r="C216" s="225" t="s">
        <v>695</v>
      </c>
      <c r="D216" s="225" t="s">
        <v>220</v>
      </c>
      <c r="E216" s="226" t="s">
        <v>1425</v>
      </c>
      <c r="F216" s="227" t="s">
        <v>1423</v>
      </c>
      <c r="G216" s="228" t="s">
        <v>1146</v>
      </c>
      <c r="H216" s="229">
        <v>77</v>
      </c>
      <c r="I216" s="230"/>
      <c r="J216" s="231">
        <f>ROUND(I216*H216,2)</f>
        <v>0</v>
      </c>
      <c r="K216" s="232"/>
      <c r="L216" s="233"/>
      <c r="M216" s="234" t="s">
        <v>1</v>
      </c>
      <c r="N216" s="235" t="s">
        <v>40</v>
      </c>
      <c r="O216" s="77"/>
      <c r="P216" s="183">
        <f>O216*H216</f>
        <v>0</v>
      </c>
      <c r="Q216" s="183">
        <v>0</v>
      </c>
      <c r="R216" s="183">
        <f>Q216*H216</f>
        <v>0</v>
      </c>
      <c r="S216" s="183">
        <v>0</v>
      </c>
      <c r="T216" s="18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85" t="s">
        <v>1153</v>
      </c>
      <c r="AT216" s="185" t="s">
        <v>220</v>
      </c>
      <c r="AU216" s="185" t="s">
        <v>85</v>
      </c>
      <c r="AY216" s="19" t="s">
        <v>122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9" t="s">
        <v>83</v>
      </c>
      <c r="BK216" s="186">
        <f>ROUND(I216*H216,2)</f>
        <v>0</v>
      </c>
      <c r="BL216" s="19" t="s">
        <v>542</v>
      </c>
      <c r="BM216" s="185" t="s">
        <v>1426</v>
      </c>
    </row>
    <row r="217" spans="1:65" s="2" customFormat="1" ht="24.15" customHeight="1">
      <c r="A217" s="38"/>
      <c r="B217" s="172"/>
      <c r="C217" s="173" t="s">
        <v>699</v>
      </c>
      <c r="D217" s="173" t="s">
        <v>125</v>
      </c>
      <c r="E217" s="174" t="s">
        <v>1427</v>
      </c>
      <c r="F217" s="175" t="s">
        <v>1428</v>
      </c>
      <c r="G217" s="176" t="s">
        <v>275</v>
      </c>
      <c r="H217" s="177">
        <v>7981</v>
      </c>
      <c r="I217" s="178"/>
      <c r="J217" s="179">
        <f>ROUND(I217*H217,2)</f>
        <v>0</v>
      </c>
      <c r="K217" s="180"/>
      <c r="L217" s="39"/>
      <c r="M217" s="181" t="s">
        <v>1</v>
      </c>
      <c r="N217" s="182" t="s">
        <v>40</v>
      </c>
      <c r="O217" s="77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85" t="s">
        <v>542</v>
      </c>
      <c r="AT217" s="185" t="s">
        <v>125</v>
      </c>
      <c r="AU217" s="185" t="s">
        <v>85</v>
      </c>
      <c r="AY217" s="19" t="s">
        <v>122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9" t="s">
        <v>83</v>
      </c>
      <c r="BK217" s="186">
        <f>ROUND(I217*H217,2)</f>
        <v>0</v>
      </c>
      <c r="BL217" s="19" t="s">
        <v>542</v>
      </c>
      <c r="BM217" s="185" t="s">
        <v>1429</v>
      </c>
    </row>
    <row r="218" spans="1:65" s="2" customFormat="1" ht="24.15" customHeight="1">
      <c r="A218" s="38"/>
      <c r="B218" s="172"/>
      <c r="C218" s="173" t="s">
        <v>704</v>
      </c>
      <c r="D218" s="173" t="s">
        <v>125</v>
      </c>
      <c r="E218" s="174" t="s">
        <v>1430</v>
      </c>
      <c r="F218" s="175" t="s">
        <v>1431</v>
      </c>
      <c r="G218" s="176" t="s">
        <v>1146</v>
      </c>
      <c r="H218" s="177">
        <v>1</v>
      </c>
      <c r="I218" s="178"/>
      <c r="J218" s="179">
        <f>ROUND(I218*H218,2)</f>
        <v>0</v>
      </c>
      <c r="K218" s="180"/>
      <c r="L218" s="39"/>
      <c r="M218" s="181" t="s">
        <v>1</v>
      </c>
      <c r="N218" s="182" t="s">
        <v>40</v>
      </c>
      <c r="O218" s="77"/>
      <c r="P218" s="183">
        <f>O218*H218</f>
        <v>0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85" t="s">
        <v>542</v>
      </c>
      <c r="AT218" s="185" t="s">
        <v>125</v>
      </c>
      <c r="AU218" s="185" t="s">
        <v>85</v>
      </c>
      <c r="AY218" s="19" t="s">
        <v>122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19" t="s">
        <v>83</v>
      </c>
      <c r="BK218" s="186">
        <f>ROUND(I218*H218,2)</f>
        <v>0</v>
      </c>
      <c r="BL218" s="19" t="s">
        <v>542</v>
      </c>
      <c r="BM218" s="185" t="s">
        <v>1432</v>
      </c>
    </row>
    <row r="219" spans="1:65" s="2" customFormat="1" ht="24.15" customHeight="1">
      <c r="A219" s="38"/>
      <c r="B219" s="172"/>
      <c r="C219" s="173" t="s">
        <v>709</v>
      </c>
      <c r="D219" s="173" t="s">
        <v>125</v>
      </c>
      <c r="E219" s="174" t="s">
        <v>1433</v>
      </c>
      <c r="F219" s="175" t="s">
        <v>1434</v>
      </c>
      <c r="G219" s="176" t="s">
        <v>1146</v>
      </c>
      <c r="H219" s="177">
        <v>3</v>
      </c>
      <c r="I219" s="178"/>
      <c r="J219" s="179">
        <f>ROUND(I219*H219,2)</f>
        <v>0</v>
      </c>
      <c r="K219" s="180"/>
      <c r="L219" s="39"/>
      <c r="M219" s="181" t="s">
        <v>1</v>
      </c>
      <c r="N219" s="182" t="s">
        <v>40</v>
      </c>
      <c r="O219" s="77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85" t="s">
        <v>542</v>
      </c>
      <c r="AT219" s="185" t="s">
        <v>125</v>
      </c>
      <c r="AU219" s="185" t="s">
        <v>85</v>
      </c>
      <c r="AY219" s="19" t="s">
        <v>122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9" t="s">
        <v>83</v>
      </c>
      <c r="BK219" s="186">
        <f>ROUND(I219*H219,2)</f>
        <v>0</v>
      </c>
      <c r="BL219" s="19" t="s">
        <v>542</v>
      </c>
      <c r="BM219" s="185" t="s">
        <v>1435</v>
      </c>
    </row>
    <row r="220" spans="1:65" s="2" customFormat="1" ht="24.15" customHeight="1">
      <c r="A220" s="38"/>
      <c r="B220" s="172"/>
      <c r="C220" s="225" t="s">
        <v>716</v>
      </c>
      <c r="D220" s="225" t="s">
        <v>220</v>
      </c>
      <c r="E220" s="226" t="s">
        <v>1436</v>
      </c>
      <c r="F220" s="227" t="s">
        <v>1437</v>
      </c>
      <c r="G220" s="228" t="s">
        <v>1146</v>
      </c>
      <c r="H220" s="229">
        <v>464</v>
      </c>
      <c r="I220" s="230"/>
      <c r="J220" s="231">
        <f>ROUND(I220*H220,2)</f>
        <v>0</v>
      </c>
      <c r="K220" s="232"/>
      <c r="L220" s="233"/>
      <c r="M220" s="234" t="s">
        <v>1</v>
      </c>
      <c r="N220" s="235" t="s">
        <v>40</v>
      </c>
      <c r="O220" s="77"/>
      <c r="P220" s="183">
        <f>O220*H220</f>
        <v>0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85" t="s">
        <v>1153</v>
      </c>
      <c r="AT220" s="185" t="s">
        <v>220</v>
      </c>
      <c r="AU220" s="185" t="s">
        <v>85</v>
      </c>
      <c r="AY220" s="19" t="s">
        <v>122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9" t="s">
        <v>83</v>
      </c>
      <c r="BK220" s="186">
        <f>ROUND(I220*H220,2)</f>
        <v>0</v>
      </c>
      <c r="BL220" s="19" t="s">
        <v>542</v>
      </c>
      <c r="BM220" s="185" t="s">
        <v>1438</v>
      </c>
    </row>
    <row r="221" spans="1:65" s="2" customFormat="1" ht="24.15" customHeight="1">
      <c r="A221" s="38"/>
      <c r="B221" s="172"/>
      <c r="C221" s="225" t="s">
        <v>722</v>
      </c>
      <c r="D221" s="225" t="s">
        <v>220</v>
      </c>
      <c r="E221" s="226" t="s">
        <v>1439</v>
      </c>
      <c r="F221" s="227" t="s">
        <v>1440</v>
      </c>
      <c r="G221" s="228" t="s">
        <v>1146</v>
      </c>
      <c r="H221" s="229">
        <v>1</v>
      </c>
      <c r="I221" s="230"/>
      <c r="J221" s="231">
        <f>ROUND(I221*H221,2)</f>
        <v>0</v>
      </c>
      <c r="K221" s="232"/>
      <c r="L221" s="233"/>
      <c r="M221" s="234" t="s">
        <v>1</v>
      </c>
      <c r="N221" s="235" t="s">
        <v>40</v>
      </c>
      <c r="O221" s="77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85" t="s">
        <v>1153</v>
      </c>
      <c r="AT221" s="185" t="s">
        <v>220</v>
      </c>
      <c r="AU221" s="185" t="s">
        <v>85</v>
      </c>
      <c r="AY221" s="19" t="s">
        <v>122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9" t="s">
        <v>83</v>
      </c>
      <c r="BK221" s="186">
        <f>ROUND(I221*H221,2)</f>
        <v>0</v>
      </c>
      <c r="BL221" s="19" t="s">
        <v>542</v>
      </c>
      <c r="BM221" s="185" t="s">
        <v>1441</v>
      </c>
    </row>
    <row r="222" spans="1:63" s="12" customFormat="1" ht="22.8" customHeight="1">
      <c r="A222" s="12"/>
      <c r="B222" s="159"/>
      <c r="C222" s="12"/>
      <c r="D222" s="160" t="s">
        <v>74</v>
      </c>
      <c r="E222" s="170" t="s">
        <v>1442</v>
      </c>
      <c r="F222" s="170" t="s">
        <v>1443</v>
      </c>
      <c r="G222" s="12"/>
      <c r="H222" s="12"/>
      <c r="I222" s="162"/>
      <c r="J222" s="171">
        <f>BK222</f>
        <v>0</v>
      </c>
      <c r="K222" s="12"/>
      <c r="L222" s="159"/>
      <c r="M222" s="164"/>
      <c r="N222" s="165"/>
      <c r="O222" s="165"/>
      <c r="P222" s="166">
        <f>SUM(P223:P228)</f>
        <v>0</v>
      </c>
      <c r="Q222" s="165"/>
      <c r="R222" s="166">
        <f>SUM(R223:R228)</f>
        <v>0</v>
      </c>
      <c r="S222" s="165"/>
      <c r="T222" s="167">
        <f>SUM(T223:T228)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60" t="s">
        <v>136</v>
      </c>
      <c r="AT222" s="168" t="s">
        <v>74</v>
      </c>
      <c r="AU222" s="168" t="s">
        <v>83</v>
      </c>
      <c r="AY222" s="160" t="s">
        <v>122</v>
      </c>
      <c r="BK222" s="169">
        <f>SUM(BK223:BK228)</f>
        <v>0</v>
      </c>
    </row>
    <row r="223" spans="1:65" s="2" customFormat="1" ht="24.15" customHeight="1">
      <c r="A223" s="38"/>
      <c r="B223" s="172"/>
      <c r="C223" s="173" t="s">
        <v>734</v>
      </c>
      <c r="D223" s="173" t="s">
        <v>125</v>
      </c>
      <c r="E223" s="174" t="s">
        <v>1444</v>
      </c>
      <c r="F223" s="175" t="s">
        <v>1445</v>
      </c>
      <c r="G223" s="176" t="s">
        <v>1146</v>
      </c>
      <c r="H223" s="177">
        <v>185</v>
      </c>
      <c r="I223" s="178"/>
      <c r="J223" s="179">
        <f>ROUND(I223*H223,2)</f>
        <v>0</v>
      </c>
      <c r="K223" s="180"/>
      <c r="L223" s="39"/>
      <c r="M223" s="181" t="s">
        <v>1</v>
      </c>
      <c r="N223" s="182" t="s">
        <v>40</v>
      </c>
      <c r="O223" s="77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85" t="s">
        <v>542</v>
      </c>
      <c r="AT223" s="185" t="s">
        <v>125</v>
      </c>
      <c r="AU223" s="185" t="s">
        <v>85</v>
      </c>
      <c r="AY223" s="19" t="s">
        <v>122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9" t="s">
        <v>83</v>
      </c>
      <c r="BK223" s="186">
        <f>ROUND(I223*H223,2)</f>
        <v>0</v>
      </c>
      <c r="BL223" s="19" t="s">
        <v>542</v>
      </c>
      <c r="BM223" s="185" t="s">
        <v>1446</v>
      </c>
    </row>
    <row r="224" spans="1:65" s="2" customFormat="1" ht="44.25" customHeight="1">
      <c r="A224" s="38"/>
      <c r="B224" s="172"/>
      <c r="C224" s="173" t="s">
        <v>748</v>
      </c>
      <c r="D224" s="173" t="s">
        <v>125</v>
      </c>
      <c r="E224" s="174" t="s">
        <v>1447</v>
      </c>
      <c r="F224" s="175" t="s">
        <v>1448</v>
      </c>
      <c r="G224" s="176" t="s">
        <v>275</v>
      </c>
      <c r="H224" s="177">
        <v>564.95</v>
      </c>
      <c r="I224" s="178"/>
      <c r="J224" s="179">
        <f>ROUND(I224*H224,2)</f>
        <v>0</v>
      </c>
      <c r="K224" s="180"/>
      <c r="L224" s="39"/>
      <c r="M224" s="181" t="s">
        <v>1</v>
      </c>
      <c r="N224" s="182" t="s">
        <v>40</v>
      </c>
      <c r="O224" s="77"/>
      <c r="P224" s="183">
        <f>O224*H224</f>
        <v>0</v>
      </c>
      <c r="Q224" s="183">
        <v>0</v>
      </c>
      <c r="R224" s="183">
        <f>Q224*H224</f>
        <v>0</v>
      </c>
      <c r="S224" s="183">
        <v>0</v>
      </c>
      <c r="T224" s="18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85" t="s">
        <v>542</v>
      </c>
      <c r="AT224" s="185" t="s">
        <v>125</v>
      </c>
      <c r="AU224" s="185" t="s">
        <v>85</v>
      </c>
      <c r="AY224" s="19" t="s">
        <v>122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9" t="s">
        <v>83</v>
      </c>
      <c r="BK224" s="186">
        <f>ROUND(I224*H224,2)</f>
        <v>0</v>
      </c>
      <c r="BL224" s="19" t="s">
        <v>542</v>
      </c>
      <c r="BM224" s="185" t="s">
        <v>1449</v>
      </c>
    </row>
    <row r="225" spans="1:65" s="2" customFormat="1" ht="44.25" customHeight="1">
      <c r="A225" s="38"/>
      <c r="B225" s="172"/>
      <c r="C225" s="173" t="s">
        <v>756</v>
      </c>
      <c r="D225" s="173" t="s">
        <v>125</v>
      </c>
      <c r="E225" s="174" t="s">
        <v>1450</v>
      </c>
      <c r="F225" s="175" t="s">
        <v>1451</v>
      </c>
      <c r="G225" s="176" t="s">
        <v>275</v>
      </c>
      <c r="H225" s="177">
        <v>46</v>
      </c>
      <c r="I225" s="178"/>
      <c r="J225" s="179">
        <f>ROUND(I225*H225,2)</f>
        <v>0</v>
      </c>
      <c r="K225" s="180"/>
      <c r="L225" s="39"/>
      <c r="M225" s="181" t="s">
        <v>1</v>
      </c>
      <c r="N225" s="182" t="s">
        <v>40</v>
      </c>
      <c r="O225" s="77"/>
      <c r="P225" s="183">
        <f>O225*H225</f>
        <v>0</v>
      </c>
      <c r="Q225" s="183">
        <v>0</v>
      </c>
      <c r="R225" s="183">
        <f>Q225*H225</f>
        <v>0</v>
      </c>
      <c r="S225" s="183">
        <v>0</v>
      </c>
      <c r="T225" s="18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85" t="s">
        <v>542</v>
      </c>
      <c r="AT225" s="185" t="s">
        <v>125</v>
      </c>
      <c r="AU225" s="185" t="s">
        <v>85</v>
      </c>
      <c r="AY225" s="19" t="s">
        <v>122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19" t="s">
        <v>83</v>
      </c>
      <c r="BK225" s="186">
        <f>ROUND(I225*H225,2)</f>
        <v>0</v>
      </c>
      <c r="BL225" s="19" t="s">
        <v>542</v>
      </c>
      <c r="BM225" s="185" t="s">
        <v>1452</v>
      </c>
    </row>
    <row r="226" spans="1:65" s="2" customFormat="1" ht="37.8" customHeight="1">
      <c r="A226" s="38"/>
      <c r="B226" s="172"/>
      <c r="C226" s="173" t="s">
        <v>760</v>
      </c>
      <c r="D226" s="173" t="s">
        <v>125</v>
      </c>
      <c r="E226" s="174" t="s">
        <v>1453</v>
      </c>
      <c r="F226" s="175" t="s">
        <v>1454</v>
      </c>
      <c r="G226" s="176" t="s">
        <v>204</v>
      </c>
      <c r="H226" s="177">
        <v>4</v>
      </c>
      <c r="I226" s="178"/>
      <c r="J226" s="179">
        <f>ROUND(I226*H226,2)</f>
        <v>0</v>
      </c>
      <c r="K226" s="180"/>
      <c r="L226" s="39"/>
      <c r="M226" s="181" t="s">
        <v>1</v>
      </c>
      <c r="N226" s="182" t="s">
        <v>40</v>
      </c>
      <c r="O226" s="77"/>
      <c r="P226" s="183">
        <f>O226*H226</f>
        <v>0</v>
      </c>
      <c r="Q226" s="183">
        <v>0</v>
      </c>
      <c r="R226" s="183">
        <f>Q226*H226</f>
        <v>0</v>
      </c>
      <c r="S226" s="183">
        <v>0</v>
      </c>
      <c r="T226" s="18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85" t="s">
        <v>542</v>
      </c>
      <c r="AT226" s="185" t="s">
        <v>125</v>
      </c>
      <c r="AU226" s="185" t="s">
        <v>85</v>
      </c>
      <c r="AY226" s="19" t="s">
        <v>122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9" t="s">
        <v>83</v>
      </c>
      <c r="BK226" s="186">
        <f>ROUND(I226*H226,2)</f>
        <v>0</v>
      </c>
      <c r="BL226" s="19" t="s">
        <v>542</v>
      </c>
      <c r="BM226" s="185" t="s">
        <v>1455</v>
      </c>
    </row>
    <row r="227" spans="1:65" s="2" customFormat="1" ht="33" customHeight="1">
      <c r="A227" s="38"/>
      <c r="B227" s="172"/>
      <c r="C227" s="173" t="s">
        <v>765</v>
      </c>
      <c r="D227" s="173" t="s">
        <v>125</v>
      </c>
      <c r="E227" s="174" t="s">
        <v>1456</v>
      </c>
      <c r="F227" s="175" t="s">
        <v>1457</v>
      </c>
      <c r="G227" s="176" t="s">
        <v>275</v>
      </c>
      <c r="H227" s="177">
        <v>564.95</v>
      </c>
      <c r="I227" s="178"/>
      <c r="J227" s="179">
        <f>ROUND(I227*H227,2)</f>
        <v>0</v>
      </c>
      <c r="K227" s="180"/>
      <c r="L227" s="39"/>
      <c r="M227" s="181" t="s">
        <v>1</v>
      </c>
      <c r="N227" s="182" t="s">
        <v>40</v>
      </c>
      <c r="O227" s="77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85" t="s">
        <v>542</v>
      </c>
      <c r="AT227" s="185" t="s">
        <v>125</v>
      </c>
      <c r="AU227" s="185" t="s">
        <v>85</v>
      </c>
      <c r="AY227" s="19" t="s">
        <v>122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9" t="s">
        <v>83</v>
      </c>
      <c r="BK227" s="186">
        <f>ROUND(I227*H227,2)</f>
        <v>0</v>
      </c>
      <c r="BL227" s="19" t="s">
        <v>542</v>
      </c>
      <c r="BM227" s="185" t="s">
        <v>1458</v>
      </c>
    </row>
    <row r="228" spans="1:65" s="2" customFormat="1" ht="24.15" customHeight="1">
      <c r="A228" s="38"/>
      <c r="B228" s="172"/>
      <c r="C228" s="173" t="s">
        <v>771</v>
      </c>
      <c r="D228" s="173" t="s">
        <v>125</v>
      </c>
      <c r="E228" s="174" t="s">
        <v>1459</v>
      </c>
      <c r="F228" s="175" t="s">
        <v>1460</v>
      </c>
      <c r="G228" s="176" t="s">
        <v>275</v>
      </c>
      <c r="H228" s="177">
        <v>39</v>
      </c>
      <c r="I228" s="178"/>
      <c r="J228" s="179">
        <f>ROUND(I228*H228,2)</f>
        <v>0</v>
      </c>
      <c r="K228" s="180"/>
      <c r="L228" s="39"/>
      <c r="M228" s="181" t="s">
        <v>1</v>
      </c>
      <c r="N228" s="182" t="s">
        <v>40</v>
      </c>
      <c r="O228" s="77"/>
      <c r="P228" s="183">
        <f>O228*H228</f>
        <v>0</v>
      </c>
      <c r="Q228" s="183">
        <v>0</v>
      </c>
      <c r="R228" s="183">
        <f>Q228*H228</f>
        <v>0</v>
      </c>
      <c r="S228" s="183">
        <v>0</v>
      </c>
      <c r="T228" s="18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85" t="s">
        <v>542</v>
      </c>
      <c r="AT228" s="185" t="s">
        <v>125</v>
      </c>
      <c r="AU228" s="185" t="s">
        <v>85</v>
      </c>
      <c r="AY228" s="19" t="s">
        <v>122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9" t="s">
        <v>83</v>
      </c>
      <c r="BK228" s="186">
        <f>ROUND(I228*H228,2)</f>
        <v>0</v>
      </c>
      <c r="BL228" s="19" t="s">
        <v>542</v>
      </c>
      <c r="BM228" s="185" t="s">
        <v>1461</v>
      </c>
    </row>
    <row r="229" spans="1:63" s="12" customFormat="1" ht="22.8" customHeight="1">
      <c r="A229" s="12"/>
      <c r="B229" s="159"/>
      <c r="C229" s="12"/>
      <c r="D229" s="160" t="s">
        <v>74</v>
      </c>
      <c r="E229" s="170" t="s">
        <v>1462</v>
      </c>
      <c r="F229" s="170" t="s">
        <v>120</v>
      </c>
      <c r="G229" s="12"/>
      <c r="H229" s="12"/>
      <c r="I229" s="162"/>
      <c r="J229" s="171">
        <f>BK229</f>
        <v>0</v>
      </c>
      <c r="K229" s="12"/>
      <c r="L229" s="159"/>
      <c r="M229" s="164"/>
      <c r="N229" s="165"/>
      <c r="O229" s="165"/>
      <c r="P229" s="166">
        <f>SUM(P230:P241)</f>
        <v>0</v>
      </c>
      <c r="Q229" s="165"/>
      <c r="R229" s="166">
        <f>SUM(R230:R241)</f>
        <v>0</v>
      </c>
      <c r="S229" s="165"/>
      <c r="T229" s="167">
        <f>SUM(T230:T241)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60" t="s">
        <v>136</v>
      </c>
      <c r="AT229" s="168" t="s">
        <v>74</v>
      </c>
      <c r="AU229" s="168" t="s">
        <v>83</v>
      </c>
      <c r="AY229" s="160" t="s">
        <v>122</v>
      </c>
      <c r="BK229" s="169">
        <f>SUM(BK230:BK241)</f>
        <v>0</v>
      </c>
    </row>
    <row r="230" spans="1:65" s="2" customFormat="1" ht="16.5" customHeight="1">
      <c r="A230" s="38"/>
      <c r="B230" s="172"/>
      <c r="C230" s="173" t="s">
        <v>776</v>
      </c>
      <c r="D230" s="173" t="s">
        <v>125</v>
      </c>
      <c r="E230" s="174" t="s">
        <v>1463</v>
      </c>
      <c r="F230" s="175" t="s">
        <v>1464</v>
      </c>
      <c r="G230" s="176" t="s">
        <v>1146</v>
      </c>
      <c r="H230" s="177">
        <v>1</v>
      </c>
      <c r="I230" s="178"/>
      <c r="J230" s="179">
        <f>ROUND(I230*H230,2)</f>
        <v>0</v>
      </c>
      <c r="K230" s="180"/>
      <c r="L230" s="39"/>
      <c r="M230" s="181" t="s">
        <v>1</v>
      </c>
      <c r="N230" s="182" t="s">
        <v>40</v>
      </c>
      <c r="O230" s="77"/>
      <c r="P230" s="183">
        <f>O230*H230</f>
        <v>0</v>
      </c>
      <c r="Q230" s="183">
        <v>0</v>
      </c>
      <c r="R230" s="183">
        <f>Q230*H230</f>
        <v>0</v>
      </c>
      <c r="S230" s="183">
        <v>0</v>
      </c>
      <c r="T230" s="18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85" t="s">
        <v>542</v>
      </c>
      <c r="AT230" s="185" t="s">
        <v>125</v>
      </c>
      <c r="AU230" s="185" t="s">
        <v>85</v>
      </c>
      <c r="AY230" s="19" t="s">
        <v>122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9" t="s">
        <v>83</v>
      </c>
      <c r="BK230" s="186">
        <f>ROUND(I230*H230,2)</f>
        <v>0</v>
      </c>
      <c r="BL230" s="19" t="s">
        <v>542</v>
      </c>
      <c r="BM230" s="185" t="s">
        <v>1465</v>
      </c>
    </row>
    <row r="231" spans="1:65" s="2" customFormat="1" ht="21.75" customHeight="1">
      <c r="A231" s="38"/>
      <c r="B231" s="172"/>
      <c r="C231" s="173" t="s">
        <v>781</v>
      </c>
      <c r="D231" s="173" t="s">
        <v>125</v>
      </c>
      <c r="E231" s="174" t="s">
        <v>1466</v>
      </c>
      <c r="F231" s="175" t="s">
        <v>1467</v>
      </c>
      <c r="G231" s="176" t="s">
        <v>1146</v>
      </c>
      <c r="H231" s="177">
        <v>1</v>
      </c>
      <c r="I231" s="178"/>
      <c r="J231" s="179">
        <f>ROUND(I231*H231,2)</f>
        <v>0</v>
      </c>
      <c r="K231" s="180"/>
      <c r="L231" s="39"/>
      <c r="M231" s="181" t="s">
        <v>1</v>
      </c>
      <c r="N231" s="182" t="s">
        <v>40</v>
      </c>
      <c r="O231" s="77"/>
      <c r="P231" s="183">
        <f>O231*H231</f>
        <v>0</v>
      </c>
      <c r="Q231" s="183">
        <v>0</v>
      </c>
      <c r="R231" s="183">
        <f>Q231*H231</f>
        <v>0</v>
      </c>
      <c r="S231" s="183">
        <v>0</v>
      </c>
      <c r="T231" s="18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85" t="s">
        <v>542</v>
      </c>
      <c r="AT231" s="185" t="s">
        <v>125</v>
      </c>
      <c r="AU231" s="185" t="s">
        <v>85</v>
      </c>
      <c r="AY231" s="19" t="s">
        <v>122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9" t="s">
        <v>83</v>
      </c>
      <c r="BK231" s="186">
        <f>ROUND(I231*H231,2)</f>
        <v>0</v>
      </c>
      <c r="BL231" s="19" t="s">
        <v>542</v>
      </c>
      <c r="BM231" s="185" t="s">
        <v>1468</v>
      </c>
    </row>
    <row r="232" spans="1:65" s="2" customFormat="1" ht="16.5" customHeight="1">
      <c r="A232" s="38"/>
      <c r="B232" s="172"/>
      <c r="C232" s="173" t="s">
        <v>787</v>
      </c>
      <c r="D232" s="173" t="s">
        <v>125</v>
      </c>
      <c r="E232" s="174" t="s">
        <v>1469</v>
      </c>
      <c r="F232" s="175" t="s">
        <v>1470</v>
      </c>
      <c r="G232" s="176" t="s">
        <v>1146</v>
      </c>
      <c r="H232" s="177">
        <v>1</v>
      </c>
      <c r="I232" s="178"/>
      <c r="J232" s="179">
        <f>ROUND(I232*H232,2)</f>
        <v>0</v>
      </c>
      <c r="K232" s="180"/>
      <c r="L232" s="39"/>
      <c r="M232" s="181" t="s">
        <v>1</v>
      </c>
      <c r="N232" s="182" t="s">
        <v>40</v>
      </c>
      <c r="O232" s="77"/>
      <c r="P232" s="183">
        <f>O232*H232</f>
        <v>0</v>
      </c>
      <c r="Q232" s="183">
        <v>0</v>
      </c>
      <c r="R232" s="183">
        <f>Q232*H232</f>
        <v>0</v>
      </c>
      <c r="S232" s="183">
        <v>0</v>
      </c>
      <c r="T232" s="18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85" t="s">
        <v>542</v>
      </c>
      <c r="AT232" s="185" t="s">
        <v>125</v>
      </c>
      <c r="AU232" s="185" t="s">
        <v>85</v>
      </c>
      <c r="AY232" s="19" t="s">
        <v>122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9" t="s">
        <v>83</v>
      </c>
      <c r="BK232" s="186">
        <f>ROUND(I232*H232,2)</f>
        <v>0</v>
      </c>
      <c r="BL232" s="19" t="s">
        <v>542</v>
      </c>
      <c r="BM232" s="185" t="s">
        <v>1471</v>
      </c>
    </row>
    <row r="233" spans="1:65" s="2" customFormat="1" ht="24.15" customHeight="1">
      <c r="A233" s="38"/>
      <c r="B233" s="172"/>
      <c r="C233" s="173" t="s">
        <v>792</v>
      </c>
      <c r="D233" s="173" t="s">
        <v>125</v>
      </c>
      <c r="E233" s="174" t="s">
        <v>1472</v>
      </c>
      <c r="F233" s="175" t="s">
        <v>1473</v>
      </c>
      <c r="G233" s="176" t="s">
        <v>1146</v>
      </c>
      <c r="H233" s="177">
        <v>1</v>
      </c>
      <c r="I233" s="178"/>
      <c r="J233" s="179">
        <f>ROUND(I233*H233,2)</f>
        <v>0</v>
      </c>
      <c r="K233" s="180"/>
      <c r="L233" s="39"/>
      <c r="M233" s="181" t="s">
        <v>1</v>
      </c>
      <c r="N233" s="182" t="s">
        <v>40</v>
      </c>
      <c r="O233" s="77"/>
      <c r="P233" s="183">
        <f>O233*H233</f>
        <v>0</v>
      </c>
      <c r="Q233" s="183">
        <v>0</v>
      </c>
      <c r="R233" s="183">
        <f>Q233*H233</f>
        <v>0</v>
      </c>
      <c r="S233" s="183">
        <v>0</v>
      </c>
      <c r="T233" s="18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85" t="s">
        <v>542</v>
      </c>
      <c r="AT233" s="185" t="s">
        <v>125</v>
      </c>
      <c r="AU233" s="185" t="s">
        <v>85</v>
      </c>
      <c r="AY233" s="19" t="s">
        <v>122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9" t="s">
        <v>83</v>
      </c>
      <c r="BK233" s="186">
        <f>ROUND(I233*H233,2)</f>
        <v>0</v>
      </c>
      <c r="BL233" s="19" t="s">
        <v>542</v>
      </c>
      <c r="BM233" s="185" t="s">
        <v>1474</v>
      </c>
    </row>
    <row r="234" spans="1:65" s="2" customFormat="1" ht="24.15" customHeight="1">
      <c r="A234" s="38"/>
      <c r="B234" s="172"/>
      <c r="C234" s="173" t="s">
        <v>797</v>
      </c>
      <c r="D234" s="173" t="s">
        <v>125</v>
      </c>
      <c r="E234" s="174" t="s">
        <v>1475</v>
      </c>
      <c r="F234" s="175" t="s">
        <v>1476</v>
      </c>
      <c r="G234" s="176" t="s">
        <v>1146</v>
      </c>
      <c r="H234" s="177">
        <v>2</v>
      </c>
      <c r="I234" s="178"/>
      <c r="J234" s="179">
        <f>ROUND(I234*H234,2)</f>
        <v>0</v>
      </c>
      <c r="K234" s="180"/>
      <c r="L234" s="39"/>
      <c r="M234" s="181" t="s">
        <v>1</v>
      </c>
      <c r="N234" s="182" t="s">
        <v>40</v>
      </c>
      <c r="O234" s="77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85" t="s">
        <v>542</v>
      </c>
      <c r="AT234" s="185" t="s">
        <v>125</v>
      </c>
      <c r="AU234" s="185" t="s">
        <v>85</v>
      </c>
      <c r="AY234" s="19" t="s">
        <v>122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9" t="s">
        <v>83</v>
      </c>
      <c r="BK234" s="186">
        <f>ROUND(I234*H234,2)</f>
        <v>0</v>
      </c>
      <c r="BL234" s="19" t="s">
        <v>542</v>
      </c>
      <c r="BM234" s="185" t="s">
        <v>1477</v>
      </c>
    </row>
    <row r="235" spans="1:65" s="2" customFormat="1" ht="16.5" customHeight="1">
      <c r="A235" s="38"/>
      <c r="B235" s="172"/>
      <c r="C235" s="173" t="s">
        <v>801</v>
      </c>
      <c r="D235" s="173" t="s">
        <v>125</v>
      </c>
      <c r="E235" s="174" t="s">
        <v>1478</v>
      </c>
      <c r="F235" s="175" t="s">
        <v>1479</v>
      </c>
      <c r="G235" s="176" t="s">
        <v>1146</v>
      </c>
      <c r="H235" s="177">
        <v>1</v>
      </c>
      <c r="I235" s="178"/>
      <c r="J235" s="179">
        <f>ROUND(I235*H235,2)</f>
        <v>0</v>
      </c>
      <c r="K235" s="180"/>
      <c r="L235" s="39"/>
      <c r="M235" s="181" t="s">
        <v>1</v>
      </c>
      <c r="N235" s="182" t="s">
        <v>40</v>
      </c>
      <c r="O235" s="77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85" t="s">
        <v>542</v>
      </c>
      <c r="AT235" s="185" t="s">
        <v>125</v>
      </c>
      <c r="AU235" s="185" t="s">
        <v>85</v>
      </c>
      <c r="AY235" s="19" t="s">
        <v>122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9" t="s">
        <v>83</v>
      </c>
      <c r="BK235" s="186">
        <f>ROUND(I235*H235,2)</f>
        <v>0</v>
      </c>
      <c r="BL235" s="19" t="s">
        <v>542</v>
      </c>
      <c r="BM235" s="185" t="s">
        <v>1480</v>
      </c>
    </row>
    <row r="236" spans="1:65" s="2" customFormat="1" ht="16.5" customHeight="1">
      <c r="A236" s="38"/>
      <c r="B236" s="172"/>
      <c r="C236" s="173" t="s">
        <v>805</v>
      </c>
      <c r="D236" s="173" t="s">
        <v>125</v>
      </c>
      <c r="E236" s="174" t="s">
        <v>1481</v>
      </c>
      <c r="F236" s="175" t="s">
        <v>1482</v>
      </c>
      <c r="G236" s="176" t="s">
        <v>1146</v>
      </c>
      <c r="H236" s="177">
        <v>1</v>
      </c>
      <c r="I236" s="178"/>
      <c r="J236" s="179">
        <f>ROUND(I236*H236,2)</f>
        <v>0</v>
      </c>
      <c r="K236" s="180"/>
      <c r="L236" s="39"/>
      <c r="M236" s="181" t="s">
        <v>1</v>
      </c>
      <c r="N236" s="182" t="s">
        <v>40</v>
      </c>
      <c r="O236" s="77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85" t="s">
        <v>542</v>
      </c>
      <c r="AT236" s="185" t="s">
        <v>125</v>
      </c>
      <c r="AU236" s="185" t="s">
        <v>85</v>
      </c>
      <c r="AY236" s="19" t="s">
        <v>122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9" t="s">
        <v>83</v>
      </c>
      <c r="BK236" s="186">
        <f>ROUND(I236*H236,2)</f>
        <v>0</v>
      </c>
      <c r="BL236" s="19" t="s">
        <v>542</v>
      </c>
      <c r="BM236" s="185" t="s">
        <v>1483</v>
      </c>
    </row>
    <row r="237" spans="1:65" s="2" customFormat="1" ht="24.15" customHeight="1">
      <c r="A237" s="38"/>
      <c r="B237" s="172"/>
      <c r="C237" s="173" t="s">
        <v>809</v>
      </c>
      <c r="D237" s="173" t="s">
        <v>125</v>
      </c>
      <c r="E237" s="174" t="s">
        <v>219</v>
      </c>
      <c r="F237" s="175" t="s">
        <v>1484</v>
      </c>
      <c r="G237" s="176" t="s">
        <v>1146</v>
      </c>
      <c r="H237" s="177">
        <v>1</v>
      </c>
      <c r="I237" s="178"/>
      <c r="J237" s="179">
        <f>ROUND(I237*H237,2)</f>
        <v>0</v>
      </c>
      <c r="K237" s="180"/>
      <c r="L237" s="39"/>
      <c r="M237" s="181" t="s">
        <v>1</v>
      </c>
      <c r="N237" s="182" t="s">
        <v>40</v>
      </c>
      <c r="O237" s="77"/>
      <c r="P237" s="183">
        <f>O237*H237</f>
        <v>0</v>
      </c>
      <c r="Q237" s="183">
        <v>0</v>
      </c>
      <c r="R237" s="183">
        <f>Q237*H237</f>
        <v>0</v>
      </c>
      <c r="S237" s="183">
        <v>0</v>
      </c>
      <c r="T237" s="18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85" t="s">
        <v>542</v>
      </c>
      <c r="AT237" s="185" t="s">
        <v>125</v>
      </c>
      <c r="AU237" s="185" t="s">
        <v>85</v>
      </c>
      <c r="AY237" s="19" t="s">
        <v>122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9" t="s">
        <v>83</v>
      </c>
      <c r="BK237" s="186">
        <f>ROUND(I237*H237,2)</f>
        <v>0</v>
      </c>
      <c r="BL237" s="19" t="s">
        <v>542</v>
      </c>
      <c r="BM237" s="185" t="s">
        <v>1485</v>
      </c>
    </row>
    <row r="238" spans="1:65" s="2" customFormat="1" ht="24.15" customHeight="1">
      <c r="A238" s="38"/>
      <c r="B238" s="172"/>
      <c r="C238" s="173" t="s">
        <v>814</v>
      </c>
      <c r="D238" s="173" t="s">
        <v>125</v>
      </c>
      <c r="E238" s="174" t="s">
        <v>1486</v>
      </c>
      <c r="F238" s="175" t="s">
        <v>1487</v>
      </c>
      <c r="G238" s="176" t="s">
        <v>1146</v>
      </c>
      <c r="H238" s="177">
        <v>1</v>
      </c>
      <c r="I238" s="178"/>
      <c r="J238" s="179">
        <f>ROUND(I238*H238,2)</f>
        <v>0</v>
      </c>
      <c r="K238" s="180"/>
      <c r="L238" s="39"/>
      <c r="M238" s="181" t="s">
        <v>1</v>
      </c>
      <c r="N238" s="182" t="s">
        <v>40</v>
      </c>
      <c r="O238" s="77"/>
      <c r="P238" s="183">
        <f>O238*H238</f>
        <v>0</v>
      </c>
      <c r="Q238" s="183">
        <v>0</v>
      </c>
      <c r="R238" s="183">
        <f>Q238*H238</f>
        <v>0</v>
      </c>
      <c r="S238" s="183">
        <v>0</v>
      </c>
      <c r="T238" s="18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85" t="s">
        <v>542</v>
      </c>
      <c r="AT238" s="185" t="s">
        <v>125</v>
      </c>
      <c r="AU238" s="185" t="s">
        <v>85</v>
      </c>
      <c r="AY238" s="19" t="s">
        <v>122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9" t="s">
        <v>83</v>
      </c>
      <c r="BK238" s="186">
        <f>ROUND(I238*H238,2)</f>
        <v>0</v>
      </c>
      <c r="BL238" s="19" t="s">
        <v>542</v>
      </c>
      <c r="BM238" s="185" t="s">
        <v>1488</v>
      </c>
    </row>
    <row r="239" spans="1:65" s="2" customFormat="1" ht="21.75" customHeight="1">
      <c r="A239" s="38"/>
      <c r="B239" s="172"/>
      <c r="C239" s="173" t="s">
        <v>819</v>
      </c>
      <c r="D239" s="173" t="s">
        <v>125</v>
      </c>
      <c r="E239" s="174" t="s">
        <v>131</v>
      </c>
      <c r="F239" s="175" t="s">
        <v>1489</v>
      </c>
      <c r="G239" s="176" t="s">
        <v>1146</v>
      </c>
      <c r="H239" s="177">
        <v>1</v>
      </c>
      <c r="I239" s="178"/>
      <c r="J239" s="179">
        <f>ROUND(I239*H239,2)</f>
        <v>0</v>
      </c>
      <c r="K239" s="180"/>
      <c r="L239" s="39"/>
      <c r="M239" s="181" t="s">
        <v>1</v>
      </c>
      <c r="N239" s="182" t="s">
        <v>40</v>
      </c>
      <c r="O239" s="77"/>
      <c r="P239" s="183">
        <f>O239*H239</f>
        <v>0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85" t="s">
        <v>542</v>
      </c>
      <c r="AT239" s="185" t="s">
        <v>125</v>
      </c>
      <c r="AU239" s="185" t="s">
        <v>85</v>
      </c>
      <c r="AY239" s="19" t="s">
        <v>122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19" t="s">
        <v>83</v>
      </c>
      <c r="BK239" s="186">
        <f>ROUND(I239*H239,2)</f>
        <v>0</v>
      </c>
      <c r="BL239" s="19" t="s">
        <v>542</v>
      </c>
      <c r="BM239" s="185" t="s">
        <v>1490</v>
      </c>
    </row>
    <row r="240" spans="1:65" s="2" customFormat="1" ht="24.15" customHeight="1">
      <c r="A240" s="38"/>
      <c r="B240" s="172"/>
      <c r="C240" s="173" t="s">
        <v>823</v>
      </c>
      <c r="D240" s="173" t="s">
        <v>125</v>
      </c>
      <c r="E240" s="174" t="s">
        <v>225</v>
      </c>
      <c r="F240" s="175" t="s">
        <v>1491</v>
      </c>
      <c r="G240" s="176" t="s">
        <v>1146</v>
      </c>
      <c r="H240" s="177">
        <v>1</v>
      </c>
      <c r="I240" s="178"/>
      <c r="J240" s="179">
        <f>ROUND(I240*H240,2)</f>
        <v>0</v>
      </c>
      <c r="K240" s="180"/>
      <c r="L240" s="39"/>
      <c r="M240" s="181" t="s">
        <v>1</v>
      </c>
      <c r="N240" s="182" t="s">
        <v>40</v>
      </c>
      <c r="O240" s="77"/>
      <c r="P240" s="183">
        <f>O240*H240</f>
        <v>0</v>
      </c>
      <c r="Q240" s="183">
        <v>0</v>
      </c>
      <c r="R240" s="183">
        <f>Q240*H240</f>
        <v>0</v>
      </c>
      <c r="S240" s="183">
        <v>0</v>
      </c>
      <c r="T240" s="18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185" t="s">
        <v>542</v>
      </c>
      <c r="AT240" s="185" t="s">
        <v>125</v>
      </c>
      <c r="AU240" s="185" t="s">
        <v>85</v>
      </c>
      <c r="AY240" s="19" t="s">
        <v>122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9" t="s">
        <v>83</v>
      </c>
      <c r="BK240" s="186">
        <f>ROUND(I240*H240,2)</f>
        <v>0</v>
      </c>
      <c r="BL240" s="19" t="s">
        <v>542</v>
      </c>
      <c r="BM240" s="185" t="s">
        <v>1492</v>
      </c>
    </row>
    <row r="241" spans="1:65" s="2" customFormat="1" ht="16.5" customHeight="1">
      <c r="A241" s="38"/>
      <c r="B241" s="172"/>
      <c r="C241" s="173" t="s">
        <v>827</v>
      </c>
      <c r="D241" s="173" t="s">
        <v>125</v>
      </c>
      <c r="E241" s="174" t="s">
        <v>1493</v>
      </c>
      <c r="F241" s="175" t="s">
        <v>1494</v>
      </c>
      <c r="G241" s="176" t="s">
        <v>1146</v>
      </c>
      <c r="H241" s="177">
        <v>1</v>
      </c>
      <c r="I241" s="178"/>
      <c r="J241" s="179">
        <f>ROUND(I241*H241,2)</f>
        <v>0</v>
      </c>
      <c r="K241" s="180"/>
      <c r="L241" s="39"/>
      <c r="M241" s="188" t="s">
        <v>1</v>
      </c>
      <c r="N241" s="189" t="s">
        <v>40</v>
      </c>
      <c r="O241" s="190"/>
      <c r="P241" s="191">
        <f>O241*H241</f>
        <v>0</v>
      </c>
      <c r="Q241" s="191">
        <v>0</v>
      </c>
      <c r="R241" s="191">
        <f>Q241*H241</f>
        <v>0</v>
      </c>
      <c r="S241" s="191">
        <v>0</v>
      </c>
      <c r="T241" s="19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85" t="s">
        <v>542</v>
      </c>
      <c r="AT241" s="185" t="s">
        <v>125</v>
      </c>
      <c r="AU241" s="185" t="s">
        <v>85</v>
      </c>
      <c r="AY241" s="19" t="s">
        <v>122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9" t="s">
        <v>83</v>
      </c>
      <c r="BK241" s="186">
        <f>ROUND(I241*H241,2)</f>
        <v>0</v>
      </c>
      <c r="BL241" s="19" t="s">
        <v>542</v>
      </c>
      <c r="BM241" s="185" t="s">
        <v>1495</v>
      </c>
    </row>
    <row r="242" spans="1:31" s="2" customFormat="1" ht="6.95" customHeight="1">
      <c r="A242" s="38"/>
      <c r="B242" s="60"/>
      <c r="C242" s="61"/>
      <c r="D242" s="61"/>
      <c r="E242" s="61"/>
      <c r="F242" s="61"/>
      <c r="G242" s="61"/>
      <c r="H242" s="61"/>
      <c r="I242" s="61"/>
      <c r="J242" s="61"/>
      <c r="K242" s="61"/>
      <c r="L242" s="39"/>
      <c r="M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</row>
  </sheetData>
  <autoFilter ref="C119:K24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LAPTOP-JVJKK6JQ\Martin</dc:creator>
  <cp:keywords/>
  <dc:description/>
  <cp:lastModifiedBy>LAPTOP-JVJKK6JQ\Martin</cp:lastModifiedBy>
  <dcterms:created xsi:type="dcterms:W3CDTF">2022-06-30T10:58:11Z</dcterms:created>
  <dcterms:modified xsi:type="dcterms:W3CDTF">2022-06-30T10:58:21Z</dcterms:modified>
  <cp:category/>
  <cp:version/>
  <cp:contentType/>
  <cp:contentStatus/>
</cp:coreProperties>
</file>