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100433 - Rekonstrukce..." sheetId="2" r:id="rId2"/>
  </sheets>
  <definedNames>
    <definedName name="_xlnm.Print_Area" localSheetId="0">'Rekapitulace stavby'!$D$4:$AO$76,'Rekapitulace stavby'!$C$82:$AQ$96</definedName>
    <definedName name="_xlnm._FilterDatabase" localSheetId="1" hidden="1">'2022100433 - Rekonstrukce...'!$C$122:$K$347</definedName>
    <definedName name="_xlnm.Print_Area" localSheetId="1">'2022100433 - Rekonstrukce...'!$C$4:$J$76,'2022100433 - Rekonstrukce...'!$C$82:$J$106,'2022100433 - Rekonstrukce...'!$C$112:$K$347</definedName>
    <definedName name="_xlnm.Print_Titles" localSheetId="0">'Rekapitulace stavby'!$92:$92</definedName>
    <definedName name="_xlnm.Print_Titles" localSheetId="1">'2022100433 - Rekonstrukce...'!$122:$122</definedName>
  </definedNames>
  <calcPr fullCalcOnLoad="1"/>
</workbook>
</file>

<file path=xl/sharedStrings.xml><?xml version="1.0" encoding="utf-8"?>
<sst xmlns="http://schemas.openxmlformats.org/spreadsheetml/2006/main" count="2339" uniqueCount="561">
  <si>
    <t>Export Komplet</t>
  </si>
  <si>
    <t/>
  </si>
  <si>
    <t>2.0</t>
  </si>
  <si>
    <t>ZAMOK</t>
  </si>
  <si>
    <t>False</t>
  </si>
  <si>
    <t>{0d9dc678-ee58-41b0-87b4-190cb6b7ddde}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</si>
  <si>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</si>
  <si>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</si>
  <si>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</si>
  <si>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</si>
  <si>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</si>
  <si>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</si>
  <si>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</si>
  <si>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</si>
  <si>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2022100433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</si>
  <si>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</si>
  <si>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</si>
  <si>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Železná č.p.115 - část elektroinstalace</t>
  </si>
  <si>
    <t>KSO:</t>
  </si>
  <si>
    <t>CC-CZ:</t>
  </si>
  <si>
    <t>Místo:</t>
  </si>
  <si>
    <t xml:space="preserve"> </t>
  </si>
  <si>
    <t>Datum:</t>
  </si>
  <si>
    <t>13. 6. 2022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</si>
  <si>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</si>
  <si>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</si>
  <si>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</si>
  <si>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</si>
  <si>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</si>
  <si>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</si>
  <si>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</si>
  <si>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</si>
  <si>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</si>
  <si>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</si>
  <si>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</si>
  <si>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</si>
  <si>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</si>
  <si>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</si>
  <si>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</si>
  <si>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</si>
  <si>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</si>
  <si>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</si>
  <si>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</si>
  <si>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</si>
  <si>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</si>
  <si>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</si>
  <si>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</si>
  <si>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</si>
  <si>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</si>
  <si>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</si>
  <si>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</si>
  <si>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</si>
  <si>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</si>
  <si>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</si>
  <si>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</si>
  <si>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</si>
  <si>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</si>
  <si>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</si>
  <si>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</si>
  <si>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</si>
  <si>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</si>
  <si>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</si>
  <si>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</si>
  <si>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</si>
  <si>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</si>
  <si>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</si>
  <si>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</si>
  <si>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</si>
  <si>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</si>
  <si>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</si>
  <si>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</si>
  <si>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</si>
  <si>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</si>
  <si>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</si>
  <si>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</si>
  <si>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</si>
  <si>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</si>
  <si>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</si>
  <si>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</si>
  <si>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</si>
  <si>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</si>
  <si>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</si>
  <si>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</si>
  <si>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</si>
  <si>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</si>
  <si>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</si>
  <si>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</si>
  <si>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D1 - KABELY A VODIČE</t>
  </si>
  <si>
    <t>D10 - Řezání, vrtání a sekání</t>
  </si>
  <si>
    <t>D11 - Ostatní</t>
  </si>
  <si>
    <t>D2 - ÚLOŽNÝ A UPEVŇOVACÍ MATERIÁL</t>
  </si>
  <si>
    <t>D3 - PŘÍSTROJE</t>
  </si>
  <si>
    <t>D4 - Měření a regulace</t>
  </si>
  <si>
    <t>D5 - HROMOSVOD a pospojení</t>
  </si>
  <si>
    <t>D6 - ROZVADĚČE</t>
  </si>
  <si>
    <t>D7 - SVÍTIDLA</t>
  </si>
  <si>
    <t>D8 - Programování a parametrizace</t>
  </si>
  <si>
    <t>D9 - Požární ucpávky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</si>
  <si>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</si>
  <si>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</si>
  <si>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</si>
  <si>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</si>
  <si>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</si>
  <si>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</si>
  <si>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</si>
  <si>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</si>
  <si>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</si>
  <si>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</si>
  <si>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</si>
  <si>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</si>
  <si>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</si>
  <si>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</si>
  <si>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KABELY A VODIČE</t>
  </si>
  <si>
    <t>ROZPOCET</t>
  </si>
  <si>
    <t>K</t>
  </si>
  <si>
    <t>Pol1</t>
  </si>
  <si>
    <t>CYA 10 zž</t>
  </si>
  <si>
    <t>m</t>
  </si>
  <si>
    <t>4</t>
  </si>
  <si>
    <t>1419892144</t>
  </si>
  <si>
    <t>PP</t>
  </si>
  <si>
    <t>10</t>
  </si>
  <si>
    <t>Pol10</t>
  </si>
  <si>
    <t>Kabel CYKY-O 3x1,5mm2</t>
  </si>
  <si>
    <t>294095468</t>
  </si>
  <si>
    <t>11</t>
  </si>
  <si>
    <t>Pol11</t>
  </si>
  <si>
    <t>Kabel JYSTY 2x2x0,8mm2</t>
  </si>
  <si>
    <t>675118970</t>
  </si>
  <si>
    <t>12</t>
  </si>
  <si>
    <t>Pol12</t>
  </si>
  <si>
    <t>Kabel Y-JZ 7x 0,75</t>
  </si>
  <si>
    <t>-252581360</t>
  </si>
  <si>
    <t>Pol2</t>
  </si>
  <si>
    <t>CYA 16 zž</t>
  </si>
  <si>
    <t>-1197617269</t>
  </si>
  <si>
    <t>3</t>
  </si>
  <si>
    <t>Pol3</t>
  </si>
  <si>
    <t>CYA 6 zž</t>
  </si>
  <si>
    <t>620176707</t>
  </si>
  <si>
    <t>Pol4</t>
  </si>
  <si>
    <t>CY 4 mm2 (pospojování)</t>
  </si>
  <si>
    <t>-2108131031</t>
  </si>
  <si>
    <t>5</t>
  </si>
  <si>
    <t>Pol5</t>
  </si>
  <si>
    <t>Kabel CYKY-J 3x1,5mm2</t>
  </si>
  <si>
    <t>67516628</t>
  </si>
  <si>
    <t>6</t>
  </si>
  <si>
    <t>Pol6</t>
  </si>
  <si>
    <t>Kabel CYKY-J 3x2,5mm2</t>
  </si>
  <si>
    <t>2012118354</t>
  </si>
  <si>
    <t>7</t>
  </si>
  <si>
    <t>Pol7</t>
  </si>
  <si>
    <t>Kabel CYKY-J 5x1,5mm2</t>
  </si>
  <si>
    <t>-215467522</t>
  </si>
  <si>
    <t>8</t>
  </si>
  <si>
    <t>Pol8</t>
  </si>
  <si>
    <t>Kabel CYKY-J 5x10mm2</t>
  </si>
  <si>
    <t>-278064615</t>
  </si>
  <si>
    <t>9</t>
  </si>
  <si>
    <t>Pol9</t>
  </si>
  <si>
    <t>Kabel CYKY-J 7x1,5mm2</t>
  </si>
  <si>
    <t>1895174423</t>
  </si>
  <si>
    <t>D10</t>
  </si>
  <si>
    <t>Řezání, vrtání a sekání</t>
  </si>
  <si>
    <t>91</t>
  </si>
  <si>
    <t>Pol91</t>
  </si>
  <si>
    <t>Řezání drážek do zdiva 30x50mm</t>
  </si>
  <si>
    <t>298791302</t>
  </si>
  <si>
    <t>92</t>
  </si>
  <si>
    <t>Pol92</t>
  </si>
  <si>
    <t>Vrtání odvorů do betonu, d=20mm, délka=300mm</t>
  </si>
  <si>
    <t>ks</t>
  </si>
  <si>
    <t>84478721</t>
  </si>
  <si>
    <t>93</t>
  </si>
  <si>
    <t>Pol93</t>
  </si>
  <si>
    <t>Vrtání otvorů pro krabice KU68</t>
  </si>
  <si>
    <t>350282826</t>
  </si>
  <si>
    <t>94</t>
  </si>
  <si>
    <t>Pol94</t>
  </si>
  <si>
    <t>Jádrové vrtání prostupů do  průměru 200mm hloubka 400mm</t>
  </si>
  <si>
    <t>-195307082</t>
  </si>
  <si>
    <t>D11</t>
  </si>
  <si>
    <t>Ostatní</t>
  </si>
  <si>
    <t>100</t>
  </si>
  <si>
    <t>Pol100</t>
  </si>
  <si>
    <t>Materiál podružný</t>
  </si>
  <si>
    <t>1897079721</t>
  </si>
  <si>
    <t>101</t>
  </si>
  <si>
    <t>Pol101</t>
  </si>
  <si>
    <t>Vedlejší rozpočtové náklady (materiál a montáže)</t>
  </si>
  <si>
    <t>-1252322274</t>
  </si>
  <si>
    <t>102</t>
  </si>
  <si>
    <t>Pol102</t>
  </si>
  <si>
    <t>Podíl přidružených výkonů</t>
  </si>
  <si>
    <t>-253007961</t>
  </si>
  <si>
    <t>103</t>
  </si>
  <si>
    <t>Pol103</t>
  </si>
  <si>
    <t>Koordinační činnost</t>
  </si>
  <si>
    <t>-323137388</t>
  </si>
  <si>
    <t>104</t>
  </si>
  <si>
    <t>Pol104</t>
  </si>
  <si>
    <t>Uvedení do provozu</t>
  </si>
  <si>
    <t>-285412419</t>
  </si>
  <si>
    <t>105</t>
  </si>
  <si>
    <t>Pol105</t>
  </si>
  <si>
    <t>Měření osvětlení- protokol</t>
  </si>
  <si>
    <t>1921908962</t>
  </si>
  <si>
    <t>106</t>
  </si>
  <si>
    <t>Pol106</t>
  </si>
  <si>
    <t>Ochranné a pracovní pomůcky</t>
  </si>
  <si>
    <t>253459312</t>
  </si>
  <si>
    <t>95</t>
  </si>
  <si>
    <t>Pol95</t>
  </si>
  <si>
    <t>Lešení</t>
  </si>
  <si>
    <t>-2139641875</t>
  </si>
  <si>
    <t>96</t>
  </si>
  <si>
    <t>Pol96</t>
  </si>
  <si>
    <t>Doprava osob a materiálu</t>
  </si>
  <si>
    <t>-714047381</t>
  </si>
  <si>
    <t>97</t>
  </si>
  <si>
    <t>Pol97</t>
  </si>
  <si>
    <t>Přesuny hmot do 20m</t>
  </si>
  <si>
    <t>43920615</t>
  </si>
  <si>
    <t>98</t>
  </si>
  <si>
    <t>Pol98</t>
  </si>
  <si>
    <t>Projektová dokumentace skutečného stavu</t>
  </si>
  <si>
    <t>-81033083</t>
  </si>
  <si>
    <t>99</t>
  </si>
  <si>
    <t>Pol99</t>
  </si>
  <si>
    <t>Revize elektroinstalace a hromosvodu</t>
  </si>
  <si>
    <t>654789934</t>
  </si>
  <si>
    <t>D2</t>
  </si>
  <si>
    <t>ÚLOŽNÝ A UPEVŇOVACÍ MATERIÁL</t>
  </si>
  <si>
    <t>13</t>
  </si>
  <si>
    <t>Pol13</t>
  </si>
  <si>
    <t>Elektroinstalační trubka ohebná  d= 25mm</t>
  </si>
  <si>
    <t>-1216692763</t>
  </si>
  <si>
    <t>14</t>
  </si>
  <si>
    <t>Pol14</t>
  </si>
  <si>
    <t>Elektroinstalační trubka ohebná  d= 32mm</t>
  </si>
  <si>
    <t>-1213352386</t>
  </si>
  <si>
    <t>Pol15</t>
  </si>
  <si>
    <t>Elektroinstalační trubka pevná 20 mm</t>
  </si>
  <si>
    <t>-87991889</t>
  </si>
  <si>
    <t>16</t>
  </si>
  <si>
    <t>Pol16</t>
  </si>
  <si>
    <t>Kabelová ochranná dvouplášťová trubka do země 63mm</t>
  </si>
  <si>
    <t>2138557722</t>
  </si>
  <si>
    <t>17</t>
  </si>
  <si>
    <t>Pol17</t>
  </si>
  <si>
    <t>Instalační krabice na povrch IP65 (cca. 80x80)</t>
  </si>
  <si>
    <t>-392861457</t>
  </si>
  <si>
    <t>18</t>
  </si>
  <si>
    <t>Pol18</t>
  </si>
  <si>
    <t>Příchytky PVC pro trubky</t>
  </si>
  <si>
    <t>632409181</t>
  </si>
  <si>
    <t>19</t>
  </si>
  <si>
    <t>Pol19</t>
  </si>
  <si>
    <t>Kabelový žlab drátěný, 300x50mm, včtně konzole a spojovcího materiálu</t>
  </si>
  <si>
    <t>787055243</t>
  </si>
  <si>
    <t>D3</t>
  </si>
  <si>
    <t>PŘÍSTROJE</t>
  </si>
  <si>
    <t>20</t>
  </si>
  <si>
    <t>Pol20</t>
  </si>
  <si>
    <t>Pohybové čidlo přisazené PIR 360° bílé</t>
  </si>
  <si>
    <t>2129828197</t>
  </si>
  <si>
    <t>Pol21</t>
  </si>
  <si>
    <t>El. vývod 1-fázový 230V zakončený v krabici HP90</t>
  </si>
  <si>
    <t>-807207373</t>
  </si>
  <si>
    <t>22</t>
  </si>
  <si>
    <t>Pol22</t>
  </si>
  <si>
    <t>Krabice do rozdělovačů + svorky a propoje</t>
  </si>
  <si>
    <t>427468626</t>
  </si>
  <si>
    <t>23</t>
  </si>
  <si>
    <t>Pol23</t>
  </si>
  <si>
    <t>Krabice přístrojová univerzální KU 68 -1901 krabice lze spojit v souvislou řadu</t>
  </si>
  <si>
    <t>909801771</t>
  </si>
  <si>
    <t>24</t>
  </si>
  <si>
    <t>Pol24</t>
  </si>
  <si>
    <t>Spínač  vestavný velkoplošný bílý, hranatý, řazení č.1, 10A /250V komplet bez rámečku</t>
  </si>
  <si>
    <t>346174353</t>
  </si>
  <si>
    <t>25</t>
  </si>
  <si>
    <t>Pol25</t>
  </si>
  <si>
    <t>Sériový spínač střídavý velkoplošný bílý, hranatý, č.5, 10A/250V komplet bez rámečku</t>
  </si>
  <si>
    <t>843185459</t>
  </si>
  <si>
    <t>26</t>
  </si>
  <si>
    <t>Pol26</t>
  </si>
  <si>
    <t>Střídavý přepínač vestavný velkoplošný bílý,hranatý, č. 6, 10A/250V komplet bez rámečku</t>
  </si>
  <si>
    <t>-197761066</t>
  </si>
  <si>
    <t>27</t>
  </si>
  <si>
    <t>Pol27</t>
  </si>
  <si>
    <t>Sériový přepínač střídavý velkoplošný bílý, hranatý ,č.5A, 10A/250V komplet bez rámečku</t>
  </si>
  <si>
    <t>948482225</t>
  </si>
  <si>
    <t>28</t>
  </si>
  <si>
    <t>Pol28</t>
  </si>
  <si>
    <t>Křížový přepínač vestavný bílý, hranatý, č.7, 10A/250V komplet</t>
  </si>
  <si>
    <t>-845274112</t>
  </si>
  <si>
    <t>29</t>
  </si>
  <si>
    <t>Pol29</t>
  </si>
  <si>
    <t>Rámeček čtyřnásobný vodorovný bílý, hranatý</t>
  </si>
  <si>
    <t>-1502818952</t>
  </si>
  <si>
    <t>30</t>
  </si>
  <si>
    <t>Pol30</t>
  </si>
  <si>
    <t>Rámeček dvojnásobný svislý bílý, hranatý</t>
  </si>
  <si>
    <t>286950584</t>
  </si>
  <si>
    <t>31</t>
  </si>
  <si>
    <t>Pol31</t>
  </si>
  <si>
    <t>Rámeček dvojnásobný vodorovný  bílý, hranatý</t>
  </si>
  <si>
    <t>507473019</t>
  </si>
  <si>
    <t>32</t>
  </si>
  <si>
    <t>Pol32</t>
  </si>
  <si>
    <t>Rámeček jednonásobný bílý, hranatý</t>
  </si>
  <si>
    <t>-582250672</t>
  </si>
  <si>
    <t>33</t>
  </si>
  <si>
    <t>Pol33</t>
  </si>
  <si>
    <t>Rámeček trojnásobný svislý bílý, hranatý</t>
  </si>
  <si>
    <t>1136465644</t>
  </si>
  <si>
    <t>34</t>
  </si>
  <si>
    <t>Pol34</t>
  </si>
  <si>
    <t>Rámeček trojnásobný vodorovný bílý, hranatý</t>
  </si>
  <si>
    <t>-1923004977</t>
  </si>
  <si>
    <t>35</t>
  </si>
  <si>
    <t>Pol35</t>
  </si>
  <si>
    <t>Tlačítkový ovladač s doutnavkou vestavný bílý, hranatý, 10A/250V komplet bez rámečku</t>
  </si>
  <si>
    <t>1332435999</t>
  </si>
  <si>
    <t>36</t>
  </si>
  <si>
    <t>Pol36</t>
  </si>
  <si>
    <t>Vypínač jednopólový na povrch IP44</t>
  </si>
  <si>
    <t>1647440544</t>
  </si>
  <si>
    <t>37</t>
  </si>
  <si>
    <t>Pol37</t>
  </si>
  <si>
    <t>Zásuvka jednonásobná 2P+PE 16A /250V bílá, hranatá, bez rámečku</t>
  </si>
  <si>
    <t>-1280858269</t>
  </si>
  <si>
    <t>38</t>
  </si>
  <si>
    <t>Pol38</t>
  </si>
  <si>
    <t>Zásuvka 230V jednonásobná na povrch IP44</t>
  </si>
  <si>
    <t>-644619834</t>
  </si>
  <si>
    <t>39</t>
  </si>
  <si>
    <t>Pol39</t>
  </si>
  <si>
    <t>Bezšroubové instalační svorky do 2,5 mm2</t>
  </si>
  <si>
    <t>-2088411315</t>
  </si>
  <si>
    <t>40</t>
  </si>
  <si>
    <t>Pol40</t>
  </si>
  <si>
    <t>Regulátor teploty s displejem KNX, antracit, hranatý</t>
  </si>
  <si>
    <t>-1082108627</t>
  </si>
  <si>
    <t>41</t>
  </si>
  <si>
    <t>Pol41</t>
  </si>
  <si>
    <t>Rámeček 1 nás., antracit, hranatý</t>
  </si>
  <si>
    <t>1155337786</t>
  </si>
  <si>
    <t>42</t>
  </si>
  <si>
    <t>Pol42</t>
  </si>
  <si>
    <t>Tlačítkový ovladač s doutnavkou vestavný antracit, hranatý, 10A/250V komplet bez rámečku</t>
  </si>
  <si>
    <t>-1850781159</t>
  </si>
  <si>
    <t>43</t>
  </si>
  <si>
    <t>Pol43</t>
  </si>
  <si>
    <t>Tlačítko TOTAL STOP</t>
  </si>
  <si>
    <t>2124850547</t>
  </si>
  <si>
    <t>D4</t>
  </si>
  <si>
    <t>Měření a regulace</t>
  </si>
  <si>
    <t>44</t>
  </si>
  <si>
    <t>Pol44</t>
  </si>
  <si>
    <t>Spínaný napájecí zdroj, 24 VDC, výstupní proud min 6A</t>
  </si>
  <si>
    <t>kus</t>
  </si>
  <si>
    <t>-1995418568</t>
  </si>
  <si>
    <t>45</t>
  </si>
  <si>
    <t>Pol45</t>
  </si>
  <si>
    <t>Teplotní čídlo PT1000 5m</t>
  </si>
  <si>
    <t>-1775731587</t>
  </si>
  <si>
    <t>46</t>
  </si>
  <si>
    <t>Pol46</t>
  </si>
  <si>
    <t>Řídicí systém budovy PLC  s následující konfigurací:</t>
  </si>
  <si>
    <t>-261617964</t>
  </si>
  <si>
    <t>P</t>
  </si>
  <si>
    <t>Poznámka k položce:
PLC procesorový modul 2x Ethernet, Sériové rozhraní RS485, FTP, webová vizualizace
1x Modbus RS232/485 karta 
1x Měření teploty 8x (PT1000)
1x DI 16x 24V
1x DO 16x 24V
1x Karta KNX (počet skupinových adres: 254)</t>
  </si>
  <si>
    <t>D5</t>
  </si>
  <si>
    <t>HROMOSVOD a pospojení</t>
  </si>
  <si>
    <t>47</t>
  </si>
  <si>
    <t>Pol47</t>
  </si>
  <si>
    <t>Drát FeZn10 mm</t>
  </si>
  <si>
    <t>-2072535839</t>
  </si>
  <si>
    <t>48</t>
  </si>
  <si>
    <t>Pol48</t>
  </si>
  <si>
    <t>Drát AlMgSi 8 mm</t>
  </si>
  <si>
    <t>620395732</t>
  </si>
  <si>
    <t>49</t>
  </si>
  <si>
    <t>Pol49</t>
  </si>
  <si>
    <t>Oddálený jímač pro komín a anténní stožár včetně příslušenství 16/10mm</t>
  </si>
  <si>
    <t>974377696</t>
  </si>
  <si>
    <t>50</t>
  </si>
  <si>
    <t>Pol50</t>
  </si>
  <si>
    <t>Svorka křížová drát x drát</t>
  </si>
  <si>
    <t>-1506388830</t>
  </si>
  <si>
    <t>51</t>
  </si>
  <si>
    <t>Pol51</t>
  </si>
  <si>
    <t>Svorka na uchycení jímacího vedení na střeše</t>
  </si>
  <si>
    <t>-1004863187</t>
  </si>
  <si>
    <t>52</t>
  </si>
  <si>
    <t>Pol52</t>
  </si>
  <si>
    <t>Svorka okapová</t>
  </si>
  <si>
    <t>894257613</t>
  </si>
  <si>
    <t>53</t>
  </si>
  <si>
    <t>Pol53</t>
  </si>
  <si>
    <t>Svorka spojovací</t>
  </si>
  <si>
    <t>2062489355</t>
  </si>
  <si>
    <t>54</t>
  </si>
  <si>
    <t>Pol54</t>
  </si>
  <si>
    <t>Svorka pásek x drát FeZn</t>
  </si>
  <si>
    <t>470386679</t>
  </si>
  <si>
    <t>55</t>
  </si>
  <si>
    <t>Pol55</t>
  </si>
  <si>
    <t>Svorka pásek x pásek FeZn</t>
  </si>
  <si>
    <t>1346386059</t>
  </si>
  <si>
    <t>56</t>
  </si>
  <si>
    <t>Pol56</t>
  </si>
  <si>
    <t>Zemnící pásek FeZn 30×4</t>
  </si>
  <si>
    <t>1109013505</t>
  </si>
  <si>
    <t>57</t>
  </si>
  <si>
    <t>Pol57</t>
  </si>
  <si>
    <t>Hlavní uzemňovací svorka</t>
  </si>
  <si>
    <t>1428637761</t>
  </si>
  <si>
    <t>58</t>
  </si>
  <si>
    <t>Pol58</t>
  </si>
  <si>
    <t>Uchycení svodů včetně hmoždinky</t>
  </si>
  <si>
    <t>1544914160</t>
  </si>
  <si>
    <t>59</t>
  </si>
  <si>
    <t>Pol59</t>
  </si>
  <si>
    <t>Ochranná tyč hromosvodu vč. zkušební svotky, upevnění a označení</t>
  </si>
  <si>
    <t>1695930169</t>
  </si>
  <si>
    <t>60</t>
  </si>
  <si>
    <t>Pol60</t>
  </si>
  <si>
    <t>Pomocný materiál hromosvod, nátěry</t>
  </si>
  <si>
    <t>-927144695</t>
  </si>
  <si>
    <t>D6</t>
  </si>
  <si>
    <t>ROZVADĚČE</t>
  </si>
  <si>
    <t>61</t>
  </si>
  <si>
    <t>Pol61</t>
  </si>
  <si>
    <t>Rozvaděč patra R1 včetně výzbroje</t>
  </si>
  <si>
    <t>-894671350</t>
  </si>
  <si>
    <t>62</t>
  </si>
  <si>
    <t>Pol62</t>
  </si>
  <si>
    <t>Rozvaděč patra R2 včetně výzbroje</t>
  </si>
  <si>
    <t>-1677410662</t>
  </si>
  <si>
    <t>63</t>
  </si>
  <si>
    <t>Pol63</t>
  </si>
  <si>
    <t>Rozvaděč patra R3 včetně výzbroje</t>
  </si>
  <si>
    <t>-1830241261</t>
  </si>
  <si>
    <t>64</t>
  </si>
  <si>
    <t>Pol64</t>
  </si>
  <si>
    <t>Rozvaděč  domu RH1.1 + RH1.2</t>
  </si>
  <si>
    <t>-680926875</t>
  </si>
  <si>
    <t>D7</t>
  </si>
  <si>
    <t>SVÍTIDLA</t>
  </si>
  <si>
    <t>65</t>
  </si>
  <si>
    <t>Pol65</t>
  </si>
  <si>
    <t>1: Svítidlo LED 20-30W vestavné stropní kulaté bílé IP44 (d=24-40 cm) 3000K</t>
  </si>
  <si>
    <t>1946207378</t>
  </si>
  <si>
    <t>66</t>
  </si>
  <si>
    <t>Pol66</t>
  </si>
  <si>
    <t>2: Svítidlo LED 15-25W vestavné stropní kulaté bílé IP44 (d=15-30 cm) 3000K</t>
  </si>
  <si>
    <t>-926662783</t>
  </si>
  <si>
    <t>67</t>
  </si>
  <si>
    <t>Pol67</t>
  </si>
  <si>
    <t>3: Žárovkové svítidlo nástěnné 2x40W, dvě mléčné koule na černých tyčkách s mosaznými prvky</t>
  </si>
  <si>
    <t>1951686240</t>
  </si>
  <si>
    <t>68</t>
  </si>
  <si>
    <t>Pol68</t>
  </si>
  <si>
    <t>4: Žárovkové svítidlo závěsné 3x40W, tři mléčné koule, černý tyč s mosaznými prvky</t>
  </si>
  <si>
    <t>-2123646491</t>
  </si>
  <si>
    <t>69</t>
  </si>
  <si>
    <t>Pol69</t>
  </si>
  <si>
    <t>5: Svítidlo přisazené nastavitelné válečkové 28W, kulatá základna, mosazné provedení</t>
  </si>
  <si>
    <t>744557347</t>
  </si>
  <si>
    <t>70</t>
  </si>
  <si>
    <t>Pol70</t>
  </si>
  <si>
    <t>6: Nástěnné nebo stropní svítidlo mosazné, stínidlo z opálového skla (průměr 25-40cm), kulatá základna 25-30cm</t>
  </si>
  <si>
    <t>1482281468</t>
  </si>
  <si>
    <t>71</t>
  </si>
  <si>
    <t>Pol71</t>
  </si>
  <si>
    <t>7: Závěsné svítidlo 2x40W, černá/mosaz, stínidlo z opálového skla, šířka 80 – 110cm</t>
  </si>
  <si>
    <t>2130324005</t>
  </si>
  <si>
    <t>72</t>
  </si>
  <si>
    <t>Pol72</t>
  </si>
  <si>
    <t>9: Reflektorové svítidlo polohovatelné, hliník, černé, 8W</t>
  </si>
  <si>
    <t>337770483</t>
  </si>
  <si>
    <t>73</t>
  </si>
  <si>
    <t>Pol73</t>
  </si>
  <si>
    <t>10: Vývod pod zrcadlo zakončený svorkou</t>
  </si>
  <si>
    <t>-1120717551</t>
  </si>
  <si>
    <t>74</t>
  </si>
  <si>
    <t>Pol74</t>
  </si>
  <si>
    <t>11: Vývod za postelí zakončený svorkou</t>
  </si>
  <si>
    <t>-608376572</t>
  </si>
  <si>
    <t>75</t>
  </si>
  <si>
    <t>Pol75</t>
  </si>
  <si>
    <t>12a: LED pásek v podhledu driver</t>
  </si>
  <si>
    <t>628843118</t>
  </si>
  <si>
    <t>76</t>
  </si>
  <si>
    <t>Pol76</t>
  </si>
  <si>
    <t>12b: LED pásek 14,4W/m, 3000K + hliníková lišta s opálovým krytem</t>
  </si>
  <si>
    <t>-721079751</t>
  </si>
  <si>
    <t>77</t>
  </si>
  <si>
    <t>Pol77</t>
  </si>
  <si>
    <t>13: LED Driver 12V + 3m LED pásek 14,4W/m, 3000K + hliníková lišta s opálovým krytem 3m</t>
  </si>
  <si>
    <t>1754592628</t>
  </si>
  <si>
    <t>78</t>
  </si>
  <si>
    <t>Pol78</t>
  </si>
  <si>
    <t>14: Vývod LED pásek linka zakončený svorkou</t>
  </si>
  <si>
    <t>-627784376</t>
  </si>
  <si>
    <t>79</t>
  </si>
  <si>
    <t>Pol79</t>
  </si>
  <si>
    <t>15: Zemní  svítidlo 230V, IP67</t>
  </si>
  <si>
    <t>1307217520</t>
  </si>
  <si>
    <t>80</t>
  </si>
  <si>
    <t>Pol80</t>
  </si>
  <si>
    <t>16: Svítidlo 60W trubicové prachotěsné 150cm, 4000K, IP65</t>
  </si>
  <si>
    <t>-662773068</t>
  </si>
  <si>
    <t>81</t>
  </si>
  <si>
    <t>Pol81</t>
  </si>
  <si>
    <t>17: Venkovní svítidlo LED 14W nástěnné, 3000K včetně mont. desky na zateplení</t>
  </si>
  <si>
    <t>2048458549</t>
  </si>
  <si>
    <t>82</t>
  </si>
  <si>
    <t>Pol82</t>
  </si>
  <si>
    <t>18: Venkovní svítidlo na fasádu 230V, IP65  s detektorem pohybu</t>
  </si>
  <si>
    <t>-1109629700</t>
  </si>
  <si>
    <t>83</t>
  </si>
  <si>
    <t>Pol83</t>
  </si>
  <si>
    <t>19: Vývod venkovní LOGO zakončené svorkou v mont. krabici 68 do zateplení</t>
  </si>
  <si>
    <t>-416386916</t>
  </si>
  <si>
    <t>84</t>
  </si>
  <si>
    <t>Pol84</t>
  </si>
  <si>
    <t>N1: Nouzové svítidlo - LED, min 3W, 5700K, Ra80, IP65 bez piktogramu</t>
  </si>
  <si>
    <t>-431709542</t>
  </si>
  <si>
    <t>85</t>
  </si>
  <si>
    <t>Pol85</t>
  </si>
  <si>
    <t>N2: Nouzové svítidlo - LED, min 6,6W, 5700K, Ra80, IP65</t>
  </si>
  <si>
    <t>-2145124673</t>
  </si>
  <si>
    <t>86</t>
  </si>
  <si>
    <t>Pol86</t>
  </si>
  <si>
    <t>NP1: Nouzové svítidlo včetně piktogramů LED, min 3W, 6500K, Ra70</t>
  </si>
  <si>
    <t>222445401</t>
  </si>
  <si>
    <t>D8</t>
  </si>
  <si>
    <t>Programování a parametrizace</t>
  </si>
  <si>
    <t>87</t>
  </si>
  <si>
    <t>Pol87</t>
  </si>
  <si>
    <t>Nastavení prvků KNX, propojení a odzkoušení</t>
  </si>
  <si>
    <t>-2630715</t>
  </si>
  <si>
    <t>88</t>
  </si>
  <si>
    <t>Pol88</t>
  </si>
  <si>
    <t>Programování PLC - vytvoření řídicího systému budovy a vizualizace</t>
  </si>
  <si>
    <t>-1904010327</t>
  </si>
  <si>
    <t>D9</t>
  </si>
  <si>
    <t>Požární ucpávky</t>
  </si>
  <si>
    <t>89</t>
  </si>
  <si>
    <t>Pol89</t>
  </si>
  <si>
    <t>Požární ucpávky mezi strojovnou a 1.NP</t>
  </si>
  <si>
    <t>-375051340</t>
  </si>
  <si>
    <t>90</t>
  </si>
  <si>
    <t>Pol90</t>
  </si>
  <si>
    <t>Požární ucpávky mezi 2.NP a půdou</t>
  </si>
  <si>
    <t>-676255481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</si>
</sst>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30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30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37</v>
      </c>
      <c r="E29" s="43"/>
      <c r="F29" s="28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48</v>
      </c>
      <c r="AI60" s="38"/>
      <c r="AJ60" s="38"/>
      <c r="AK60" s="38"/>
      <c r="AL60" s="38"/>
      <c r="AM60" s="60" t="s">
        <v>49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51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48</v>
      </c>
      <c r="AI75" s="38"/>
      <c r="AJ75" s="38"/>
      <c r="AK75" s="38"/>
      <c r="AL75" s="38"/>
      <c r="AM75" s="60" t="s">
        <v>49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2022100433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Rekonstrukce objektu Železná č.p.115 - část elektroinstalace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13. 6. 2022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53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15" customHeight="1">
      <c r="A90" s="34"/>
      <c r="B90" s="35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31</v>
      </c>
      <c r="AJ90" s="36"/>
      <c r="AK90" s="36"/>
      <c r="AL90" s="36"/>
      <c r="AM90" s="76" t="str">
        <f>IF(E20="","",E20)</f>
        <v xml:space="preserve">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54</v>
      </c>
      <c r="D92" s="90"/>
      <c r="E92" s="90"/>
      <c r="F92" s="90"/>
      <c r="G92" s="90"/>
      <c r="H92" s="91"/>
      <c r="I92" s="92" t="s">
        <v>55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56</v>
      </c>
      <c r="AH92" s="90"/>
      <c r="AI92" s="90"/>
      <c r="AJ92" s="90"/>
      <c r="AK92" s="90"/>
      <c r="AL92" s="90"/>
      <c r="AM92" s="90"/>
      <c r="AN92" s="92" t="s">
        <v>57</v>
      </c>
      <c r="AO92" s="90"/>
      <c r="AP92" s="94"/>
      <c r="AQ92" s="95" t="s">
        <v>58</v>
      </c>
      <c r="AR92" s="40"/>
      <c r="AS92" s="96" t="s">
        <v>59</v>
      </c>
      <c r="AT92" s="97" t="s">
        <v>60</v>
      </c>
      <c r="AU92" s="97" t="s">
        <v>61</v>
      </c>
      <c r="AV92" s="97" t="s">
        <v>62</v>
      </c>
      <c r="AW92" s="97" t="s">
        <v>63</v>
      </c>
      <c r="AX92" s="97" t="s">
        <v>64</v>
      </c>
      <c r="AY92" s="97" t="s">
        <v>65</v>
      </c>
      <c r="AZ92" s="97" t="s">
        <v>66</v>
      </c>
      <c r="BA92" s="97" t="s">
        <v>67</v>
      </c>
      <c r="BB92" s="97" t="s">
        <v>68</v>
      </c>
      <c r="BC92" s="97" t="s">
        <v>69</v>
      </c>
      <c r="BD92" s="98" t="s">
        <v>70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71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72</v>
      </c>
      <c r="BT94" s="113" t="s">
        <v>73</v>
      </c>
      <c r="BV94" s="113" t="s">
        <v>74</v>
      </c>
      <c r="BW94" s="113" t="s">
        <v>5</v>
      </c>
      <c r="BX94" s="113" t="s">
        <v>75</v>
      </c>
      <c r="CL94" s="113" t="s">
        <v>1</v>
      </c>
    </row>
    <row r="95" spans="1:90" s="7" customFormat="1" ht="24.75" customHeight="1">
      <c r="A95" s="114" t="s">
        <v>76</v>
      </c>
      <c r="B95" s="115"/>
      <c r="C95" s="116"/>
      <c r="D95" s="117" t="s">
        <v>14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'2022100433 - Rekonstrukce...'!J28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77</v>
      </c>
      <c r="AR95" s="121"/>
      <c r="AS95" s="122">
        <v>0</v>
      </c>
      <c r="AT95" s="123">
        <f>ROUND(SUM(AV95:AW95),2)</f>
        <v>0</v>
      </c>
      <c r="AU95" s="124">
        <f>'2022100433 - Rekonstrukce...'!P123</f>
        <v>0</v>
      </c>
      <c r="AV95" s="123">
        <f>'2022100433 - Rekonstrukce...'!J31</f>
        <v>0</v>
      </c>
      <c r="AW95" s="123">
        <f>'2022100433 - Rekonstrukce...'!J32</f>
        <v>0</v>
      </c>
      <c r="AX95" s="123">
        <f>'2022100433 - Rekonstrukce...'!J33</f>
        <v>0</v>
      </c>
      <c r="AY95" s="123">
        <f>'2022100433 - Rekonstrukce...'!J34</f>
        <v>0</v>
      </c>
      <c r="AZ95" s="123">
        <f>'2022100433 - Rekonstrukce...'!F31</f>
        <v>0</v>
      </c>
      <c r="BA95" s="123">
        <f>'2022100433 - Rekonstrukce...'!F32</f>
        <v>0</v>
      </c>
      <c r="BB95" s="123">
        <f>'2022100433 - Rekonstrukce...'!F33</f>
        <v>0</v>
      </c>
      <c r="BC95" s="123">
        <f>'2022100433 - Rekonstrukce...'!F34</f>
        <v>0</v>
      </c>
      <c r="BD95" s="125">
        <f>'2022100433 - Rekonstrukce...'!F35</f>
        <v>0</v>
      </c>
      <c r="BE95" s="7"/>
      <c r="BT95" s="126" t="s">
        <v>78</v>
      </c>
      <c r="BU95" s="126" t="s">
        <v>79</v>
      </c>
      <c r="BV95" s="126" t="s">
        <v>74</v>
      </c>
      <c r="BW95" s="126" t="s">
        <v>5</v>
      </c>
      <c r="BX95" s="126" t="s">
        <v>75</v>
      </c>
      <c r="CL95" s="126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100433 - Rekonstruk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6"/>
      <c r="AT3" s="13" t="s">
        <v>80</v>
      </c>
    </row>
    <row r="4" spans="2:46" s="1" customFormat="1" ht="24.95" customHeight="1">
      <c r="B4" s="16"/>
      <c r="D4" s="129" t="s">
        <v>81</v>
      </c>
      <c r="L4" s="16"/>
      <c r="M4" s="130" t="s">
        <v>10</v>
      </c>
      <c r="AT4" s="13" t="s">
        <v>4</v>
      </c>
    </row>
    <row r="5" spans="2:12" s="1" customFormat="1" ht="6.95" customHeight="1">
      <c r="B5" s="16"/>
      <c r="L5" s="16"/>
    </row>
    <row r="6" spans="1:31" s="2" customFormat="1" ht="12" customHeight="1">
      <c r="A6" s="34"/>
      <c r="B6" s="40"/>
      <c r="C6" s="34"/>
      <c r="D6" s="131" t="s">
        <v>16</v>
      </c>
      <c r="E6" s="34"/>
      <c r="F6" s="34"/>
      <c r="G6" s="34"/>
      <c r="H6" s="34"/>
      <c r="I6" s="34"/>
      <c r="J6" s="34"/>
      <c r="K6" s="34"/>
      <c r="L6" s="5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40"/>
      <c r="C7" s="34"/>
      <c r="D7" s="34"/>
      <c r="E7" s="132" t="s">
        <v>17</v>
      </c>
      <c r="F7" s="34"/>
      <c r="G7" s="34"/>
      <c r="H7" s="34"/>
      <c r="I7" s="34"/>
      <c r="J7" s="34"/>
      <c r="K7" s="34"/>
      <c r="L7" s="5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40"/>
      <c r="C8" s="34"/>
      <c r="D8" s="34"/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40"/>
      <c r="C9" s="34"/>
      <c r="D9" s="131" t="s">
        <v>18</v>
      </c>
      <c r="E9" s="34"/>
      <c r="F9" s="133" t="s">
        <v>1</v>
      </c>
      <c r="G9" s="34"/>
      <c r="H9" s="34"/>
      <c r="I9" s="131" t="s">
        <v>19</v>
      </c>
      <c r="J9" s="133" t="s">
        <v>1</v>
      </c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40"/>
      <c r="C10" s="34"/>
      <c r="D10" s="131" t="s">
        <v>20</v>
      </c>
      <c r="E10" s="34"/>
      <c r="F10" s="133" t="s">
        <v>21</v>
      </c>
      <c r="G10" s="34"/>
      <c r="H10" s="34"/>
      <c r="I10" s="131" t="s">
        <v>22</v>
      </c>
      <c r="J10" s="134" t="str">
        <f>'Rekapitulace stavby'!AN8</f>
        <v>13. 6. 2022</v>
      </c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40"/>
      <c r="C11" s="34"/>
      <c r="D11" s="34"/>
      <c r="E11" s="34"/>
      <c r="F11" s="34"/>
      <c r="G11" s="34"/>
      <c r="H11" s="34"/>
      <c r="I11" s="34"/>
      <c r="J11" s="34"/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1" t="s">
        <v>24</v>
      </c>
      <c r="E12" s="34"/>
      <c r="F12" s="34"/>
      <c r="G12" s="34"/>
      <c r="H12" s="34"/>
      <c r="I12" s="131" t="s">
        <v>25</v>
      </c>
      <c r="J12" s="133" t="str">
        <f>IF('Rekapitulace stavby'!AN10="","",'Rekapitulace stavby'!AN10)</f>
        <v/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40"/>
      <c r="C13" s="34"/>
      <c r="D13" s="34"/>
      <c r="E13" s="133" t="str">
        <f>IF('Rekapitulace stavby'!E11="","",'Rekapitulace stavby'!E11)</f>
        <v xml:space="preserve"> </v>
      </c>
      <c r="F13" s="34"/>
      <c r="G13" s="34"/>
      <c r="H13" s="34"/>
      <c r="I13" s="131" t="s">
        <v>26</v>
      </c>
      <c r="J13" s="133" t="str">
        <f>IF('Rekapitulace stavby'!AN11="","",'Rekapitulace stavby'!AN11)</f>
        <v/>
      </c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40"/>
      <c r="C14" s="34"/>
      <c r="D14" s="34"/>
      <c r="E14" s="34"/>
      <c r="F14" s="34"/>
      <c r="G14" s="34"/>
      <c r="H14" s="34"/>
      <c r="I14" s="34"/>
      <c r="J14" s="34"/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40"/>
      <c r="C15" s="34"/>
      <c r="D15" s="131" t="s">
        <v>27</v>
      </c>
      <c r="E15" s="34"/>
      <c r="F15" s="34"/>
      <c r="G15" s="34"/>
      <c r="H15" s="34"/>
      <c r="I15" s="131" t="s">
        <v>25</v>
      </c>
      <c r="J15" s="29" t="str">
        <f>'Rekapitulace stavby'!AN13</f>
        <v>Vyplň údaj</v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40"/>
      <c r="C16" s="34"/>
      <c r="D16" s="34"/>
      <c r="E16" s="29" t="str">
        <f>'Rekapitulace stavby'!E14</f>
        <v>Vyplň údaj</v>
      </c>
      <c r="F16" s="133"/>
      <c r="G16" s="133"/>
      <c r="H16" s="133"/>
      <c r="I16" s="131" t="s">
        <v>26</v>
      </c>
      <c r="J16" s="29" t="str">
        <f>'Rekapitulace stavby'!AN14</f>
        <v>Vyplň údaj</v>
      </c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40"/>
      <c r="C18" s="34"/>
      <c r="D18" s="131" t="s">
        <v>29</v>
      </c>
      <c r="E18" s="34"/>
      <c r="F18" s="34"/>
      <c r="G18" s="34"/>
      <c r="H18" s="34"/>
      <c r="I18" s="131" t="s">
        <v>25</v>
      </c>
      <c r="J18" s="133" t="str">
        <f>IF('Rekapitulace stavby'!AN16="","",'Rekapitulace stavby'!AN16)</f>
        <v/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40"/>
      <c r="C19" s="34"/>
      <c r="D19" s="34"/>
      <c r="E19" s="133" t="str">
        <f>IF('Rekapitulace stavby'!E17="","",'Rekapitulace stavby'!E17)</f>
        <v xml:space="preserve"> </v>
      </c>
      <c r="F19" s="34"/>
      <c r="G19" s="34"/>
      <c r="H19" s="34"/>
      <c r="I19" s="131" t="s">
        <v>26</v>
      </c>
      <c r="J19" s="133" t="str">
        <f>IF('Rekapitulace stavby'!AN17="","",'Rekapitulace stavby'!AN17)</f>
        <v/>
      </c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40"/>
      <c r="C21" s="34"/>
      <c r="D21" s="131" t="s">
        <v>31</v>
      </c>
      <c r="E21" s="34"/>
      <c r="F21" s="34"/>
      <c r="G21" s="34"/>
      <c r="H21" s="34"/>
      <c r="I21" s="131" t="s">
        <v>25</v>
      </c>
      <c r="J21" s="133" t="str">
        <f>IF('Rekapitulace stavby'!AN19="","",'Rekapitulace stavby'!AN19)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40"/>
      <c r="C22" s="34"/>
      <c r="D22" s="34"/>
      <c r="E22" s="133" t="str">
        <f>IF('Rekapitulace stavby'!E20="","",'Rekapitulace stavby'!E20)</f>
        <v xml:space="preserve"> </v>
      </c>
      <c r="F22" s="34"/>
      <c r="G22" s="34"/>
      <c r="H22" s="34"/>
      <c r="I22" s="131" t="s">
        <v>26</v>
      </c>
      <c r="J22" s="133" t="str">
        <f>IF('Rekapitulace stavby'!AN20="","",'Rekapitulace stavby'!AN20)</f>
        <v/>
      </c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40"/>
      <c r="C24" s="34"/>
      <c r="D24" s="131" t="s">
        <v>32</v>
      </c>
      <c r="E24" s="34"/>
      <c r="F24" s="34"/>
      <c r="G24" s="34"/>
      <c r="H24" s="34"/>
      <c r="I24" s="34"/>
      <c r="J24" s="34"/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35"/>
      <c r="B25" s="136"/>
      <c r="C25" s="135"/>
      <c r="D25" s="135"/>
      <c r="E25" s="137" t="s">
        <v>1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34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40"/>
      <c r="C27" s="34"/>
      <c r="D27" s="139"/>
      <c r="E27" s="139"/>
      <c r="F27" s="139"/>
      <c r="G27" s="139"/>
      <c r="H27" s="139"/>
      <c r="I27" s="139"/>
      <c r="J27" s="139"/>
      <c r="K27" s="139"/>
      <c r="L27" s="59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40"/>
      <c r="C28" s="34"/>
      <c r="D28" s="140" t="s">
        <v>33</v>
      </c>
      <c r="E28" s="34"/>
      <c r="F28" s="34"/>
      <c r="G28" s="34"/>
      <c r="H28" s="34"/>
      <c r="I28" s="34"/>
      <c r="J28" s="141">
        <f>ROUND(J123,2)</f>
        <v>0</v>
      </c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39"/>
      <c r="E29" s="139"/>
      <c r="F29" s="139"/>
      <c r="G29" s="139"/>
      <c r="H29" s="139"/>
      <c r="I29" s="139"/>
      <c r="J29" s="139"/>
      <c r="K29" s="139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40"/>
      <c r="C30" s="34"/>
      <c r="D30" s="34"/>
      <c r="E30" s="34"/>
      <c r="F30" s="142" t="s">
        <v>35</v>
      </c>
      <c r="G30" s="34"/>
      <c r="H30" s="34"/>
      <c r="I30" s="142" t="s">
        <v>34</v>
      </c>
      <c r="J30" s="142" t="s">
        <v>36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40"/>
      <c r="C31" s="34"/>
      <c r="D31" s="143" t="s">
        <v>37</v>
      </c>
      <c r="E31" s="131" t="s">
        <v>38</v>
      </c>
      <c r="F31" s="144">
        <f>ROUND((SUM(BE123:BE347)),2)</f>
        <v>0</v>
      </c>
      <c r="G31" s="34"/>
      <c r="H31" s="34"/>
      <c r="I31" s="145">
        <v>0.21</v>
      </c>
      <c r="J31" s="144">
        <f>ROUND(((SUM(BE123:BE347))*I31),2)</f>
        <v>0</v>
      </c>
      <c r="K31" s="34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131" t="s">
        <v>39</v>
      </c>
      <c r="F32" s="144">
        <f>ROUND((SUM(BF123:BF347)),2)</f>
        <v>0</v>
      </c>
      <c r="G32" s="34"/>
      <c r="H32" s="34"/>
      <c r="I32" s="145">
        <v>0.15</v>
      </c>
      <c r="J32" s="144">
        <f>ROUND(((SUM(BF123:BF347))*I32),2)</f>
        <v>0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34"/>
      <c r="E33" s="131" t="s">
        <v>40</v>
      </c>
      <c r="F33" s="144">
        <f>ROUND((SUM(BG123:BG347)),2)</f>
        <v>0</v>
      </c>
      <c r="G33" s="34"/>
      <c r="H33" s="34"/>
      <c r="I33" s="145">
        <v>0.21</v>
      </c>
      <c r="J33" s="144">
        <f>0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1" t="s">
        <v>41</v>
      </c>
      <c r="F34" s="144">
        <f>ROUND((SUM(BH123:BH347)),2)</f>
        <v>0</v>
      </c>
      <c r="G34" s="34"/>
      <c r="H34" s="34"/>
      <c r="I34" s="145">
        <v>0.15</v>
      </c>
      <c r="J34" s="144">
        <f>0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1" t="s">
        <v>42</v>
      </c>
      <c r="F35" s="144">
        <f>ROUND((SUM(BI123:BI347)),2)</f>
        <v>0</v>
      </c>
      <c r="G35" s="34"/>
      <c r="H35" s="34"/>
      <c r="I35" s="145">
        <v>0</v>
      </c>
      <c r="J35" s="144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40"/>
      <c r="C36" s="34"/>
      <c r="D36" s="34"/>
      <c r="E36" s="34"/>
      <c r="F36" s="34"/>
      <c r="G36" s="34"/>
      <c r="H36" s="34"/>
      <c r="I36" s="34"/>
      <c r="J36" s="34"/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40"/>
      <c r="C37" s="146"/>
      <c r="D37" s="147" t="s">
        <v>43</v>
      </c>
      <c r="E37" s="148"/>
      <c r="F37" s="148"/>
      <c r="G37" s="149" t="s">
        <v>44</v>
      </c>
      <c r="H37" s="150" t="s">
        <v>45</v>
      </c>
      <c r="I37" s="148"/>
      <c r="J37" s="151">
        <f>SUM(J28:J35)</f>
        <v>0</v>
      </c>
      <c r="K37" s="152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6"/>
      <c r="L39" s="16"/>
    </row>
    <row r="40" spans="2:12" s="1" customFormat="1" ht="14.4" customHeight="1">
      <c r="B40" s="16"/>
      <c r="L40" s="16"/>
    </row>
    <row r="41" spans="2:12" s="1" customFormat="1" ht="14.4" customHeight="1">
      <c r="B41" s="16"/>
      <c r="L41" s="16"/>
    </row>
    <row r="42" spans="2:12" s="1" customFormat="1" ht="14.4" customHeight="1">
      <c r="B42" s="16"/>
      <c r="L42" s="1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59"/>
      <c r="D50" s="153" t="s">
        <v>46</v>
      </c>
      <c r="E50" s="154"/>
      <c r="F50" s="154"/>
      <c r="G50" s="153" t="s">
        <v>47</v>
      </c>
      <c r="H50" s="154"/>
      <c r="I50" s="154"/>
      <c r="J50" s="154"/>
      <c r="K50" s="154"/>
      <c r="L50" s="5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4"/>
      <c r="B61" s="40"/>
      <c r="C61" s="34"/>
      <c r="D61" s="155" t="s">
        <v>48</v>
      </c>
      <c r="E61" s="156"/>
      <c r="F61" s="157" t="s">
        <v>49</v>
      </c>
      <c r="G61" s="155" t="s">
        <v>48</v>
      </c>
      <c r="H61" s="156"/>
      <c r="I61" s="156"/>
      <c r="J61" s="158" t="s">
        <v>49</v>
      </c>
      <c r="K61" s="156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4"/>
      <c r="B65" s="40"/>
      <c r="C65" s="34"/>
      <c r="D65" s="153" t="s">
        <v>50</v>
      </c>
      <c r="E65" s="159"/>
      <c r="F65" s="159"/>
      <c r="G65" s="153" t="s">
        <v>51</v>
      </c>
      <c r="H65" s="159"/>
      <c r="I65" s="159"/>
      <c r="J65" s="159"/>
      <c r="K65" s="159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4"/>
      <c r="B76" s="40"/>
      <c r="C76" s="34"/>
      <c r="D76" s="155" t="s">
        <v>48</v>
      </c>
      <c r="E76" s="156"/>
      <c r="F76" s="157" t="s">
        <v>49</v>
      </c>
      <c r="G76" s="155" t="s">
        <v>48</v>
      </c>
      <c r="H76" s="156"/>
      <c r="I76" s="156"/>
      <c r="J76" s="158" t="s">
        <v>49</v>
      </c>
      <c r="K76" s="156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82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72" t="str">
        <f>E7</f>
        <v>Rekonstrukce objektu Železná č.p.115 - část elektroinstalace</v>
      </c>
      <c r="F85" s="36"/>
      <c r="G85" s="36"/>
      <c r="H85" s="36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6"/>
      <c r="E87" s="36"/>
      <c r="F87" s="23" t="str">
        <f>F10</f>
        <v xml:space="preserve"> </v>
      </c>
      <c r="G87" s="36"/>
      <c r="H87" s="36"/>
      <c r="I87" s="28" t="s">
        <v>22</v>
      </c>
      <c r="J87" s="75" t="str">
        <f>IF(J10="","",J10)</f>
        <v>13. 6. 2022</v>
      </c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6"/>
      <c r="E89" s="36"/>
      <c r="F89" s="23" t="str">
        <f>E13</f>
        <v xml:space="preserve"> </v>
      </c>
      <c r="G89" s="36"/>
      <c r="H89" s="36"/>
      <c r="I89" s="28" t="s">
        <v>29</v>
      </c>
      <c r="J89" s="32" t="str">
        <f>E19</f>
        <v xml:space="preserve"> 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27</v>
      </c>
      <c r="D90" s="36"/>
      <c r="E90" s="36"/>
      <c r="F90" s="23" t="str">
        <f>IF(E16="","",E16)</f>
        <v>Vyplň údaj</v>
      </c>
      <c r="G90" s="36"/>
      <c r="H90" s="36"/>
      <c r="I90" s="28" t="s">
        <v>31</v>
      </c>
      <c r="J90" s="32" t="str">
        <f>E22</f>
        <v xml:space="preserve"> </v>
      </c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64" t="s">
        <v>83</v>
      </c>
      <c r="D92" s="165"/>
      <c r="E92" s="165"/>
      <c r="F92" s="165"/>
      <c r="G92" s="165"/>
      <c r="H92" s="165"/>
      <c r="I92" s="165"/>
      <c r="J92" s="166" t="s">
        <v>84</v>
      </c>
      <c r="K92" s="165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67" t="s">
        <v>85</v>
      </c>
      <c r="D94" s="36"/>
      <c r="E94" s="36"/>
      <c r="F94" s="36"/>
      <c r="G94" s="36"/>
      <c r="H94" s="36"/>
      <c r="I94" s="36"/>
      <c r="J94" s="106">
        <f>J123</f>
        <v>0</v>
      </c>
      <c r="K94" s="36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3" t="s">
        <v>86</v>
      </c>
    </row>
    <row r="95" spans="1:31" s="9" customFormat="1" ht="24.95" customHeight="1">
      <c r="A95" s="9"/>
      <c r="B95" s="168"/>
      <c r="C95" s="169"/>
      <c r="D95" s="170" t="s">
        <v>87</v>
      </c>
      <c r="E95" s="171"/>
      <c r="F95" s="171"/>
      <c r="G95" s="171"/>
      <c r="H95" s="171"/>
      <c r="I95" s="171"/>
      <c r="J95" s="172">
        <f>J124</f>
        <v>0</v>
      </c>
      <c r="K95" s="169"/>
      <c r="L95" s="17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68"/>
      <c r="C96" s="169"/>
      <c r="D96" s="170" t="s">
        <v>88</v>
      </c>
      <c r="E96" s="171"/>
      <c r="F96" s="171"/>
      <c r="G96" s="171"/>
      <c r="H96" s="171"/>
      <c r="I96" s="171"/>
      <c r="J96" s="172">
        <f>J149</f>
        <v>0</v>
      </c>
      <c r="K96" s="169"/>
      <c r="L96" s="173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9" customFormat="1" ht="24.95" customHeight="1">
      <c r="A97" s="9"/>
      <c r="B97" s="168"/>
      <c r="C97" s="169"/>
      <c r="D97" s="170" t="s">
        <v>89</v>
      </c>
      <c r="E97" s="171"/>
      <c r="F97" s="171"/>
      <c r="G97" s="171"/>
      <c r="H97" s="171"/>
      <c r="I97" s="171"/>
      <c r="J97" s="172">
        <f>J158</f>
        <v>0</v>
      </c>
      <c r="K97" s="169"/>
      <c r="L97" s="17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68"/>
      <c r="C98" s="169"/>
      <c r="D98" s="170" t="s">
        <v>90</v>
      </c>
      <c r="E98" s="171"/>
      <c r="F98" s="171"/>
      <c r="G98" s="171"/>
      <c r="H98" s="171"/>
      <c r="I98" s="171"/>
      <c r="J98" s="172">
        <f>J183</f>
        <v>0</v>
      </c>
      <c r="K98" s="169"/>
      <c r="L98" s="17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68"/>
      <c r="C99" s="169"/>
      <c r="D99" s="170" t="s">
        <v>91</v>
      </c>
      <c r="E99" s="171"/>
      <c r="F99" s="171"/>
      <c r="G99" s="171"/>
      <c r="H99" s="171"/>
      <c r="I99" s="171"/>
      <c r="J99" s="172">
        <f>J198</f>
        <v>0</v>
      </c>
      <c r="K99" s="169"/>
      <c r="L99" s="17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68"/>
      <c r="C100" s="169"/>
      <c r="D100" s="170" t="s">
        <v>92</v>
      </c>
      <c r="E100" s="171"/>
      <c r="F100" s="171"/>
      <c r="G100" s="171"/>
      <c r="H100" s="171"/>
      <c r="I100" s="171"/>
      <c r="J100" s="172">
        <f>J247</f>
        <v>0</v>
      </c>
      <c r="K100" s="169"/>
      <c r="L100" s="17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68"/>
      <c r="C101" s="169"/>
      <c r="D101" s="170" t="s">
        <v>93</v>
      </c>
      <c r="E101" s="171"/>
      <c r="F101" s="171"/>
      <c r="G101" s="171"/>
      <c r="H101" s="171"/>
      <c r="I101" s="171"/>
      <c r="J101" s="172">
        <f>J255</f>
        <v>0</v>
      </c>
      <c r="K101" s="169"/>
      <c r="L101" s="17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68"/>
      <c r="C102" s="169"/>
      <c r="D102" s="170" t="s">
        <v>94</v>
      </c>
      <c r="E102" s="171"/>
      <c r="F102" s="171"/>
      <c r="G102" s="171"/>
      <c r="H102" s="171"/>
      <c r="I102" s="171"/>
      <c r="J102" s="172">
        <f>J284</f>
        <v>0</v>
      </c>
      <c r="K102" s="169"/>
      <c r="L102" s="17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68"/>
      <c r="C103" s="169"/>
      <c r="D103" s="170" t="s">
        <v>95</v>
      </c>
      <c r="E103" s="171"/>
      <c r="F103" s="171"/>
      <c r="G103" s="171"/>
      <c r="H103" s="171"/>
      <c r="I103" s="171"/>
      <c r="J103" s="172">
        <f>J293</f>
        <v>0</v>
      </c>
      <c r="K103" s="169"/>
      <c r="L103" s="17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68"/>
      <c r="C104" s="169"/>
      <c r="D104" s="170" t="s">
        <v>96</v>
      </c>
      <c r="E104" s="171"/>
      <c r="F104" s="171"/>
      <c r="G104" s="171"/>
      <c r="H104" s="171"/>
      <c r="I104" s="171"/>
      <c r="J104" s="172">
        <f>J338</f>
        <v>0</v>
      </c>
      <c r="K104" s="169"/>
      <c r="L104" s="17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68"/>
      <c r="C105" s="169"/>
      <c r="D105" s="170" t="s">
        <v>97</v>
      </c>
      <c r="E105" s="171"/>
      <c r="F105" s="171"/>
      <c r="G105" s="171"/>
      <c r="H105" s="171"/>
      <c r="I105" s="171"/>
      <c r="J105" s="172">
        <f>J343</f>
        <v>0</v>
      </c>
      <c r="K105" s="169"/>
      <c r="L105" s="17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98</v>
      </c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6"/>
      <c r="E114" s="36"/>
      <c r="F114" s="36"/>
      <c r="G114" s="36"/>
      <c r="H114" s="36"/>
      <c r="I114" s="36"/>
      <c r="J114" s="36"/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72" t="str">
        <f>E7</f>
        <v>Rekonstrukce objektu Železná č.p.115 - část elektroinstalace</v>
      </c>
      <c r="F115" s="36"/>
      <c r="G115" s="36"/>
      <c r="H115" s="36"/>
      <c r="I115" s="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8" t="s">
        <v>20</v>
      </c>
      <c r="D117" s="36"/>
      <c r="E117" s="36"/>
      <c r="F117" s="23" t="str">
        <f>F10</f>
        <v xml:space="preserve"> </v>
      </c>
      <c r="G117" s="36"/>
      <c r="H117" s="36"/>
      <c r="I117" s="28" t="s">
        <v>22</v>
      </c>
      <c r="J117" s="75" t="str">
        <f>IF(J10="","",J10)</f>
        <v>13. 6. 2022</v>
      </c>
      <c r="K117" s="36"/>
      <c r="L117" s="59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9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8" t="s">
        <v>24</v>
      </c>
      <c r="D119" s="36"/>
      <c r="E119" s="36"/>
      <c r="F119" s="23" t="str">
        <f>E13</f>
        <v xml:space="preserve"> </v>
      </c>
      <c r="G119" s="36"/>
      <c r="H119" s="36"/>
      <c r="I119" s="28" t="s">
        <v>29</v>
      </c>
      <c r="J119" s="32" t="str">
        <f>E19</f>
        <v xml:space="preserve"> </v>
      </c>
      <c r="K119" s="36"/>
      <c r="L119" s="59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8" t="s">
        <v>27</v>
      </c>
      <c r="D120" s="36"/>
      <c r="E120" s="36"/>
      <c r="F120" s="23" t="str">
        <f>IF(E16="","",E16)</f>
        <v>Vyplň údaj</v>
      </c>
      <c r="G120" s="36"/>
      <c r="H120" s="36"/>
      <c r="I120" s="28" t="s">
        <v>31</v>
      </c>
      <c r="J120" s="32" t="str">
        <f>E22</f>
        <v xml:space="preserve"> </v>
      </c>
      <c r="K120" s="36"/>
      <c r="L120" s="59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9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0" customFormat="1" ht="29.25" customHeight="1">
      <c r="A122" s="174"/>
      <c r="B122" s="175"/>
      <c r="C122" s="176" t="s">
        <v>99</v>
      </c>
      <c r="D122" s="177" t="s">
        <v>58</v>
      </c>
      <c r="E122" s="177" t="s">
        <v>54</v>
      </c>
      <c r="F122" s="177" t="s">
        <v>55</v>
      </c>
      <c r="G122" s="177" t="s">
        <v>100</v>
      </c>
      <c r="H122" s="177" t="s">
        <v>101</v>
      </c>
      <c r="I122" s="177" t="s">
        <v>102</v>
      </c>
      <c r="J122" s="177" t="s">
        <v>84</v>
      </c>
      <c r="K122" s="178" t="s">
        <v>103</v>
      </c>
      <c r="L122" s="179"/>
      <c r="M122" s="96" t="s">
        <v>1</v>
      </c>
      <c r="N122" s="97" t="s">
        <v>37</v>
      </c>
      <c r="O122" s="97" t="s">
        <v>104</v>
      </c>
      <c r="P122" s="97" t="s">
        <v>105</v>
      </c>
      <c r="Q122" s="97" t="s">
        <v>106</v>
      </c>
      <c r="R122" s="97" t="s">
        <v>107</v>
      </c>
      <c r="S122" s="97" t="s">
        <v>108</v>
      </c>
      <c r="T122" s="98" t="s">
        <v>109</v>
      </c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</row>
    <row r="123" spans="1:63" s="2" customFormat="1" ht="22.8" customHeight="1">
      <c r="A123" s="34"/>
      <c r="B123" s="35"/>
      <c r="C123" s="103" t="s">
        <v>110</v>
      </c>
      <c r="D123" s="36"/>
      <c r="E123" s="36"/>
      <c r="F123" s="36"/>
      <c r="G123" s="36"/>
      <c r="H123" s="36"/>
      <c r="I123" s="36"/>
      <c r="J123" s="180">
        <f>BK123</f>
        <v>0</v>
      </c>
      <c r="K123" s="36"/>
      <c r="L123" s="40"/>
      <c r="M123" s="99"/>
      <c r="N123" s="181"/>
      <c r="O123" s="100"/>
      <c r="P123" s="182">
        <f>P124+P149+P158+P183+P198+P247+P255+P284+P293+P338+P343</f>
        <v>0</v>
      </c>
      <c r="Q123" s="100"/>
      <c r="R123" s="182">
        <f>R124+R149+R158+R183+R198+R247+R255+R284+R293+R338+R343</f>
        <v>0</v>
      </c>
      <c r="S123" s="100"/>
      <c r="T123" s="183">
        <f>T124+T149+T158+T183+T198+T247+T255+T284+T293+T338+T343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3" t="s">
        <v>72</v>
      </c>
      <c r="AU123" s="13" t="s">
        <v>86</v>
      </c>
      <c r="BK123" s="184">
        <f>BK124+BK149+BK158+BK183+BK198+BK247+BK255+BK284+BK293+BK338+BK343</f>
        <v>0</v>
      </c>
    </row>
    <row r="124" spans="1:63" s="11" customFormat="1" ht="25.9" customHeight="1">
      <c r="A124" s="11"/>
      <c r="B124" s="185"/>
      <c r="C124" s="186"/>
      <c r="D124" s="187" t="s">
        <v>72</v>
      </c>
      <c r="E124" s="188" t="s">
        <v>111</v>
      </c>
      <c r="F124" s="188" t="s">
        <v>112</v>
      </c>
      <c r="G124" s="186"/>
      <c r="H124" s="186"/>
      <c r="I124" s="189"/>
      <c r="J124" s="190">
        <f>BK124</f>
        <v>0</v>
      </c>
      <c r="K124" s="186"/>
      <c r="L124" s="191"/>
      <c r="M124" s="192"/>
      <c r="N124" s="193"/>
      <c r="O124" s="193"/>
      <c r="P124" s="194">
        <f>SUM(P125:P148)</f>
        <v>0</v>
      </c>
      <c r="Q124" s="193"/>
      <c r="R124" s="194">
        <f>SUM(R125:R148)</f>
        <v>0</v>
      </c>
      <c r="S124" s="193"/>
      <c r="T124" s="195">
        <f>SUM(T125:T148)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96" t="s">
        <v>78</v>
      </c>
      <c r="AT124" s="197" t="s">
        <v>72</v>
      </c>
      <c r="AU124" s="197" t="s">
        <v>73</v>
      </c>
      <c r="AY124" s="196" t="s">
        <v>113</v>
      </c>
      <c r="BK124" s="198">
        <f>SUM(BK125:BK148)</f>
        <v>0</v>
      </c>
    </row>
    <row r="125" spans="1:65" s="2" customFormat="1" ht="16.5" customHeight="1">
      <c r="A125" s="34"/>
      <c r="B125" s="35"/>
      <c r="C125" s="199" t="s">
        <v>78</v>
      </c>
      <c r="D125" s="199" t="s">
        <v>114</v>
      </c>
      <c r="E125" s="200" t="s">
        <v>115</v>
      </c>
      <c r="F125" s="201" t="s">
        <v>116</v>
      </c>
      <c r="G125" s="202" t="s">
        <v>117</v>
      </c>
      <c r="H125" s="203">
        <v>70</v>
      </c>
      <c r="I125" s="204"/>
      <c r="J125" s="205">
        <f>ROUND(I125*H125,2)</f>
        <v>0</v>
      </c>
      <c r="K125" s="201" t="s">
        <v>1</v>
      </c>
      <c r="L125" s="40"/>
      <c r="M125" s="206" t="s">
        <v>1</v>
      </c>
      <c r="N125" s="207" t="s">
        <v>38</v>
      </c>
      <c r="O125" s="87"/>
      <c r="P125" s="208">
        <f>O125*H125</f>
        <v>0</v>
      </c>
      <c r="Q125" s="208">
        <v>0</v>
      </c>
      <c r="R125" s="208">
        <f>Q125*H125</f>
        <v>0</v>
      </c>
      <c r="S125" s="208">
        <v>0</v>
      </c>
      <c r="T125" s="209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0" t="s">
        <v>118</v>
      </c>
      <c r="AT125" s="210" t="s">
        <v>114</v>
      </c>
      <c r="AU125" s="210" t="s">
        <v>78</v>
      </c>
      <c r="AY125" s="13" t="s">
        <v>113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3" t="s">
        <v>78</v>
      </c>
      <c r="BK125" s="211">
        <f>ROUND(I125*H125,2)</f>
        <v>0</v>
      </c>
      <c r="BL125" s="13" t="s">
        <v>118</v>
      </c>
      <c r="BM125" s="210" t="s">
        <v>119</v>
      </c>
    </row>
    <row r="126" spans="1:47" s="2" customFormat="1" ht="12">
      <c r="A126" s="34"/>
      <c r="B126" s="35"/>
      <c r="C126" s="36"/>
      <c r="D126" s="212" t="s">
        <v>120</v>
      </c>
      <c r="E126" s="36"/>
      <c r="F126" s="213" t="s">
        <v>116</v>
      </c>
      <c r="G126" s="36"/>
      <c r="H126" s="36"/>
      <c r="I126" s="214"/>
      <c r="J126" s="36"/>
      <c r="K126" s="36"/>
      <c r="L126" s="40"/>
      <c r="M126" s="215"/>
      <c r="N126" s="216"/>
      <c r="O126" s="87"/>
      <c r="P126" s="87"/>
      <c r="Q126" s="87"/>
      <c r="R126" s="87"/>
      <c r="S126" s="87"/>
      <c r="T126" s="88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3" t="s">
        <v>120</v>
      </c>
      <c r="AU126" s="13" t="s">
        <v>78</v>
      </c>
    </row>
    <row r="127" spans="1:65" s="2" customFormat="1" ht="16.5" customHeight="1">
      <c r="A127" s="34"/>
      <c r="B127" s="35"/>
      <c r="C127" s="199" t="s">
        <v>121</v>
      </c>
      <c r="D127" s="199" t="s">
        <v>114</v>
      </c>
      <c r="E127" s="200" t="s">
        <v>122</v>
      </c>
      <c r="F127" s="201" t="s">
        <v>123</v>
      </c>
      <c r="G127" s="202" t="s">
        <v>117</v>
      </c>
      <c r="H127" s="203">
        <v>98</v>
      </c>
      <c r="I127" s="204"/>
      <c r="J127" s="205">
        <f>ROUND(I127*H127,2)</f>
        <v>0</v>
      </c>
      <c r="K127" s="201" t="s">
        <v>1</v>
      </c>
      <c r="L127" s="40"/>
      <c r="M127" s="206" t="s">
        <v>1</v>
      </c>
      <c r="N127" s="207" t="s">
        <v>38</v>
      </c>
      <c r="O127" s="87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0" t="s">
        <v>118</v>
      </c>
      <c r="AT127" s="210" t="s">
        <v>114</v>
      </c>
      <c r="AU127" s="210" t="s">
        <v>78</v>
      </c>
      <c r="AY127" s="13" t="s">
        <v>113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3" t="s">
        <v>78</v>
      </c>
      <c r="BK127" s="211">
        <f>ROUND(I127*H127,2)</f>
        <v>0</v>
      </c>
      <c r="BL127" s="13" t="s">
        <v>118</v>
      </c>
      <c r="BM127" s="210" t="s">
        <v>124</v>
      </c>
    </row>
    <row r="128" spans="1:47" s="2" customFormat="1" ht="12">
      <c r="A128" s="34"/>
      <c r="B128" s="35"/>
      <c r="C128" s="36"/>
      <c r="D128" s="212" t="s">
        <v>120</v>
      </c>
      <c r="E128" s="36"/>
      <c r="F128" s="213" t="s">
        <v>123</v>
      </c>
      <c r="G128" s="36"/>
      <c r="H128" s="36"/>
      <c r="I128" s="214"/>
      <c r="J128" s="36"/>
      <c r="K128" s="36"/>
      <c r="L128" s="40"/>
      <c r="M128" s="215"/>
      <c r="N128" s="216"/>
      <c r="O128" s="87"/>
      <c r="P128" s="87"/>
      <c r="Q128" s="87"/>
      <c r="R128" s="87"/>
      <c r="S128" s="87"/>
      <c r="T128" s="88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3" t="s">
        <v>120</v>
      </c>
      <c r="AU128" s="13" t="s">
        <v>78</v>
      </c>
    </row>
    <row r="129" spans="1:65" s="2" customFormat="1" ht="16.5" customHeight="1">
      <c r="A129" s="34"/>
      <c r="B129" s="35"/>
      <c r="C129" s="199" t="s">
        <v>125</v>
      </c>
      <c r="D129" s="199" t="s">
        <v>114</v>
      </c>
      <c r="E129" s="200" t="s">
        <v>126</v>
      </c>
      <c r="F129" s="201" t="s">
        <v>127</v>
      </c>
      <c r="G129" s="202" t="s">
        <v>117</v>
      </c>
      <c r="H129" s="203">
        <v>280</v>
      </c>
      <c r="I129" s="204"/>
      <c r="J129" s="205">
        <f>ROUND(I129*H129,2)</f>
        <v>0</v>
      </c>
      <c r="K129" s="201" t="s">
        <v>1</v>
      </c>
      <c r="L129" s="40"/>
      <c r="M129" s="206" t="s">
        <v>1</v>
      </c>
      <c r="N129" s="207" t="s">
        <v>38</v>
      </c>
      <c r="O129" s="87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0" t="s">
        <v>118</v>
      </c>
      <c r="AT129" s="210" t="s">
        <v>114</v>
      </c>
      <c r="AU129" s="210" t="s">
        <v>78</v>
      </c>
      <c r="AY129" s="13" t="s">
        <v>113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78</v>
      </c>
      <c r="BK129" s="211">
        <f>ROUND(I129*H129,2)</f>
        <v>0</v>
      </c>
      <c r="BL129" s="13" t="s">
        <v>118</v>
      </c>
      <c r="BM129" s="210" t="s">
        <v>128</v>
      </c>
    </row>
    <row r="130" spans="1:47" s="2" customFormat="1" ht="12">
      <c r="A130" s="34"/>
      <c r="B130" s="35"/>
      <c r="C130" s="36"/>
      <c r="D130" s="212" t="s">
        <v>120</v>
      </c>
      <c r="E130" s="36"/>
      <c r="F130" s="213" t="s">
        <v>127</v>
      </c>
      <c r="G130" s="36"/>
      <c r="H130" s="36"/>
      <c r="I130" s="214"/>
      <c r="J130" s="36"/>
      <c r="K130" s="36"/>
      <c r="L130" s="40"/>
      <c r="M130" s="215"/>
      <c r="N130" s="216"/>
      <c r="O130" s="87"/>
      <c r="P130" s="87"/>
      <c r="Q130" s="87"/>
      <c r="R130" s="87"/>
      <c r="S130" s="87"/>
      <c r="T130" s="88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3" t="s">
        <v>120</v>
      </c>
      <c r="AU130" s="13" t="s">
        <v>78</v>
      </c>
    </row>
    <row r="131" spans="1:65" s="2" customFormat="1" ht="16.5" customHeight="1">
      <c r="A131" s="34"/>
      <c r="B131" s="35"/>
      <c r="C131" s="199" t="s">
        <v>129</v>
      </c>
      <c r="D131" s="199" t="s">
        <v>114</v>
      </c>
      <c r="E131" s="200" t="s">
        <v>130</v>
      </c>
      <c r="F131" s="201" t="s">
        <v>131</v>
      </c>
      <c r="G131" s="202" t="s">
        <v>117</v>
      </c>
      <c r="H131" s="203">
        <v>12</v>
      </c>
      <c r="I131" s="204"/>
      <c r="J131" s="205">
        <f>ROUND(I131*H131,2)</f>
        <v>0</v>
      </c>
      <c r="K131" s="201" t="s">
        <v>1</v>
      </c>
      <c r="L131" s="40"/>
      <c r="M131" s="206" t="s">
        <v>1</v>
      </c>
      <c r="N131" s="207" t="s">
        <v>38</v>
      </c>
      <c r="O131" s="87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0" t="s">
        <v>118</v>
      </c>
      <c r="AT131" s="210" t="s">
        <v>114</v>
      </c>
      <c r="AU131" s="210" t="s">
        <v>78</v>
      </c>
      <c r="AY131" s="13" t="s">
        <v>113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3" t="s">
        <v>78</v>
      </c>
      <c r="BK131" s="211">
        <f>ROUND(I131*H131,2)</f>
        <v>0</v>
      </c>
      <c r="BL131" s="13" t="s">
        <v>118</v>
      </c>
      <c r="BM131" s="210" t="s">
        <v>132</v>
      </c>
    </row>
    <row r="132" spans="1:47" s="2" customFormat="1" ht="12">
      <c r="A132" s="34"/>
      <c r="B132" s="35"/>
      <c r="C132" s="36"/>
      <c r="D132" s="212" t="s">
        <v>120</v>
      </c>
      <c r="E132" s="36"/>
      <c r="F132" s="213" t="s">
        <v>131</v>
      </c>
      <c r="G132" s="36"/>
      <c r="H132" s="36"/>
      <c r="I132" s="214"/>
      <c r="J132" s="36"/>
      <c r="K132" s="36"/>
      <c r="L132" s="40"/>
      <c r="M132" s="215"/>
      <c r="N132" s="216"/>
      <c r="O132" s="87"/>
      <c r="P132" s="87"/>
      <c r="Q132" s="87"/>
      <c r="R132" s="87"/>
      <c r="S132" s="87"/>
      <c r="T132" s="88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3" t="s">
        <v>120</v>
      </c>
      <c r="AU132" s="13" t="s">
        <v>78</v>
      </c>
    </row>
    <row r="133" spans="1:65" s="2" customFormat="1" ht="16.5" customHeight="1">
      <c r="A133" s="34"/>
      <c r="B133" s="35"/>
      <c r="C133" s="199" t="s">
        <v>80</v>
      </c>
      <c r="D133" s="199" t="s">
        <v>114</v>
      </c>
      <c r="E133" s="200" t="s">
        <v>133</v>
      </c>
      <c r="F133" s="201" t="s">
        <v>134</v>
      </c>
      <c r="G133" s="202" t="s">
        <v>117</v>
      </c>
      <c r="H133" s="203">
        <v>16</v>
      </c>
      <c r="I133" s="204"/>
      <c r="J133" s="205">
        <f>ROUND(I133*H133,2)</f>
        <v>0</v>
      </c>
      <c r="K133" s="201" t="s">
        <v>1</v>
      </c>
      <c r="L133" s="40"/>
      <c r="M133" s="206" t="s">
        <v>1</v>
      </c>
      <c r="N133" s="207" t="s">
        <v>38</v>
      </c>
      <c r="O133" s="87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0" t="s">
        <v>118</v>
      </c>
      <c r="AT133" s="210" t="s">
        <v>114</v>
      </c>
      <c r="AU133" s="210" t="s">
        <v>78</v>
      </c>
      <c r="AY133" s="13" t="s">
        <v>113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3" t="s">
        <v>78</v>
      </c>
      <c r="BK133" s="211">
        <f>ROUND(I133*H133,2)</f>
        <v>0</v>
      </c>
      <c r="BL133" s="13" t="s">
        <v>118</v>
      </c>
      <c r="BM133" s="210" t="s">
        <v>135</v>
      </c>
    </row>
    <row r="134" spans="1:47" s="2" customFormat="1" ht="12">
      <c r="A134" s="34"/>
      <c r="B134" s="35"/>
      <c r="C134" s="36"/>
      <c r="D134" s="212" t="s">
        <v>120</v>
      </c>
      <c r="E134" s="36"/>
      <c r="F134" s="213" t="s">
        <v>134</v>
      </c>
      <c r="G134" s="36"/>
      <c r="H134" s="36"/>
      <c r="I134" s="214"/>
      <c r="J134" s="36"/>
      <c r="K134" s="36"/>
      <c r="L134" s="40"/>
      <c r="M134" s="215"/>
      <c r="N134" s="216"/>
      <c r="O134" s="87"/>
      <c r="P134" s="87"/>
      <c r="Q134" s="87"/>
      <c r="R134" s="87"/>
      <c r="S134" s="87"/>
      <c r="T134" s="88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3" t="s">
        <v>120</v>
      </c>
      <c r="AU134" s="13" t="s">
        <v>78</v>
      </c>
    </row>
    <row r="135" spans="1:65" s="2" customFormat="1" ht="16.5" customHeight="1">
      <c r="A135" s="34"/>
      <c r="B135" s="35"/>
      <c r="C135" s="199" t="s">
        <v>136</v>
      </c>
      <c r="D135" s="199" t="s">
        <v>114</v>
      </c>
      <c r="E135" s="200" t="s">
        <v>137</v>
      </c>
      <c r="F135" s="201" t="s">
        <v>138</v>
      </c>
      <c r="G135" s="202" t="s">
        <v>117</v>
      </c>
      <c r="H135" s="203">
        <v>15</v>
      </c>
      <c r="I135" s="204"/>
      <c r="J135" s="205">
        <f>ROUND(I135*H135,2)</f>
        <v>0</v>
      </c>
      <c r="K135" s="201" t="s">
        <v>1</v>
      </c>
      <c r="L135" s="40"/>
      <c r="M135" s="206" t="s">
        <v>1</v>
      </c>
      <c r="N135" s="207" t="s">
        <v>38</v>
      </c>
      <c r="O135" s="87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0" t="s">
        <v>118</v>
      </c>
      <c r="AT135" s="210" t="s">
        <v>114</v>
      </c>
      <c r="AU135" s="210" t="s">
        <v>78</v>
      </c>
      <c r="AY135" s="13" t="s">
        <v>113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3" t="s">
        <v>78</v>
      </c>
      <c r="BK135" s="211">
        <f>ROUND(I135*H135,2)</f>
        <v>0</v>
      </c>
      <c r="BL135" s="13" t="s">
        <v>118</v>
      </c>
      <c r="BM135" s="210" t="s">
        <v>139</v>
      </c>
    </row>
    <row r="136" spans="1:47" s="2" customFormat="1" ht="12">
      <c r="A136" s="34"/>
      <c r="B136" s="35"/>
      <c r="C136" s="36"/>
      <c r="D136" s="212" t="s">
        <v>120</v>
      </c>
      <c r="E136" s="36"/>
      <c r="F136" s="213" t="s">
        <v>138</v>
      </c>
      <c r="G136" s="36"/>
      <c r="H136" s="36"/>
      <c r="I136" s="214"/>
      <c r="J136" s="36"/>
      <c r="K136" s="36"/>
      <c r="L136" s="40"/>
      <c r="M136" s="215"/>
      <c r="N136" s="216"/>
      <c r="O136" s="87"/>
      <c r="P136" s="87"/>
      <c r="Q136" s="87"/>
      <c r="R136" s="87"/>
      <c r="S136" s="87"/>
      <c r="T136" s="88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3" t="s">
        <v>120</v>
      </c>
      <c r="AU136" s="13" t="s">
        <v>78</v>
      </c>
    </row>
    <row r="137" spans="1:65" s="2" customFormat="1" ht="16.5" customHeight="1">
      <c r="A137" s="34"/>
      <c r="B137" s="35"/>
      <c r="C137" s="199" t="s">
        <v>118</v>
      </c>
      <c r="D137" s="199" t="s">
        <v>114</v>
      </c>
      <c r="E137" s="200" t="s">
        <v>140</v>
      </c>
      <c r="F137" s="201" t="s">
        <v>141</v>
      </c>
      <c r="G137" s="202" t="s">
        <v>117</v>
      </c>
      <c r="H137" s="203">
        <v>90</v>
      </c>
      <c r="I137" s="204"/>
      <c r="J137" s="205">
        <f>ROUND(I137*H137,2)</f>
        <v>0</v>
      </c>
      <c r="K137" s="201" t="s">
        <v>1</v>
      </c>
      <c r="L137" s="40"/>
      <c r="M137" s="206" t="s">
        <v>1</v>
      </c>
      <c r="N137" s="207" t="s">
        <v>38</v>
      </c>
      <c r="O137" s="87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0" t="s">
        <v>118</v>
      </c>
      <c r="AT137" s="210" t="s">
        <v>114</v>
      </c>
      <c r="AU137" s="210" t="s">
        <v>78</v>
      </c>
      <c r="AY137" s="13" t="s">
        <v>113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3" t="s">
        <v>78</v>
      </c>
      <c r="BK137" s="211">
        <f>ROUND(I137*H137,2)</f>
        <v>0</v>
      </c>
      <c r="BL137" s="13" t="s">
        <v>118</v>
      </c>
      <c r="BM137" s="210" t="s">
        <v>142</v>
      </c>
    </row>
    <row r="138" spans="1:47" s="2" customFormat="1" ht="12">
      <c r="A138" s="34"/>
      <c r="B138" s="35"/>
      <c r="C138" s="36"/>
      <c r="D138" s="212" t="s">
        <v>120</v>
      </c>
      <c r="E138" s="36"/>
      <c r="F138" s="213" t="s">
        <v>141</v>
      </c>
      <c r="G138" s="36"/>
      <c r="H138" s="36"/>
      <c r="I138" s="214"/>
      <c r="J138" s="36"/>
      <c r="K138" s="36"/>
      <c r="L138" s="40"/>
      <c r="M138" s="215"/>
      <c r="N138" s="216"/>
      <c r="O138" s="87"/>
      <c r="P138" s="87"/>
      <c r="Q138" s="87"/>
      <c r="R138" s="87"/>
      <c r="S138" s="87"/>
      <c r="T138" s="88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3" t="s">
        <v>120</v>
      </c>
      <c r="AU138" s="13" t="s">
        <v>78</v>
      </c>
    </row>
    <row r="139" spans="1:65" s="2" customFormat="1" ht="16.5" customHeight="1">
      <c r="A139" s="34"/>
      <c r="B139" s="35"/>
      <c r="C139" s="199" t="s">
        <v>143</v>
      </c>
      <c r="D139" s="199" t="s">
        <v>114</v>
      </c>
      <c r="E139" s="200" t="s">
        <v>144</v>
      </c>
      <c r="F139" s="201" t="s">
        <v>145</v>
      </c>
      <c r="G139" s="202" t="s">
        <v>117</v>
      </c>
      <c r="H139" s="203">
        <v>1050</v>
      </c>
      <c r="I139" s="204"/>
      <c r="J139" s="205">
        <f>ROUND(I139*H139,2)</f>
        <v>0</v>
      </c>
      <c r="K139" s="201" t="s">
        <v>1</v>
      </c>
      <c r="L139" s="40"/>
      <c r="M139" s="206" t="s">
        <v>1</v>
      </c>
      <c r="N139" s="207" t="s">
        <v>38</v>
      </c>
      <c r="O139" s="87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0" t="s">
        <v>118</v>
      </c>
      <c r="AT139" s="210" t="s">
        <v>114</v>
      </c>
      <c r="AU139" s="210" t="s">
        <v>78</v>
      </c>
      <c r="AY139" s="13" t="s">
        <v>113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3" t="s">
        <v>78</v>
      </c>
      <c r="BK139" s="211">
        <f>ROUND(I139*H139,2)</f>
        <v>0</v>
      </c>
      <c r="BL139" s="13" t="s">
        <v>118</v>
      </c>
      <c r="BM139" s="210" t="s">
        <v>146</v>
      </c>
    </row>
    <row r="140" spans="1:47" s="2" customFormat="1" ht="12">
      <c r="A140" s="34"/>
      <c r="B140" s="35"/>
      <c r="C140" s="36"/>
      <c r="D140" s="212" t="s">
        <v>120</v>
      </c>
      <c r="E140" s="36"/>
      <c r="F140" s="213" t="s">
        <v>145</v>
      </c>
      <c r="G140" s="36"/>
      <c r="H140" s="36"/>
      <c r="I140" s="214"/>
      <c r="J140" s="36"/>
      <c r="K140" s="36"/>
      <c r="L140" s="40"/>
      <c r="M140" s="215"/>
      <c r="N140" s="216"/>
      <c r="O140" s="87"/>
      <c r="P140" s="87"/>
      <c r="Q140" s="87"/>
      <c r="R140" s="87"/>
      <c r="S140" s="87"/>
      <c r="T140" s="88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3" t="s">
        <v>120</v>
      </c>
      <c r="AU140" s="13" t="s">
        <v>78</v>
      </c>
    </row>
    <row r="141" spans="1:65" s="2" customFormat="1" ht="16.5" customHeight="1">
      <c r="A141" s="34"/>
      <c r="B141" s="35"/>
      <c r="C141" s="199" t="s">
        <v>147</v>
      </c>
      <c r="D141" s="199" t="s">
        <v>114</v>
      </c>
      <c r="E141" s="200" t="s">
        <v>148</v>
      </c>
      <c r="F141" s="201" t="s">
        <v>149</v>
      </c>
      <c r="G141" s="202" t="s">
        <v>117</v>
      </c>
      <c r="H141" s="203">
        <v>980</v>
      </c>
      <c r="I141" s="204"/>
      <c r="J141" s="205">
        <f>ROUND(I141*H141,2)</f>
        <v>0</v>
      </c>
      <c r="K141" s="201" t="s">
        <v>1</v>
      </c>
      <c r="L141" s="40"/>
      <c r="M141" s="206" t="s">
        <v>1</v>
      </c>
      <c r="N141" s="207" t="s">
        <v>38</v>
      </c>
      <c r="O141" s="87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0" t="s">
        <v>118</v>
      </c>
      <c r="AT141" s="210" t="s">
        <v>114</v>
      </c>
      <c r="AU141" s="210" t="s">
        <v>78</v>
      </c>
      <c r="AY141" s="13" t="s">
        <v>113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3" t="s">
        <v>78</v>
      </c>
      <c r="BK141" s="211">
        <f>ROUND(I141*H141,2)</f>
        <v>0</v>
      </c>
      <c r="BL141" s="13" t="s">
        <v>118</v>
      </c>
      <c r="BM141" s="210" t="s">
        <v>150</v>
      </c>
    </row>
    <row r="142" spans="1:47" s="2" customFormat="1" ht="12">
      <c r="A142" s="34"/>
      <c r="B142" s="35"/>
      <c r="C142" s="36"/>
      <c r="D142" s="212" t="s">
        <v>120</v>
      </c>
      <c r="E142" s="36"/>
      <c r="F142" s="213" t="s">
        <v>149</v>
      </c>
      <c r="G142" s="36"/>
      <c r="H142" s="36"/>
      <c r="I142" s="214"/>
      <c r="J142" s="36"/>
      <c r="K142" s="36"/>
      <c r="L142" s="40"/>
      <c r="M142" s="215"/>
      <c r="N142" s="216"/>
      <c r="O142" s="87"/>
      <c r="P142" s="87"/>
      <c r="Q142" s="87"/>
      <c r="R142" s="87"/>
      <c r="S142" s="87"/>
      <c r="T142" s="88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3" t="s">
        <v>120</v>
      </c>
      <c r="AU142" s="13" t="s">
        <v>78</v>
      </c>
    </row>
    <row r="143" spans="1:65" s="2" customFormat="1" ht="16.5" customHeight="1">
      <c r="A143" s="34"/>
      <c r="B143" s="35"/>
      <c r="C143" s="199" t="s">
        <v>151</v>
      </c>
      <c r="D143" s="199" t="s">
        <v>114</v>
      </c>
      <c r="E143" s="200" t="s">
        <v>152</v>
      </c>
      <c r="F143" s="201" t="s">
        <v>153</v>
      </c>
      <c r="G143" s="202" t="s">
        <v>117</v>
      </c>
      <c r="H143" s="203">
        <v>230</v>
      </c>
      <c r="I143" s="204"/>
      <c r="J143" s="205">
        <f>ROUND(I143*H143,2)</f>
        <v>0</v>
      </c>
      <c r="K143" s="201" t="s">
        <v>1</v>
      </c>
      <c r="L143" s="40"/>
      <c r="M143" s="206" t="s">
        <v>1</v>
      </c>
      <c r="N143" s="207" t="s">
        <v>38</v>
      </c>
      <c r="O143" s="87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0" t="s">
        <v>118</v>
      </c>
      <c r="AT143" s="210" t="s">
        <v>114</v>
      </c>
      <c r="AU143" s="210" t="s">
        <v>78</v>
      </c>
      <c r="AY143" s="13" t="s">
        <v>113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3" t="s">
        <v>78</v>
      </c>
      <c r="BK143" s="211">
        <f>ROUND(I143*H143,2)</f>
        <v>0</v>
      </c>
      <c r="BL143" s="13" t="s">
        <v>118</v>
      </c>
      <c r="BM143" s="210" t="s">
        <v>154</v>
      </c>
    </row>
    <row r="144" spans="1:47" s="2" customFormat="1" ht="12">
      <c r="A144" s="34"/>
      <c r="B144" s="35"/>
      <c r="C144" s="36"/>
      <c r="D144" s="212" t="s">
        <v>120</v>
      </c>
      <c r="E144" s="36"/>
      <c r="F144" s="213" t="s">
        <v>153</v>
      </c>
      <c r="G144" s="36"/>
      <c r="H144" s="36"/>
      <c r="I144" s="214"/>
      <c r="J144" s="36"/>
      <c r="K144" s="36"/>
      <c r="L144" s="40"/>
      <c r="M144" s="215"/>
      <c r="N144" s="216"/>
      <c r="O144" s="87"/>
      <c r="P144" s="87"/>
      <c r="Q144" s="87"/>
      <c r="R144" s="87"/>
      <c r="S144" s="87"/>
      <c r="T144" s="88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3" t="s">
        <v>120</v>
      </c>
      <c r="AU144" s="13" t="s">
        <v>78</v>
      </c>
    </row>
    <row r="145" spans="1:65" s="2" customFormat="1" ht="16.5" customHeight="1">
      <c r="A145" s="34"/>
      <c r="B145" s="35"/>
      <c r="C145" s="199" t="s">
        <v>155</v>
      </c>
      <c r="D145" s="199" t="s">
        <v>114</v>
      </c>
      <c r="E145" s="200" t="s">
        <v>156</v>
      </c>
      <c r="F145" s="201" t="s">
        <v>157</v>
      </c>
      <c r="G145" s="202" t="s">
        <v>117</v>
      </c>
      <c r="H145" s="203">
        <v>95</v>
      </c>
      <c r="I145" s="204"/>
      <c r="J145" s="205">
        <f>ROUND(I145*H145,2)</f>
        <v>0</v>
      </c>
      <c r="K145" s="201" t="s">
        <v>1</v>
      </c>
      <c r="L145" s="40"/>
      <c r="M145" s="206" t="s">
        <v>1</v>
      </c>
      <c r="N145" s="207" t="s">
        <v>38</v>
      </c>
      <c r="O145" s="87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0" t="s">
        <v>118</v>
      </c>
      <c r="AT145" s="210" t="s">
        <v>114</v>
      </c>
      <c r="AU145" s="210" t="s">
        <v>78</v>
      </c>
      <c r="AY145" s="13" t="s">
        <v>113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3" t="s">
        <v>78</v>
      </c>
      <c r="BK145" s="211">
        <f>ROUND(I145*H145,2)</f>
        <v>0</v>
      </c>
      <c r="BL145" s="13" t="s">
        <v>118</v>
      </c>
      <c r="BM145" s="210" t="s">
        <v>158</v>
      </c>
    </row>
    <row r="146" spans="1:47" s="2" customFormat="1" ht="12">
      <c r="A146" s="34"/>
      <c r="B146" s="35"/>
      <c r="C146" s="36"/>
      <c r="D146" s="212" t="s">
        <v>120</v>
      </c>
      <c r="E146" s="36"/>
      <c r="F146" s="213" t="s">
        <v>157</v>
      </c>
      <c r="G146" s="36"/>
      <c r="H146" s="36"/>
      <c r="I146" s="214"/>
      <c r="J146" s="36"/>
      <c r="K146" s="36"/>
      <c r="L146" s="40"/>
      <c r="M146" s="215"/>
      <c r="N146" s="216"/>
      <c r="O146" s="87"/>
      <c r="P146" s="87"/>
      <c r="Q146" s="87"/>
      <c r="R146" s="87"/>
      <c r="S146" s="87"/>
      <c r="T146" s="88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3" t="s">
        <v>120</v>
      </c>
      <c r="AU146" s="13" t="s">
        <v>78</v>
      </c>
    </row>
    <row r="147" spans="1:65" s="2" customFormat="1" ht="16.5" customHeight="1">
      <c r="A147" s="34"/>
      <c r="B147" s="35"/>
      <c r="C147" s="199" t="s">
        <v>159</v>
      </c>
      <c r="D147" s="199" t="s">
        <v>114</v>
      </c>
      <c r="E147" s="200" t="s">
        <v>160</v>
      </c>
      <c r="F147" s="201" t="s">
        <v>161</v>
      </c>
      <c r="G147" s="202" t="s">
        <v>117</v>
      </c>
      <c r="H147" s="203">
        <v>150</v>
      </c>
      <c r="I147" s="204"/>
      <c r="J147" s="205">
        <f>ROUND(I147*H147,2)</f>
        <v>0</v>
      </c>
      <c r="K147" s="201" t="s">
        <v>1</v>
      </c>
      <c r="L147" s="40"/>
      <c r="M147" s="206" t="s">
        <v>1</v>
      </c>
      <c r="N147" s="207" t="s">
        <v>38</v>
      </c>
      <c r="O147" s="87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0" t="s">
        <v>118</v>
      </c>
      <c r="AT147" s="210" t="s">
        <v>114</v>
      </c>
      <c r="AU147" s="210" t="s">
        <v>78</v>
      </c>
      <c r="AY147" s="13" t="s">
        <v>113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3" t="s">
        <v>78</v>
      </c>
      <c r="BK147" s="211">
        <f>ROUND(I147*H147,2)</f>
        <v>0</v>
      </c>
      <c r="BL147" s="13" t="s">
        <v>118</v>
      </c>
      <c r="BM147" s="210" t="s">
        <v>162</v>
      </c>
    </row>
    <row r="148" spans="1:47" s="2" customFormat="1" ht="12">
      <c r="A148" s="34"/>
      <c r="B148" s="35"/>
      <c r="C148" s="36"/>
      <c r="D148" s="212" t="s">
        <v>120</v>
      </c>
      <c r="E148" s="36"/>
      <c r="F148" s="213" t="s">
        <v>161</v>
      </c>
      <c r="G148" s="36"/>
      <c r="H148" s="36"/>
      <c r="I148" s="214"/>
      <c r="J148" s="36"/>
      <c r="K148" s="36"/>
      <c r="L148" s="40"/>
      <c r="M148" s="215"/>
      <c r="N148" s="216"/>
      <c r="O148" s="87"/>
      <c r="P148" s="87"/>
      <c r="Q148" s="87"/>
      <c r="R148" s="87"/>
      <c r="S148" s="87"/>
      <c r="T148" s="88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3" t="s">
        <v>120</v>
      </c>
      <c r="AU148" s="13" t="s">
        <v>78</v>
      </c>
    </row>
    <row r="149" spans="1:63" s="11" customFormat="1" ht="25.9" customHeight="1">
      <c r="A149" s="11"/>
      <c r="B149" s="185"/>
      <c r="C149" s="186"/>
      <c r="D149" s="187" t="s">
        <v>72</v>
      </c>
      <c r="E149" s="188" t="s">
        <v>163</v>
      </c>
      <c r="F149" s="188" t="s">
        <v>164</v>
      </c>
      <c r="G149" s="186"/>
      <c r="H149" s="186"/>
      <c r="I149" s="189"/>
      <c r="J149" s="190">
        <f>BK149</f>
        <v>0</v>
      </c>
      <c r="K149" s="186"/>
      <c r="L149" s="191"/>
      <c r="M149" s="192"/>
      <c r="N149" s="193"/>
      <c r="O149" s="193"/>
      <c r="P149" s="194">
        <f>SUM(P150:P157)</f>
        <v>0</v>
      </c>
      <c r="Q149" s="193"/>
      <c r="R149" s="194">
        <f>SUM(R150:R157)</f>
        <v>0</v>
      </c>
      <c r="S149" s="193"/>
      <c r="T149" s="195">
        <f>SUM(T150:T157)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196" t="s">
        <v>78</v>
      </c>
      <c r="AT149" s="197" t="s">
        <v>72</v>
      </c>
      <c r="AU149" s="197" t="s">
        <v>73</v>
      </c>
      <c r="AY149" s="196" t="s">
        <v>113</v>
      </c>
      <c r="BK149" s="198">
        <f>SUM(BK150:BK157)</f>
        <v>0</v>
      </c>
    </row>
    <row r="150" spans="1:65" s="2" customFormat="1" ht="16.5" customHeight="1">
      <c r="A150" s="34"/>
      <c r="B150" s="35"/>
      <c r="C150" s="199" t="s">
        <v>165</v>
      </c>
      <c r="D150" s="199" t="s">
        <v>114</v>
      </c>
      <c r="E150" s="200" t="s">
        <v>166</v>
      </c>
      <c r="F150" s="201" t="s">
        <v>167</v>
      </c>
      <c r="G150" s="202" t="s">
        <v>117</v>
      </c>
      <c r="H150" s="203">
        <v>420</v>
      </c>
      <c r="I150" s="204"/>
      <c r="J150" s="205">
        <f>ROUND(I150*H150,2)</f>
        <v>0</v>
      </c>
      <c r="K150" s="201" t="s">
        <v>1</v>
      </c>
      <c r="L150" s="40"/>
      <c r="M150" s="206" t="s">
        <v>1</v>
      </c>
      <c r="N150" s="207" t="s">
        <v>38</v>
      </c>
      <c r="O150" s="87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0" t="s">
        <v>118</v>
      </c>
      <c r="AT150" s="210" t="s">
        <v>114</v>
      </c>
      <c r="AU150" s="210" t="s">
        <v>78</v>
      </c>
      <c r="AY150" s="13" t="s">
        <v>113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3" t="s">
        <v>78</v>
      </c>
      <c r="BK150" s="211">
        <f>ROUND(I150*H150,2)</f>
        <v>0</v>
      </c>
      <c r="BL150" s="13" t="s">
        <v>118</v>
      </c>
      <c r="BM150" s="210" t="s">
        <v>168</v>
      </c>
    </row>
    <row r="151" spans="1:47" s="2" customFormat="1" ht="12">
      <c r="A151" s="34"/>
      <c r="B151" s="35"/>
      <c r="C151" s="36"/>
      <c r="D151" s="212" t="s">
        <v>120</v>
      </c>
      <c r="E151" s="36"/>
      <c r="F151" s="213" t="s">
        <v>167</v>
      </c>
      <c r="G151" s="36"/>
      <c r="H151" s="36"/>
      <c r="I151" s="214"/>
      <c r="J151" s="36"/>
      <c r="K151" s="36"/>
      <c r="L151" s="40"/>
      <c r="M151" s="215"/>
      <c r="N151" s="216"/>
      <c r="O151" s="87"/>
      <c r="P151" s="87"/>
      <c r="Q151" s="87"/>
      <c r="R151" s="87"/>
      <c r="S151" s="87"/>
      <c r="T151" s="88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3" t="s">
        <v>120</v>
      </c>
      <c r="AU151" s="13" t="s">
        <v>78</v>
      </c>
    </row>
    <row r="152" spans="1:65" s="2" customFormat="1" ht="21.75" customHeight="1">
      <c r="A152" s="34"/>
      <c r="B152" s="35"/>
      <c r="C152" s="199" t="s">
        <v>169</v>
      </c>
      <c r="D152" s="199" t="s">
        <v>114</v>
      </c>
      <c r="E152" s="200" t="s">
        <v>170</v>
      </c>
      <c r="F152" s="201" t="s">
        <v>171</v>
      </c>
      <c r="G152" s="202" t="s">
        <v>172</v>
      </c>
      <c r="H152" s="203">
        <v>50</v>
      </c>
      <c r="I152" s="204"/>
      <c r="J152" s="205">
        <f>ROUND(I152*H152,2)</f>
        <v>0</v>
      </c>
      <c r="K152" s="201" t="s">
        <v>1</v>
      </c>
      <c r="L152" s="40"/>
      <c r="M152" s="206" t="s">
        <v>1</v>
      </c>
      <c r="N152" s="207" t="s">
        <v>38</v>
      </c>
      <c r="O152" s="87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0" t="s">
        <v>118</v>
      </c>
      <c r="AT152" s="210" t="s">
        <v>114</v>
      </c>
      <c r="AU152" s="210" t="s">
        <v>78</v>
      </c>
      <c r="AY152" s="13" t="s">
        <v>113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3" t="s">
        <v>78</v>
      </c>
      <c r="BK152" s="211">
        <f>ROUND(I152*H152,2)</f>
        <v>0</v>
      </c>
      <c r="BL152" s="13" t="s">
        <v>118</v>
      </c>
      <c r="BM152" s="210" t="s">
        <v>173</v>
      </c>
    </row>
    <row r="153" spans="1:47" s="2" customFormat="1" ht="12">
      <c r="A153" s="34"/>
      <c r="B153" s="35"/>
      <c r="C153" s="36"/>
      <c r="D153" s="212" t="s">
        <v>120</v>
      </c>
      <c r="E153" s="36"/>
      <c r="F153" s="213" t="s">
        <v>171</v>
      </c>
      <c r="G153" s="36"/>
      <c r="H153" s="36"/>
      <c r="I153" s="214"/>
      <c r="J153" s="36"/>
      <c r="K153" s="36"/>
      <c r="L153" s="40"/>
      <c r="M153" s="215"/>
      <c r="N153" s="216"/>
      <c r="O153" s="87"/>
      <c r="P153" s="87"/>
      <c r="Q153" s="87"/>
      <c r="R153" s="87"/>
      <c r="S153" s="87"/>
      <c r="T153" s="88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3" t="s">
        <v>120</v>
      </c>
      <c r="AU153" s="13" t="s">
        <v>78</v>
      </c>
    </row>
    <row r="154" spans="1:65" s="2" customFormat="1" ht="16.5" customHeight="1">
      <c r="A154" s="34"/>
      <c r="B154" s="35"/>
      <c r="C154" s="199" t="s">
        <v>174</v>
      </c>
      <c r="D154" s="199" t="s">
        <v>114</v>
      </c>
      <c r="E154" s="200" t="s">
        <v>175</v>
      </c>
      <c r="F154" s="201" t="s">
        <v>176</v>
      </c>
      <c r="G154" s="202" t="s">
        <v>172</v>
      </c>
      <c r="H154" s="203">
        <v>350</v>
      </c>
      <c r="I154" s="204"/>
      <c r="J154" s="205">
        <f>ROUND(I154*H154,2)</f>
        <v>0</v>
      </c>
      <c r="K154" s="201" t="s">
        <v>1</v>
      </c>
      <c r="L154" s="40"/>
      <c r="M154" s="206" t="s">
        <v>1</v>
      </c>
      <c r="N154" s="207" t="s">
        <v>38</v>
      </c>
      <c r="O154" s="87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0" t="s">
        <v>118</v>
      </c>
      <c r="AT154" s="210" t="s">
        <v>114</v>
      </c>
      <c r="AU154" s="210" t="s">
        <v>78</v>
      </c>
      <c r="AY154" s="13" t="s">
        <v>113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3" t="s">
        <v>78</v>
      </c>
      <c r="BK154" s="211">
        <f>ROUND(I154*H154,2)</f>
        <v>0</v>
      </c>
      <c r="BL154" s="13" t="s">
        <v>118</v>
      </c>
      <c r="BM154" s="210" t="s">
        <v>177</v>
      </c>
    </row>
    <row r="155" spans="1:47" s="2" customFormat="1" ht="12">
      <c r="A155" s="34"/>
      <c r="B155" s="35"/>
      <c r="C155" s="36"/>
      <c r="D155" s="212" t="s">
        <v>120</v>
      </c>
      <c r="E155" s="36"/>
      <c r="F155" s="213" t="s">
        <v>176</v>
      </c>
      <c r="G155" s="36"/>
      <c r="H155" s="36"/>
      <c r="I155" s="214"/>
      <c r="J155" s="36"/>
      <c r="K155" s="36"/>
      <c r="L155" s="40"/>
      <c r="M155" s="215"/>
      <c r="N155" s="216"/>
      <c r="O155" s="87"/>
      <c r="P155" s="87"/>
      <c r="Q155" s="87"/>
      <c r="R155" s="87"/>
      <c r="S155" s="87"/>
      <c r="T155" s="88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3" t="s">
        <v>120</v>
      </c>
      <c r="AU155" s="13" t="s">
        <v>78</v>
      </c>
    </row>
    <row r="156" spans="1:65" s="2" customFormat="1" ht="24.15" customHeight="1">
      <c r="A156" s="34"/>
      <c r="B156" s="35"/>
      <c r="C156" s="199" t="s">
        <v>178</v>
      </c>
      <c r="D156" s="199" t="s">
        <v>114</v>
      </c>
      <c r="E156" s="200" t="s">
        <v>179</v>
      </c>
      <c r="F156" s="201" t="s">
        <v>180</v>
      </c>
      <c r="G156" s="202" t="s">
        <v>172</v>
      </c>
      <c r="H156" s="203">
        <v>4</v>
      </c>
      <c r="I156" s="204"/>
      <c r="J156" s="205">
        <f>ROUND(I156*H156,2)</f>
        <v>0</v>
      </c>
      <c r="K156" s="201" t="s">
        <v>1</v>
      </c>
      <c r="L156" s="40"/>
      <c r="M156" s="206" t="s">
        <v>1</v>
      </c>
      <c r="N156" s="207" t="s">
        <v>38</v>
      </c>
      <c r="O156" s="87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0" t="s">
        <v>118</v>
      </c>
      <c r="AT156" s="210" t="s">
        <v>114</v>
      </c>
      <c r="AU156" s="210" t="s">
        <v>78</v>
      </c>
      <c r="AY156" s="13" t="s">
        <v>113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3" t="s">
        <v>78</v>
      </c>
      <c r="BK156" s="211">
        <f>ROUND(I156*H156,2)</f>
        <v>0</v>
      </c>
      <c r="BL156" s="13" t="s">
        <v>118</v>
      </c>
      <c r="BM156" s="210" t="s">
        <v>181</v>
      </c>
    </row>
    <row r="157" spans="1:47" s="2" customFormat="1" ht="12">
      <c r="A157" s="34"/>
      <c r="B157" s="35"/>
      <c r="C157" s="36"/>
      <c r="D157" s="212" t="s">
        <v>120</v>
      </c>
      <c r="E157" s="36"/>
      <c r="F157" s="213" t="s">
        <v>180</v>
      </c>
      <c r="G157" s="36"/>
      <c r="H157" s="36"/>
      <c r="I157" s="214"/>
      <c r="J157" s="36"/>
      <c r="K157" s="36"/>
      <c r="L157" s="40"/>
      <c r="M157" s="215"/>
      <c r="N157" s="216"/>
      <c r="O157" s="87"/>
      <c r="P157" s="87"/>
      <c r="Q157" s="87"/>
      <c r="R157" s="87"/>
      <c r="S157" s="87"/>
      <c r="T157" s="88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3" t="s">
        <v>120</v>
      </c>
      <c r="AU157" s="13" t="s">
        <v>78</v>
      </c>
    </row>
    <row r="158" spans="1:63" s="11" customFormat="1" ht="25.9" customHeight="1">
      <c r="A158" s="11"/>
      <c r="B158" s="185"/>
      <c r="C158" s="186"/>
      <c r="D158" s="187" t="s">
        <v>72</v>
      </c>
      <c r="E158" s="188" t="s">
        <v>182</v>
      </c>
      <c r="F158" s="188" t="s">
        <v>183</v>
      </c>
      <c r="G158" s="186"/>
      <c r="H158" s="186"/>
      <c r="I158" s="189"/>
      <c r="J158" s="190">
        <f>BK158</f>
        <v>0</v>
      </c>
      <c r="K158" s="186"/>
      <c r="L158" s="191"/>
      <c r="M158" s="192"/>
      <c r="N158" s="193"/>
      <c r="O158" s="193"/>
      <c r="P158" s="194">
        <f>SUM(P159:P182)</f>
        <v>0</v>
      </c>
      <c r="Q158" s="193"/>
      <c r="R158" s="194">
        <f>SUM(R159:R182)</f>
        <v>0</v>
      </c>
      <c r="S158" s="193"/>
      <c r="T158" s="195">
        <f>SUM(T159:T182)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196" t="s">
        <v>78</v>
      </c>
      <c r="AT158" s="197" t="s">
        <v>72</v>
      </c>
      <c r="AU158" s="197" t="s">
        <v>73</v>
      </c>
      <c r="AY158" s="196" t="s">
        <v>113</v>
      </c>
      <c r="BK158" s="198">
        <f>SUM(BK159:BK182)</f>
        <v>0</v>
      </c>
    </row>
    <row r="159" spans="1:65" s="2" customFormat="1" ht="16.5" customHeight="1">
      <c r="A159" s="34"/>
      <c r="B159" s="35"/>
      <c r="C159" s="199" t="s">
        <v>184</v>
      </c>
      <c r="D159" s="199" t="s">
        <v>114</v>
      </c>
      <c r="E159" s="200" t="s">
        <v>185</v>
      </c>
      <c r="F159" s="201" t="s">
        <v>186</v>
      </c>
      <c r="G159" s="202" t="s">
        <v>172</v>
      </c>
      <c r="H159" s="203">
        <v>1</v>
      </c>
      <c r="I159" s="204"/>
      <c r="J159" s="205">
        <f>ROUND(I159*H159,2)</f>
        <v>0</v>
      </c>
      <c r="K159" s="201" t="s">
        <v>1</v>
      </c>
      <c r="L159" s="40"/>
      <c r="M159" s="206" t="s">
        <v>1</v>
      </c>
      <c r="N159" s="207" t="s">
        <v>38</v>
      </c>
      <c r="O159" s="87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0" t="s">
        <v>118</v>
      </c>
      <c r="AT159" s="210" t="s">
        <v>114</v>
      </c>
      <c r="AU159" s="210" t="s">
        <v>78</v>
      </c>
      <c r="AY159" s="13" t="s">
        <v>113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3" t="s">
        <v>78</v>
      </c>
      <c r="BK159" s="211">
        <f>ROUND(I159*H159,2)</f>
        <v>0</v>
      </c>
      <c r="BL159" s="13" t="s">
        <v>118</v>
      </c>
      <c r="BM159" s="210" t="s">
        <v>187</v>
      </c>
    </row>
    <row r="160" spans="1:47" s="2" customFormat="1" ht="12">
      <c r="A160" s="34"/>
      <c r="B160" s="35"/>
      <c r="C160" s="36"/>
      <c r="D160" s="212" t="s">
        <v>120</v>
      </c>
      <c r="E160" s="36"/>
      <c r="F160" s="213" t="s">
        <v>186</v>
      </c>
      <c r="G160" s="36"/>
      <c r="H160" s="36"/>
      <c r="I160" s="214"/>
      <c r="J160" s="36"/>
      <c r="K160" s="36"/>
      <c r="L160" s="40"/>
      <c r="M160" s="215"/>
      <c r="N160" s="216"/>
      <c r="O160" s="87"/>
      <c r="P160" s="87"/>
      <c r="Q160" s="87"/>
      <c r="R160" s="87"/>
      <c r="S160" s="87"/>
      <c r="T160" s="88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3" t="s">
        <v>120</v>
      </c>
      <c r="AU160" s="13" t="s">
        <v>78</v>
      </c>
    </row>
    <row r="161" spans="1:65" s="2" customFormat="1" ht="16.5" customHeight="1">
      <c r="A161" s="34"/>
      <c r="B161" s="35"/>
      <c r="C161" s="199" t="s">
        <v>188</v>
      </c>
      <c r="D161" s="199" t="s">
        <v>114</v>
      </c>
      <c r="E161" s="200" t="s">
        <v>189</v>
      </c>
      <c r="F161" s="201" t="s">
        <v>190</v>
      </c>
      <c r="G161" s="202" t="s">
        <v>172</v>
      </c>
      <c r="H161" s="203">
        <v>1</v>
      </c>
      <c r="I161" s="204"/>
      <c r="J161" s="205">
        <f>ROUND(I161*H161,2)</f>
        <v>0</v>
      </c>
      <c r="K161" s="201" t="s">
        <v>1</v>
      </c>
      <c r="L161" s="40"/>
      <c r="M161" s="206" t="s">
        <v>1</v>
      </c>
      <c r="N161" s="207" t="s">
        <v>38</v>
      </c>
      <c r="O161" s="87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0" t="s">
        <v>118</v>
      </c>
      <c r="AT161" s="210" t="s">
        <v>114</v>
      </c>
      <c r="AU161" s="210" t="s">
        <v>78</v>
      </c>
      <c r="AY161" s="13" t="s">
        <v>113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3" t="s">
        <v>78</v>
      </c>
      <c r="BK161" s="211">
        <f>ROUND(I161*H161,2)</f>
        <v>0</v>
      </c>
      <c r="BL161" s="13" t="s">
        <v>118</v>
      </c>
      <c r="BM161" s="210" t="s">
        <v>191</v>
      </c>
    </row>
    <row r="162" spans="1:47" s="2" customFormat="1" ht="12">
      <c r="A162" s="34"/>
      <c r="B162" s="35"/>
      <c r="C162" s="36"/>
      <c r="D162" s="212" t="s">
        <v>120</v>
      </c>
      <c r="E162" s="36"/>
      <c r="F162" s="213" t="s">
        <v>190</v>
      </c>
      <c r="G162" s="36"/>
      <c r="H162" s="36"/>
      <c r="I162" s="214"/>
      <c r="J162" s="36"/>
      <c r="K162" s="36"/>
      <c r="L162" s="40"/>
      <c r="M162" s="215"/>
      <c r="N162" s="216"/>
      <c r="O162" s="87"/>
      <c r="P162" s="87"/>
      <c r="Q162" s="87"/>
      <c r="R162" s="87"/>
      <c r="S162" s="87"/>
      <c r="T162" s="88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3" t="s">
        <v>120</v>
      </c>
      <c r="AU162" s="13" t="s">
        <v>78</v>
      </c>
    </row>
    <row r="163" spans="1:65" s="2" customFormat="1" ht="16.5" customHeight="1">
      <c r="A163" s="34"/>
      <c r="B163" s="35"/>
      <c r="C163" s="199" t="s">
        <v>192</v>
      </c>
      <c r="D163" s="199" t="s">
        <v>114</v>
      </c>
      <c r="E163" s="200" t="s">
        <v>193</v>
      </c>
      <c r="F163" s="201" t="s">
        <v>194</v>
      </c>
      <c r="G163" s="202" t="s">
        <v>172</v>
      </c>
      <c r="H163" s="203">
        <v>1</v>
      </c>
      <c r="I163" s="204"/>
      <c r="J163" s="205">
        <f>ROUND(I163*H163,2)</f>
        <v>0</v>
      </c>
      <c r="K163" s="201" t="s">
        <v>1</v>
      </c>
      <c r="L163" s="40"/>
      <c r="M163" s="206" t="s">
        <v>1</v>
      </c>
      <c r="N163" s="207" t="s">
        <v>38</v>
      </c>
      <c r="O163" s="87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0" t="s">
        <v>118</v>
      </c>
      <c r="AT163" s="210" t="s">
        <v>114</v>
      </c>
      <c r="AU163" s="210" t="s">
        <v>78</v>
      </c>
      <c r="AY163" s="13" t="s">
        <v>113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3" t="s">
        <v>78</v>
      </c>
      <c r="BK163" s="211">
        <f>ROUND(I163*H163,2)</f>
        <v>0</v>
      </c>
      <c r="BL163" s="13" t="s">
        <v>118</v>
      </c>
      <c r="BM163" s="210" t="s">
        <v>195</v>
      </c>
    </row>
    <row r="164" spans="1:47" s="2" customFormat="1" ht="12">
      <c r="A164" s="34"/>
      <c r="B164" s="35"/>
      <c r="C164" s="36"/>
      <c r="D164" s="212" t="s">
        <v>120</v>
      </c>
      <c r="E164" s="36"/>
      <c r="F164" s="213" t="s">
        <v>194</v>
      </c>
      <c r="G164" s="36"/>
      <c r="H164" s="36"/>
      <c r="I164" s="214"/>
      <c r="J164" s="36"/>
      <c r="K164" s="36"/>
      <c r="L164" s="40"/>
      <c r="M164" s="215"/>
      <c r="N164" s="216"/>
      <c r="O164" s="87"/>
      <c r="P164" s="87"/>
      <c r="Q164" s="87"/>
      <c r="R164" s="87"/>
      <c r="S164" s="87"/>
      <c r="T164" s="88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3" t="s">
        <v>120</v>
      </c>
      <c r="AU164" s="13" t="s">
        <v>78</v>
      </c>
    </row>
    <row r="165" spans="1:65" s="2" customFormat="1" ht="16.5" customHeight="1">
      <c r="A165" s="34"/>
      <c r="B165" s="35"/>
      <c r="C165" s="199" t="s">
        <v>196</v>
      </c>
      <c r="D165" s="199" t="s">
        <v>114</v>
      </c>
      <c r="E165" s="200" t="s">
        <v>197</v>
      </c>
      <c r="F165" s="201" t="s">
        <v>198</v>
      </c>
      <c r="G165" s="202" t="s">
        <v>172</v>
      </c>
      <c r="H165" s="203">
        <v>1</v>
      </c>
      <c r="I165" s="204"/>
      <c r="J165" s="205">
        <f>ROUND(I165*H165,2)</f>
        <v>0</v>
      </c>
      <c r="K165" s="201" t="s">
        <v>1</v>
      </c>
      <c r="L165" s="40"/>
      <c r="M165" s="206" t="s">
        <v>1</v>
      </c>
      <c r="N165" s="207" t="s">
        <v>38</v>
      </c>
      <c r="O165" s="87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0" t="s">
        <v>118</v>
      </c>
      <c r="AT165" s="210" t="s">
        <v>114</v>
      </c>
      <c r="AU165" s="210" t="s">
        <v>78</v>
      </c>
      <c r="AY165" s="13" t="s">
        <v>113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3" t="s">
        <v>78</v>
      </c>
      <c r="BK165" s="211">
        <f>ROUND(I165*H165,2)</f>
        <v>0</v>
      </c>
      <c r="BL165" s="13" t="s">
        <v>118</v>
      </c>
      <c r="BM165" s="210" t="s">
        <v>199</v>
      </c>
    </row>
    <row r="166" spans="1:47" s="2" customFormat="1" ht="12">
      <c r="A166" s="34"/>
      <c r="B166" s="35"/>
      <c r="C166" s="36"/>
      <c r="D166" s="212" t="s">
        <v>120</v>
      </c>
      <c r="E166" s="36"/>
      <c r="F166" s="213" t="s">
        <v>198</v>
      </c>
      <c r="G166" s="36"/>
      <c r="H166" s="36"/>
      <c r="I166" s="214"/>
      <c r="J166" s="36"/>
      <c r="K166" s="36"/>
      <c r="L166" s="40"/>
      <c r="M166" s="215"/>
      <c r="N166" s="216"/>
      <c r="O166" s="87"/>
      <c r="P166" s="87"/>
      <c r="Q166" s="87"/>
      <c r="R166" s="87"/>
      <c r="S166" s="87"/>
      <c r="T166" s="88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3" t="s">
        <v>120</v>
      </c>
      <c r="AU166" s="13" t="s">
        <v>78</v>
      </c>
    </row>
    <row r="167" spans="1:65" s="2" customFormat="1" ht="16.5" customHeight="1">
      <c r="A167" s="34"/>
      <c r="B167" s="35"/>
      <c r="C167" s="199" t="s">
        <v>200</v>
      </c>
      <c r="D167" s="199" t="s">
        <v>114</v>
      </c>
      <c r="E167" s="200" t="s">
        <v>201</v>
      </c>
      <c r="F167" s="201" t="s">
        <v>202</v>
      </c>
      <c r="G167" s="202" t="s">
        <v>172</v>
      </c>
      <c r="H167" s="203">
        <v>1</v>
      </c>
      <c r="I167" s="204"/>
      <c r="J167" s="205">
        <f>ROUND(I167*H167,2)</f>
        <v>0</v>
      </c>
      <c r="K167" s="201" t="s">
        <v>1</v>
      </c>
      <c r="L167" s="40"/>
      <c r="M167" s="206" t="s">
        <v>1</v>
      </c>
      <c r="N167" s="207" t="s">
        <v>38</v>
      </c>
      <c r="O167" s="87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0" t="s">
        <v>118</v>
      </c>
      <c r="AT167" s="210" t="s">
        <v>114</v>
      </c>
      <c r="AU167" s="210" t="s">
        <v>78</v>
      </c>
      <c r="AY167" s="13" t="s">
        <v>113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3" t="s">
        <v>78</v>
      </c>
      <c r="BK167" s="211">
        <f>ROUND(I167*H167,2)</f>
        <v>0</v>
      </c>
      <c r="BL167" s="13" t="s">
        <v>118</v>
      </c>
      <c r="BM167" s="210" t="s">
        <v>203</v>
      </c>
    </row>
    <row r="168" spans="1:47" s="2" customFormat="1" ht="12">
      <c r="A168" s="34"/>
      <c r="B168" s="35"/>
      <c r="C168" s="36"/>
      <c r="D168" s="212" t="s">
        <v>120</v>
      </c>
      <c r="E168" s="36"/>
      <c r="F168" s="213" t="s">
        <v>202</v>
      </c>
      <c r="G168" s="36"/>
      <c r="H168" s="36"/>
      <c r="I168" s="214"/>
      <c r="J168" s="36"/>
      <c r="K168" s="36"/>
      <c r="L168" s="40"/>
      <c r="M168" s="215"/>
      <c r="N168" s="216"/>
      <c r="O168" s="87"/>
      <c r="P168" s="87"/>
      <c r="Q168" s="87"/>
      <c r="R168" s="87"/>
      <c r="S168" s="87"/>
      <c r="T168" s="88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3" t="s">
        <v>120</v>
      </c>
      <c r="AU168" s="13" t="s">
        <v>78</v>
      </c>
    </row>
    <row r="169" spans="1:65" s="2" customFormat="1" ht="16.5" customHeight="1">
      <c r="A169" s="34"/>
      <c r="B169" s="35"/>
      <c r="C169" s="199" t="s">
        <v>204</v>
      </c>
      <c r="D169" s="199" t="s">
        <v>114</v>
      </c>
      <c r="E169" s="200" t="s">
        <v>205</v>
      </c>
      <c r="F169" s="201" t="s">
        <v>206</v>
      </c>
      <c r="G169" s="202" t="s">
        <v>172</v>
      </c>
      <c r="H169" s="203">
        <v>1</v>
      </c>
      <c r="I169" s="204"/>
      <c r="J169" s="205">
        <f>ROUND(I169*H169,2)</f>
        <v>0</v>
      </c>
      <c r="K169" s="201" t="s">
        <v>1</v>
      </c>
      <c r="L169" s="40"/>
      <c r="M169" s="206" t="s">
        <v>1</v>
      </c>
      <c r="N169" s="207" t="s">
        <v>38</v>
      </c>
      <c r="O169" s="87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0" t="s">
        <v>118</v>
      </c>
      <c r="AT169" s="210" t="s">
        <v>114</v>
      </c>
      <c r="AU169" s="210" t="s">
        <v>78</v>
      </c>
      <c r="AY169" s="13" t="s">
        <v>113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3" t="s">
        <v>78</v>
      </c>
      <c r="BK169" s="211">
        <f>ROUND(I169*H169,2)</f>
        <v>0</v>
      </c>
      <c r="BL169" s="13" t="s">
        <v>118</v>
      </c>
      <c r="BM169" s="210" t="s">
        <v>207</v>
      </c>
    </row>
    <row r="170" spans="1:47" s="2" customFormat="1" ht="12">
      <c r="A170" s="34"/>
      <c r="B170" s="35"/>
      <c r="C170" s="36"/>
      <c r="D170" s="212" t="s">
        <v>120</v>
      </c>
      <c r="E170" s="36"/>
      <c r="F170" s="213" t="s">
        <v>206</v>
      </c>
      <c r="G170" s="36"/>
      <c r="H170" s="36"/>
      <c r="I170" s="214"/>
      <c r="J170" s="36"/>
      <c r="K170" s="36"/>
      <c r="L170" s="40"/>
      <c r="M170" s="215"/>
      <c r="N170" s="216"/>
      <c r="O170" s="87"/>
      <c r="P170" s="87"/>
      <c r="Q170" s="87"/>
      <c r="R170" s="87"/>
      <c r="S170" s="87"/>
      <c r="T170" s="88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3" t="s">
        <v>120</v>
      </c>
      <c r="AU170" s="13" t="s">
        <v>78</v>
      </c>
    </row>
    <row r="171" spans="1:65" s="2" customFormat="1" ht="16.5" customHeight="1">
      <c r="A171" s="34"/>
      <c r="B171" s="35"/>
      <c r="C171" s="199" t="s">
        <v>208</v>
      </c>
      <c r="D171" s="199" t="s">
        <v>114</v>
      </c>
      <c r="E171" s="200" t="s">
        <v>209</v>
      </c>
      <c r="F171" s="201" t="s">
        <v>210</v>
      </c>
      <c r="G171" s="202" t="s">
        <v>172</v>
      </c>
      <c r="H171" s="203">
        <v>1</v>
      </c>
      <c r="I171" s="204"/>
      <c r="J171" s="205">
        <f>ROUND(I171*H171,2)</f>
        <v>0</v>
      </c>
      <c r="K171" s="201" t="s">
        <v>1</v>
      </c>
      <c r="L171" s="40"/>
      <c r="M171" s="206" t="s">
        <v>1</v>
      </c>
      <c r="N171" s="207" t="s">
        <v>38</v>
      </c>
      <c r="O171" s="87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0" t="s">
        <v>118</v>
      </c>
      <c r="AT171" s="210" t="s">
        <v>114</v>
      </c>
      <c r="AU171" s="210" t="s">
        <v>78</v>
      </c>
      <c r="AY171" s="13" t="s">
        <v>113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3" t="s">
        <v>78</v>
      </c>
      <c r="BK171" s="211">
        <f>ROUND(I171*H171,2)</f>
        <v>0</v>
      </c>
      <c r="BL171" s="13" t="s">
        <v>118</v>
      </c>
      <c r="BM171" s="210" t="s">
        <v>211</v>
      </c>
    </row>
    <row r="172" spans="1:47" s="2" customFormat="1" ht="12">
      <c r="A172" s="34"/>
      <c r="B172" s="35"/>
      <c r="C172" s="36"/>
      <c r="D172" s="212" t="s">
        <v>120</v>
      </c>
      <c r="E172" s="36"/>
      <c r="F172" s="213" t="s">
        <v>210</v>
      </c>
      <c r="G172" s="36"/>
      <c r="H172" s="36"/>
      <c r="I172" s="214"/>
      <c r="J172" s="36"/>
      <c r="K172" s="36"/>
      <c r="L172" s="40"/>
      <c r="M172" s="215"/>
      <c r="N172" s="216"/>
      <c r="O172" s="87"/>
      <c r="P172" s="87"/>
      <c r="Q172" s="87"/>
      <c r="R172" s="87"/>
      <c r="S172" s="87"/>
      <c r="T172" s="88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3" t="s">
        <v>120</v>
      </c>
      <c r="AU172" s="13" t="s">
        <v>78</v>
      </c>
    </row>
    <row r="173" spans="1:65" s="2" customFormat="1" ht="16.5" customHeight="1">
      <c r="A173" s="34"/>
      <c r="B173" s="35"/>
      <c r="C173" s="199" t="s">
        <v>212</v>
      </c>
      <c r="D173" s="199" t="s">
        <v>114</v>
      </c>
      <c r="E173" s="200" t="s">
        <v>213</v>
      </c>
      <c r="F173" s="201" t="s">
        <v>214</v>
      </c>
      <c r="G173" s="202" t="s">
        <v>172</v>
      </c>
      <c r="H173" s="203">
        <v>1</v>
      </c>
      <c r="I173" s="204"/>
      <c r="J173" s="205">
        <f>ROUND(I173*H173,2)</f>
        <v>0</v>
      </c>
      <c r="K173" s="201" t="s">
        <v>1</v>
      </c>
      <c r="L173" s="40"/>
      <c r="M173" s="206" t="s">
        <v>1</v>
      </c>
      <c r="N173" s="207" t="s">
        <v>38</v>
      </c>
      <c r="O173" s="87"/>
      <c r="P173" s="208">
        <f>O173*H173</f>
        <v>0</v>
      </c>
      <c r="Q173" s="208">
        <v>0</v>
      </c>
      <c r="R173" s="208">
        <f>Q173*H173</f>
        <v>0</v>
      </c>
      <c r="S173" s="208">
        <v>0</v>
      </c>
      <c r="T173" s="20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0" t="s">
        <v>118</v>
      </c>
      <c r="AT173" s="210" t="s">
        <v>114</v>
      </c>
      <c r="AU173" s="210" t="s">
        <v>78</v>
      </c>
      <c r="AY173" s="13" t="s">
        <v>113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3" t="s">
        <v>78</v>
      </c>
      <c r="BK173" s="211">
        <f>ROUND(I173*H173,2)</f>
        <v>0</v>
      </c>
      <c r="BL173" s="13" t="s">
        <v>118</v>
      </c>
      <c r="BM173" s="210" t="s">
        <v>215</v>
      </c>
    </row>
    <row r="174" spans="1:47" s="2" customFormat="1" ht="12">
      <c r="A174" s="34"/>
      <c r="B174" s="35"/>
      <c r="C174" s="36"/>
      <c r="D174" s="212" t="s">
        <v>120</v>
      </c>
      <c r="E174" s="36"/>
      <c r="F174" s="213" t="s">
        <v>214</v>
      </c>
      <c r="G174" s="36"/>
      <c r="H174" s="36"/>
      <c r="I174" s="214"/>
      <c r="J174" s="36"/>
      <c r="K174" s="36"/>
      <c r="L174" s="40"/>
      <c r="M174" s="215"/>
      <c r="N174" s="216"/>
      <c r="O174" s="87"/>
      <c r="P174" s="87"/>
      <c r="Q174" s="87"/>
      <c r="R174" s="87"/>
      <c r="S174" s="87"/>
      <c r="T174" s="88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3" t="s">
        <v>120</v>
      </c>
      <c r="AU174" s="13" t="s">
        <v>78</v>
      </c>
    </row>
    <row r="175" spans="1:65" s="2" customFormat="1" ht="16.5" customHeight="1">
      <c r="A175" s="34"/>
      <c r="B175" s="35"/>
      <c r="C175" s="199" t="s">
        <v>216</v>
      </c>
      <c r="D175" s="199" t="s">
        <v>114</v>
      </c>
      <c r="E175" s="200" t="s">
        <v>217</v>
      </c>
      <c r="F175" s="201" t="s">
        <v>218</v>
      </c>
      <c r="G175" s="202" t="s">
        <v>172</v>
      </c>
      <c r="H175" s="203">
        <v>1</v>
      </c>
      <c r="I175" s="204"/>
      <c r="J175" s="205">
        <f>ROUND(I175*H175,2)</f>
        <v>0</v>
      </c>
      <c r="K175" s="201" t="s">
        <v>1</v>
      </c>
      <c r="L175" s="40"/>
      <c r="M175" s="206" t="s">
        <v>1</v>
      </c>
      <c r="N175" s="207" t="s">
        <v>38</v>
      </c>
      <c r="O175" s="87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0" t="s">
        <v>118</v>
      </c>
      <c r="AT175" s="210" t="s">
        <v>114</v>
      </c>
      <c r="AU175" s="210" t="s">
        <v>78</v>
      </c>
      <c r="AY175" s="13" t="s">
        <v>113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3" t="s">
        <v>78</v>
      </c>
      <c r="BK175" s="211">
        <f>ROUND(I175*H175,2)</f>
        <v>0</v>
      </c>
      <c r="BL175" s="13" t="s">
        <v>118</v>
      </c>
      <c r="BM175" s="210" t="s">
        <v>219</v>
      </c>
    </row>
    <row r="176" spans="1:47" s="2" customFormat="1" ht="12">
      <c r="A176" s="34"/>
      <c r="B176" s="35"/>
      <c r="C176" s="36"/>
      <c r="D176" s="212" t="s">
        <v>120</v>
      </c>
      <c r="E176" s="36"/>
      <c r="F176" s="213" t="s">
        <v>218</v>
      </c>
      <c r="G176" s="36"/>
      <c r="H176" s="36"/>
      <c r="I176" s="214"/>
      <c r="J176" s="36"/>
      <c r="K176" s="36"/>
      <c r="L176" s="40"/>
      <c r="M176" s="215"/>
      <c r="N176" s="216"/>
      <c r="O176" s="87"/>
      <c r="P176" s="87"/>
      <c r="Q176" s="87"/>
      <c r="R176" s="87"/>
      <c r="S176" s="87"/>
      <c r="T176" s="88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3" t="s">
        <v>120</v>
      </c>
      <c r="AU176" s="13" t="s">
        <v>78</v>
      </c>
    </row>
    <row r="177" spans="1:65" s="2" customFormat="1" ht="16.5" customHeight="1">
      <c r="A177" s="34"/>
      <c r="B177" s="35"/>
      <c r="C177" s="199" t="s">
        <v>220</v>
      </c>
      <c r="D177" s="199" t="s">
        <v>114</v>
      </c>
      <c r="E177" s="200" t="s">
        <v>221</v>
      </c>
      <c r="F177" s="201" t="s">
        <v>222</v>
      </c>
      <c r="G177" s="202" t="s">
        <v>172</v>
      </c>
      <c r="H177" s="203">
        <v>1</v>
      </c>
      <c r="I177" s="204"/>
      <c r="J177" s="205">
        <f>ROUND(I177*H177,2)</f>
        <v>0</v>
      </c>
      <c r="K177" s="201" t="s">
        <v>1</v>
      </c>
      <c r="L177" s="40"/>
      <c r="M177" s="206" t="s">
        <v>1</v>
      </c>
      <c r="N177" s="207" t="s">
        <v>38</v>
      </c>
      <c r="O177" s="87"/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20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0" t="s">
        <v>118</v>
      </c>
      <c r="AT177" s="210" t="s">
        <v>114</v>
      </c>
      <c r="AU177" s="210" t="s">
        <v>78</v>
      </c>
      <c r="AY177" s="13" t="s">
        <v>113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3" t="s">
        <v>78</v>
      </c>
      <c r="BK177" s="211">
        <f>ROUND(I177*H177,2)</f>
        <v>0</v>
      </c>
      <c r="BL177" s="13" t="s">
        <v>118</v>
      </c>
      <c r="BM177" s="210" t="s">
        <v>223</v>
      </c>
    </row>
    <row r="178" spans="1:47" s="2" customFormat="1" ht="12">
      <c r="A178" s="34"/>
      <c r="B178" s="35"/>
      <c r="C178" s="36"/>
      <c r="D178" s="212" t="s">
        <v>120</v>
      </c>
      <c r="E178" s="36"/>
      <c r="F178" s="213" t="s">
        <v>222</v>
      </c>
      <c r="G178" s="36"/>
      <c r="H178" s="36"/>
      <c r="I178" s="214"/>
      <c r="J178" s="36"/>
      <c r="K178" s="36"/>
      <c r="L178" s="40"/>
      <c r="M178" s="215"/>
      <c r="N178" s="216"/>
      <c r="O178" s="87"/>
      <c r="P178" s="87"/>
      <c r="Q178" s="87"/>
      <c r="R178" s="87"/>
      <c r="S178" s="87"/>
      <c r="T178" s="88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3" t="s">
        <v>120</v>
      </c>
      <c r="AU178" s="13" t="s">
        <v>78</v>
      </c>
    </row>
    <row r="179" spans="1:65" s="2" customFormat="1" ht="16.5" customHeight="1">
      <c r="A179" s="34"/>
      <c r="B179" s="35"/>
      <c r="C179" s="199" t="s">
        <v>224</v>
      </c>
      <c r="D179" s="199" t="s">
        <v>114</v>
      </c>
      <c r="E179" s="200" t="s">
        <v>225</v>
      </c>
      <c r="F179" s="201" t="s">
        <v>226</v>
      </c>
      <c r="G179" s="202" t="s">
        <v>172</v>
      </c>
      <c r="H179" s="203">
        <v>1</v>
      </c>
      <c r="I179" s="204"/>
      <c r="J179" s="205">
        <f>ROUND(I179*H179,2)</f>
        <v>0</v>
      </c>
      <c r="K179" s="201" t="s">
        <v>1</v>
      </c>
      <c r="L179" s="40"/>
      <c r="M179" s="206" t="s">
        <v>1</v>
      </c>
      <c r="N179" s="207" t="s">
        <v>38</v>
      </c>
      <c r="O179" s="87"/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20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0" t="s">
        <v>118</v>
      </c>
      <c r="AT179" s="210" t="s">
        <v>114</v>
      </c>
      <c r="AU179" s="210" t="s">
        <v>78</v>
      </c>
      <c r="AY179" s="13" t="s">
        <v>113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3" t="s">
        <v>78</v>
      </c>
      <c r="BK179" s="211">
        <f>ROUND(I179*H179,2)</f>
        <v>0</v>
      </c>
      <c r="BL179" s="13" t="s">
        <v>118</v>
      </c>
      <c r="BM179" s="210" t="s">
        <v>227</v>
      </c>
    </row>
    <row r="180" spans="1:47" s="2" customFormat="1" ht="12">
      <c r="A180" s="34"/>
      <c r="B180" s="35"/>
      <c r="C180" s="36"/>
      <c r="D180" s="212" t="s">
        <v>120</v>
      </c>
      <c r="E180" s="36"/>
      <c r="F180" s="213" t="s">
        <v>226</v>
      </c>
      <c r="G180" s="36"/>
      <c r="H180" s="36"/>
      <c r="I180" s="214"/>
      <c r="J180" s="36"/>
      <c r="K180" s="36"/>
      <c r="L180" s="40"/>
      <c r="M180" s="215"/>
      <c r="N180" s="216"/>
      <c r="O180" s="87"/>
      <c r="P180" s="87"/>
      <c r="Q180" s="87"/>
      <c r="R180" s="87"/>
      <c r="S180" s="87"/>
      <c r="T180" s="88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3" t="s">
        <v>120</v>
      </c>
      <c r="AU180" s="13" t="s">
        <v>78</v>
      </c>
    </row>
    <row r="181" spans="1:65" s="2" customFormat="1" ht="16.5" customHeight="1">
      <c r="A181" s="34"/>
      <c r="B181" s="35"/>
      <c r="C181" s="199" t="s">
        <v>228</v>
      </c>
      <c r="D181" s="199" t="s">
        <v>114</v>
      </c>
      <c r="E181" s="200" t="s">
        <v>229</v>
      </c>
      <c r="F181" s="201" t="s">
        <v>230</v>
      </c>
      <c r="G181" s="202" t="s">
        <v>172</v>
      </c>
      <c r="H181" s="203">
        <v>1</v>
      </c>
      <c r="I181" s="204"/>
      <c r="J181" s="205">
        <f>ROUND(I181*H181,2)</f>
        <v>0</v>
      </c>
      <c r="K181" s="201" t="s">
        <v>1</v>
      </c>
      <c r="L181" s="40"/>
      <c r="M181" s="206" t="s">
        <v>1</v>
      </c>
      <c r="N181" s="207" t="s">
        <v>38</v>
      </c>
      <c r="O181" s="87"/>
      <c r="P181" s="208">
        <f>O181*H181</f>
        <v>0</v>
      </c>
      <c r="Q181" s="208">
        <v>0</v>
      </c>
      <c r="R181" s="208">
        <f>Q181*H181</f>
        <v>0</v>
      </c>
      <c r="S181" s="208">
        <v>0</v>
      </c>
      <c r="T181" s="20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0" t="s">
        <v>118</v>
      </c>
      <c r="AT181" s="210" t="s">
        <v>114</v>
      </c>
      <c r="AU181" s="210" t="s">
        <v>78</v>
      </c>
      <c r="AY181" s="13" t="s">
        <v>113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3" t="s">
        <v>78</v>
      </c>
      <c r="BK181" s="211">
        <f>ROUND(I181*H181,2)</f>
        <v>0</v>
      </c>
      <c r="BL181" s="13" t="s">
        <v>118</v>
      </c>
      <c r="BM181" s="210" t="s">
        <v>231</v>
      </c>
    </row>
    <row r="182" spans="1:47" s="2" customFormat="1" ht="12">
      <c r="A182" s="34"/>
      <c r="B182" s="35"/>
      <c r="C182" s="36"/>
      <c r="D182" s="212" t="s">
        <v>120</v>
      </c>
      <c r="E182" s="36"/>
      <c r="F182" s="213" t="s">
        <v>230</v>
      </c>
      <c r="G182" s="36"/>
      <c r="H182" s="36"/>
      <c r="I182" s="214"/>
      <c r="J182" s="36"/>
      <c r="K182" s="36"/>
      <c r="L182" s="40"/>
      <c r="M182" s="215"/>
      <c r="N182" s="216"/>
      <c r="O182" s="87"/>
      <c r="P182" s="87"/>
      <c r="Q182" s="87"/>
      <c r="R182" s="87"/>
      <c r="S182" s="87"/>
      <c r="T182" s="88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3" t="s">
        <v>120</v>
      </c>
      <c r="AU182" s="13" t="s">
        <v>78</v>
      </c>
    </row>
    <row r="183" spans="1:63" s="11" customFormat="1" ht="25.9" customHeight="1">
      <c r="A183" s="11"/>
      <c r="B183" s="185"/>
      <c r="C183" s="186"/>
      <c r="D183" s="187" t="s">
        <v>72</v>
      </c>
      <c r="E183" s="188" t="s">
        <v>232</v>
      </c>
      <c r="F183" s="188" t="s">
        <v>233</v>
      </c>
      <c r="G183" s="186"/>
      <c r="H183" s="186"/>
      <c r="I183" s="189"/>
      <c r="J183" s="190">
        <f>BK183</f>
        <v>0</v>
      </c>
      <c r="K183" s="186"/>
      <c r="L183" s="191"/>
      <c r="M183" s="192"/>
      <c r="N183" s="193"/>
      <c r="O183" s="193"/>
      <c r="P183" s="194">
        <f>SUM(P184:P197)</f>
        <v>0</v>
      </c>
      <c r="Q183" s="193"/>
      <c r="R183" s="194">
        <f>SUM(R184:R197)</f>
        <v>0</v>
      </c>
      <c r="S183" s="193"/>
      <c r="T183" s="195">
        <f>SUM(T184:T197)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196" t="s">
        <v>78</v>
      </c>
      <c r="AT183" s="197" t="s">
        <v>72</v>
      </c>
      <c r="AU183" s="197" t="s">
        <v>73</v>
      </c>
      <c r="AY183" s="196" t="s">
        <v>113</v>
      </c>
      <c r="BK183" s="198">
        <f>SUM(BK184:BK197)</f>
        <v>0</v>
      </c>
    </row>
    <row r="184" spans="1:65" s="2" customFormat="1" ht="16.5" customHeight="1">
      <c r="A184" s="34"/>
      <c r="B184" s="35"/>
      <c r="C184" s="199" t="s">
        <v>234</v>
      </c>
      <c r="D184" s="199" t="s">
        <v>114</v>
      </c>
      <c r="E184" s="200" t="s">
        <v>235</v>
      </c>
      <c r="F184" s="201" t="s">
        <v>236</v>
      </c>
      <c r="G184" s="202" t="s">
        <v>117</v>
      </c>
      <c r="H184" s="203">
        <v>230</v>
      </c>
      <c r="I184" s="204"/>
      <c r="J184" s="205">
        <f>ROUND(I184*H184,2)</f>
        <v>0</v>
      </c>
      <c r="K184" s="201" t="s">
        <v>1</v>
      </c>
      <c r="L184" s="40"/>
      <c r="M184" s="206" t="s">
        <v>1</v>
      </c>
      <c r="N184" s="207" t="s">
        <v>38</v>
      </c>
      <c r="O184" s="87"/>
      <c r="P184" s="208">
        <f>O184*H184</f>
        <v>0</v>
      </c>
      <c r="Q184" s="208">
        <v>0</v>
      </c>
      <c r="R184" s="208">
        <f>Q184*H184</f>
        <v>0</v>
      </c>
      <c r="S184" s="208">
        <v>0</v>
      </c>
      <c r="T184" s="20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0" t="s">
        <v>118</v>
      </c>
      <c r="AT184" s="210" t="s">
        <v>114</v>
      </c>
      <c r="AU184" s="210" t="s">
        <v>78</v>
      </c>
      <c r="AY184" s="13" t="s">
        <v>113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3" t="s">
        <v>78</v>
      </c>
      <c r="BK184" s="211">
        <f>ROUND(I184*H184,2)</f>
        <v>0</v>
      </c>
      <c r="BL184" s="13" t="s">
        <v>118</v>
      </c>
      <c r="BM184" s="210" t="s">
        <v>237</v>
      </c>
    </row>
    <row r="185" spans="1:47" s="2" customFormat="1" ht="12">
      <c r="A185" s="34"/>
      <c r="B185" s="35"/>
      <c r="C185" s="36"/>
      <c r="D185" s="212" t="s">
        <v>120</v>
      </c>
      <c r="E185" s="36"/>
      <c r="F185" s="213" t="s">
        <v>236</v>
      </c>
      <c r="G185" s="36"/>
      <c r="H185" s="36"/>
      <c r="I185" s="214"/>
      <c r="J185" s="36"/>
      <c r="K185" s="36"/>
      <c r="L185" s="40"/>
      <c r="M185" s="215"/>
      <c r="N185" s="216"/>
      <c r="O185" s="87"/>
      <c r="P185" s="87"/>
      <c r="Q185" s="87"/>
      <c r="R185" s="87"/>
      <c r="S185" s="87"/>
      <c r="T185" s="88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3" t="s">
        <v>120</v>
      </c>
      <c r="AU185" s="13" t="s">
        <v>78</v>
      </c>
    </row>
    <row r="186" spans="1:65" s="2" customFormat="1" ht="16.5" customHeight="1">
      <c r="A186" s="34"/>
      <c r="B186" s="35"/>
      <c r="C186" s="199" t="s">
        <v>238</v>
      </c>
      <c r="D186" s="199" t="s">
        <v>114</v>
      </c>
      <c r="E186" s="200" t="s">
        <v>239</v>
      </c>
      <c r="F186" s="201" t="s">
        <v>240</v>
      </c>
      <c r="G186" s="202" t="s">
        <v>117</v>
      </c>
      <c r="H186" s="203">
        <v>80</v>
      </c>
      <c r="I186" s="204"/>
      <c r="J186" s="205">
        <f>ROUND(I186*H186,2)</f>
        <v>0</v>
      </c>
      <c r="K186" s="201" t="s">
        <v>1</v>
      </c>
      <c r="L186" s="40"/>
      <c r="M186" s="206" t="s">
        <v>1</v>
      </c>
      <c r="N186" s="207" t="s">
        <v>38</v>
      </c>
      <c r="O186" s="87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0" t="s">
        <v>118</v>
      </c>
      <c r="AT186" s="210" t="s">
        <v>114</v>
      </c>
      <c r="AU186" s="210" t="s">
        <v>78</v>
      </c>
      <c r="AY186" s="13" t="s">
        <v>113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3" t="s">
        <v>78</v>
      </c>
      <c r="BK186" s="211">
        <f>ROUND(I186*H186,2)</f>
        <v>0</v>
      </c>
      <c r="BL186" s="13" t="s">
        <v>118</v>
      </c>
      <c r="BM186" s="210" t="s">
        <v>241</v>
      </c>
    </row>
    <row r="187" spans="1:47" s="2" customFormat="1" ht="12">
      <c r="A187" s="34"/>
      <c r="B187" s="35"/>
      <c r="C187" s="36"/>
      <c r="D187" s="212" t="s">
        <v>120</v>
      </c>
      <c r="E187" s="36"/>
      <c r="F187" s="213" t="s">
        <v>240</v>
      </c>
      <c r="G187" s="36"/>
      <c r="H187" s="36"/>
      <c r="I187" s="214"/>
      <c r="J187" s="36"/>
      <c r="K187" s="36"/>
      <c r="L187" s="40"/>
      <c r="M187" s="215"/>
      <c r="N187" s="216"/>
      <c r="O187" s="87"/>
      <c r="P187" s="87"/>
      <c r="Q187" s="87"/>
      <c r="R187" s="87"/>
      <c r="S187" s="87"/>
      <c r="T187" s="88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3" t="s">
        <v>120</v>
      </c>
      <c r="AU187" s="13" t="s">
        <v>78</v>
      </c>
    </row>
    <row r="188" spans="1:65" s="2" customFormat="1" ht="16.5" customHeight="1">
      <c r="A188" s="34"/>
      <c r="B188" s="35"/>
      <c r="C188" s="199" t="s">
        <v>8</v>
      </c>
      <c r="D188" s="199" t="s">
        <v>114</v>
      </c>
      <c r="E188" s="200" t="s">
        <v>242</v>
      </c>
      <c r="F188" s="201" t="s">
        <v>243</v>
      </c>
      <c r="G188" s="202" t="s">
        <v>117</v>
      </c>
      <c r="H188" s="203">
        <v>18</v>
      </c>
      <c r="I188" s="204"/>
      <c r="J188" s="205">
        <f>ROUND(I188*H188,2)</f>
        <v>0</v>
      </c>
      <c r="K188" s="201" t="s">
        <v>1</v>
      </c>
      <c r="L188" s="40"/>
      <c r="M188" s="206" t="s">
        <v>1</v>
      </c>
      <c r="N188" s="207" t="s">
        <v>38</v>
      </c>
      <c r="O188" s="87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0" t="s">
        <v>118</v>
      </c>
      <c r="AT188" s="210" t="s">
        <v>114</v>
      </c>
      <c r="AU188" s="210" t="s">
        <v>78</v>
      </c>
      <c r="AY188" s="13" t="s">
        <v>113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3" t="s">
        <v>78</v>
      </c>
      <c r="BK188" s="211">
        <f>ROUND(I188*H188,2)</f>
        <v>0</v>
      </c>
      <c r="BL188" s="13" t="s">
        <v>118</v>
      </c>
      <c r="BM188" s="210" t="s">
        <v>244</v>
      </c>
    </row>
    <row r="189" spans="1:47" s="2" customFormat="1" ht="12">
      <c r="A189" s="34"/>
      <c r="B189" s="35"/>
      <c r="C189" s="36"/>
      <c r="D189" s="212" t="s">
        <v>120</v>
      </c>
      <c r="E189" s="36"/>
      <c r="F189" s="213" t="s">
        <v>243</v>
      </c>
      <c r="G189" s="36"/>
      <c r="H189" s="36"/>
      <c r="I189" s="214"/>
      <c r="J189" s="36"/>
      <c r="K189" s="36"/>
      <c r="L189" s="40"/>
      <c r="M189" s="215"/>
      <c r="N189" s="216"/>
      <c r="O189" s="87"/>
      <c r="P189" s="87"/>
      <c r="Q189" s="87"/>
      <c r="R189" s="87"/>
      <c r="S189" s="87"/>
      <c r="T189" s="88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3" t="s">
        <v>120</v>
      </c>
      <c r="AU189" s="13" t="s">
        <v>78</v>
      </c>
    </row>
    <row r="190" spans="1:65" s="2" customFormat="1" ht="24.15" customHeight="1">
      <c r="A190" s="34"/>
      <c r="B190" s="35"/>
      <c r="C190" s="199" t="s">
        <v>245</v>
      </c>
      <c r="D190" s="199" t="s">
        <v>114</v>
      </c>
      <c r="E190" s="200" t="s">
        <v>246</v>
      </c>
      <c r="F190" s="201" t="s">
        <v>247</v>
      </c>
      <c r="G190" s="202" t="s">
        <v>117</v>
      </c>
      <c r="H190" s="203">
        <v>95</v>
      </c>
      <c r="I190" s="204"/>
      <c r="J190" s="205">
        <f>ROUND(I190*H190,2)</f>
        <v>0</v>
      </c>
      <c r="K190" s="201" t="s">
        <v>1</v>
      </c>
      <c r="L190" s="40"/>
      <c r="M190" s="206" t="s">
        <v>1</v>
      </c>
      <c r="N190" s="207" t="s">
        <v>38</v>
      </c>
      <c r="O190" s="87"/>
      <c r="P190" s="208">
        <f>O190*H190</f>
        <v>0</v>
      </c>
      <c r="Q190" s="208">
        <v>0</v>
      </c>
      <c r="R190" s="208">
        <f>Q190*H190</f>
        <v>0</v>
      </c>
      <c r="S190" s="208">
        <v>0</v>
      </c>
      <c r="T190" s="20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0" t="s">
        <v>118</v>
      </c>
      <c r="AT190" s="210" t="s">
        <v>114</v>
      </c>
      <c r="AU190" s="210" t="s">
        <v>78</v>
      </c>
      <c r="AY190" s="13" t="s">
        <v>113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3" t="s">
        <v>78</v>
      </c>
      <c r="BK190" s="211">
        <f>ROUND(I190*H190,2)</f>
        <v>0</v>
      </c>
      <c r="BL190" s="13" t="s">
        <v>118</v>
      </c>
      <c r="BM190" s="210" t="s">
        <v>248</v>
      </c>
    </row>
    <row r="191" spans="1:47" s="2" customFormat="1" ht="12">
      <c r="A191" s="34"/>
      <c r="B191" s="35"/>
      <c r="C191" s="36"/>
      <c r="D191" s="212" t="s">
        <v>120</v>
      </c>
      <c r="E191" s="36"/>
      <c r="F191" s="213" t="s">
        <v>247</v>
      </c>
      <c r="G191" s="36"/>
      <c r="H191" s="36"/>
      <c r="I191" s="214"/>
      <c r="J191" s="36"/>
      <c r="K191" s="36"/>
      <c r="L191" s="40"/>
      <c r="M191" s="215"/>
      <c r="N191" s="216"/>
      <c r="O191" s="87"/>
      <c r="P191" s="87"/>
      <c r="Q191" s="87"/>
      <c r="R191" s="87"/>
      <c r="S191" s="87"/>
      <c r="T191" s="88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3" t="s">
        <v>120</v>
      </c>
      <c r="AU191" s="13" t="s">
        <v>78</v>
      </c>
    </row>
    <row r="192" spans="1:65" s="2" customFormat="1" ht="16.5" customHeight="1">
      <c r="A192" s="34"/>
      <c r="B192" s="35"/>
      <c r="C192" s="199" t="s">
        <v>249</v>
      </c>
      <c r="D192" s="199" t="s">
        <v>114</v>
      </c>
      <c r="E192" s="200" t="s">
        <v>250</v>
      </c>
      <c r="F192" s="201" t="s">
        <v>251</v>
      </c>
      <c r="G192" s="202" t="s">
        <v>172</v>
      </c>
      <c r="H192" s="203">
        <v>2</v>
      </c>
      <c r="I192" s="204"/>
      <c r="J192" s="205">
        <f>ROUND(I192*H192,2)</f>
        <v>0</v>
      </c>
      <c r="K192" s="201" t="s">
        <v>1</v>
      </c>
      <c r="L192" s="40"/>
      <c r="M192" s="206" t="s">
        <v>1</v>
      </c>
      <c r="N192" s="207" t="s">
        <v>38</v>
      </c>
      <c r="O192" s="87"/>
      <c r="P192" s="208">
        <f>O192*H192</f>
        <v>0</v>
      </c>
      <c r="Q192" s="208">
        <v>0</v>
      </c>
      <c r="R192" s="208">
        <f>Q192*H192</f>
        <v>0</v>
      </c>
      <c r="S192" s="208">
        <v>0</v>
      </c>
      <c r="T192" s="20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0" t="s">
        <v>118</v>
      </c>
      <c r="AT192" s="210" t="s">
        <v>114</v>
      </c>
      <c r="AU192" s="210" t="s">
        <v>78</v>
      </c>
      <c r="AY192" s="13" t="s">
        <v>113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3" t="s">
        <v>78</v>
      </c>
      <c r="BK192" s="211">
        <f>ROUND(I192*H192,2)</f>
        <v>0</v>
      </c>
      <c r="BL192" s="13" t="s">
        <v>118</v>
      </c>
      <c r="BM192" s="210" t="s">
        <v>252</v>
      </c>
    </row>
    <row r="193" spans="1:47" s="2" customFormat="1" ht="12">
      <c r="A193" s="34"/>
      <c r="B193" s="35"/>
      <c r="C193" s="36"/>
      <c r="D193" s="212" t="s">
        <v>120</v>
      </c>
      <c r="E193" s="36"/>
      <c r="F193" s="213" t="s">
        <v>251</v>
      </c>
      <c r="G193" s="36"/>
      <c r="H193" s="36"/>
      <c r="I193" s="214"/>
      <c r="J193" s="36"/>
      <c r="K193" s="36"/>
      <c r="L193" s="40"/>
      <c r="M193" s="215"/>
      <c r="N193" s="216"/>
      <c r="O193" s="87"/>
      <c r="P193" s="87"/>
      <c r="Q193" s="87"/>
      <c r="R193" s="87"/>
      <c r="S193" s="87"/>
      <c r="T193" s="88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3" t="s">
        <v>120</v>
      </c>
      <c r="AU193" s="13" t="s">
        <v>78</v>
      </c>
    </row>
    <row r="194" spans="1:65" s="2" customFormat="1" ht="16.5" customHeight="1">
      <c r="A194" s="34"/>
      <c r="B194" s="35"/>
      <c r="C194" s="199" t="s">
        <v>253</v>
      </c>
      <c r="D194" s="199" t="s">
        <v>114</v>
      </c>
      <c r="E194" s="200" t="s">
        <v>254</v>
      </c>
      <c r="F194" s="201" t="s">
        <v>255</v>
      </c>
      <c r="G194" s="202" t="s">
        <v>172</v>
      </c>
      <c r="H194" s="203">
        <v>30</v>
      </c>
      <c r="I194" s="204"/>
      <c r="J194" s="205">
        <f>ROUND(I194*H194,2)</f>
        <v>0</v>
      </c>
      <c r="K194" s="201" t="s">
        <v>1</v>
      </c>
      <c r="L194" s="40"/>
      <c r="M194" s="206" t="s">
        <v>1</v>
      </c>
      <c r="N194" s="207" t="s">
        <v>38</v>
      </c>
      <c r="O194" s="87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0" t="s">
        <v>118</v>
      </c>
      <c r="AT194" s="210" t="s">
        <v>114</v>
      </c>
      <c r="AU194" s="210" t="s">
        <v>78</v>
      </c>
      <c r="AY194" s="13" t="s">
        <v>113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3" t="s">
        <v>78</v>
      </c>
      <c r="BK194" s="211">
        <f>ROUND(I194*H194,2)</f>
        <v>0</v>
      </c>
      <c r="BL194" s="13" t="s">
        <v>118</v>
      </c>
      <c r="BM194" s="210" t="s">
        <v>256</v>
      </c>
    </row>
    <row r="195" spans="1:47" s="2" customFormat="1" ht="12">
      <c r="A195" s="34"/>
      <c r="B195" s="35"/>
      <c r="C195" s="36"/>
      <c r="D195" s="212" t="s">
        <v>120</v>
      </c>
      <c r="E195" s="36"/>
      <c r="F195" s="213" t="s">
        <v>255</v>
      </c>
      <c r="G195" s="36"/>
      <c r="H195" s="36"/>
      <c r="I195" s="214"/>
      <c r="J195" s="36"/>
      <c r="K195" s="36"/>
      <c r="L195" s="40"/>
      <c r="M195" s="215"/>
      <c r="N195" s="216"/>
      <c r="O195" s="87"/>
      <c r="P195" s="87"/>
      <c r="Q195" s="87"/>
      <c r="R195" s="87"/>
      <c r="S195" s="87"/>
      <c r="T195" s="88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3" t="s">
        <v>120</v>
      </c>
      <c r="AU195" s="13" t="s">
        <v>78</v>
      </c>
    </row>
    <row r="196" spans="1:65" s="2" customFormat="1" ht="24.15" customHeight="1">
      <c r="A196" s="34"/>
      <c r="B196" s="35"/>
      <c r="C196" s="199" t="s">
        <v>257</v>
      </c>
      <c r="D196" s="199" t="s">
        <v>114</v>
      </c>
      <c r="E196" s="200" t="s">
        <v>258</v>
      </c>
      <c r="F196" s="201" t="s">
        <v>259</v>
      </c>
      <c r="G196" s="202" t="s">
        <v>117</v>
      </c>
      <c r="H196" s="203">
        <v>6</v>
      </c>
      <c r="I196" s="204"/>
      <c r="J196" s="205">
        <f>ROUND(I196*H196,2)</f>
        <v>0</v>
      </c>
      <c r="K196" s="201" t="s">
        <v>1</v>
      </c>
      <c r="L196" s="40"/>
      <c r="M196" s="206" t="s">
        <v>1</v>
      </c>
      <c r="N196" s="207" t="s">
        <v>38</v>
      </c>
      <c r="O196" s="87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0" t="s">
        <v>118</v>
      </c>
      <c r="AT196" s="210" t="s">
        <v>114</v>
      </c>
      <c r="AU196" s="210" t="s">
        <v>78</v>
      </c>
      <c r="AY196" s="13" t="s">
        <v>113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3" t="s">
        <v>78</v>
      </c>
      <c r="BK196" s="211">
        <f>ROUND(I196*H196,2)</f>
        <v>0</v>
      </c>
      <c r="BL196" s="13" t="s">
        <v>118</v>
      </c>
      <c r="BM196" s="210" t="s">
        <v>260</v>
      </c>
    </row>
    <row r="197" spans="1:47" s="2" customFormat="1" ht="12">
      <c r="A197" s="34"/>
      <c r="B197" s="35"/>
      <c r="C197" s="36"/>
      <c r="D197" s="212" t="s">
        <v>120</v>
      </c>
      <c r="E197" s="36"/>
      <c r="F197" s="213" t="s">
        <v>259</v>
      </c>
      <c r="G197" s="36"/>
      <c r="H197" s="36"/>
      <c r="I197" s="214"/>
      <c r="J197" s="36"/>
      <c r="K197" s="36"/>
      <c r="L197" s="40"/>
      <c r="M197" s="215"/>
      <c r="N197" s="216"/>
      <c r="O197" s="87"/>
      <c r="P197" s="87"/>
      <c r="Q197" s="87"/>
      <c r="R197" s="87"/>
      <c r="S197" s="87"/>
      <c r="T197" s="88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3" t="s">
        <v>120</v>
      </c>
      <c r="AU197" s="13" t="s">
        <v>78</v>
      </c>
    </row>
    <row r="198" spans="1:63" s="11" customFormat="1" ht="25.9" customHeight="1">
      <c r="A198" s="11"/>
      <c r="B198" s="185"/>
      <c r="C198" s="186"/>
      <c r="D198" s="187" t="s">
        <v>72</v>
      </c>
      <c r="E198" s="188" t="s">
        <v>261</v>
      </c>
      <c r="F198" s="188" t="s">
        <v>262</v>
      </c>
      <c r="G198" s="186"/>
      <c r="H198" s="186"/>
      <c r="I198" s="189"/>
      <c r="J198" s="190">
        <f>BK198</f>
        <v>0</v>
      </c>
      <c r="K198" s="186"/>
      <c r="L198" s="191"/>
      <c r="M198" s="192"/>
      <c r="N198" s="193"/>
      <c r="O198" s="193"/>
      <c r="P198" s="194">
        <f>SUM(P199:P246)</f>
        <v>0</v>
      </c>
      <c r="Q198" s="193"/>
      <c r="R198" s="194">
        <f>SUM(R199:R246)</f>
        <v>0</v>
      </c>
      <c r="S198" s="193"/>
      <c r="T198" s="195">
        <f>SUM(T199:T246)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196" t="s">
        <v>78</v>
      </c>
      <c r="AT198" s="197" t="s">
        <v>72</v>
      </c>
      <c r="AU198" s="197" t="s">
        <v>73</v>
      </c>
      <c r="AY198" s="196" t="s">
        <v>113</v>
      </c>
      <c r="BK198" s="198">
        <f>SUM(BK199:BK246)</f>
        <v>0</v>
      </c>
    </row>
    <row r="199" spans="1:65" s="2" customFormat="1" ht="16.5" customHeight="1">
      <c r="A199" s="34"/>
      <c r="B199" s="35"/>
      <c r="C199" s="199" t="s">
        <v>263</v>
      </c>
      <c r="D199" s="199" t="s">
        <v>114</v>
      </c>
      <c r="E199" s="200" t="s">
        <v>264</v>
      </c>
      <c r="F199" s="201" t="s">
        <v>265</v>
      </c>
      <c r="G199" s="202" t="s">
        <v>172</v>
      </c>
      <c r="H199" s="203">
        <v>9</v>
      </c>
      <c r="I199" s="204"/>
      <c r="J199" s="205">
        <f>ROUND(I199*H199,2)</f>
        <v>0</v>
      </c>
      <c r="K199" s="201" t="s">
        <v>1</v>
      </c>
      <c r="L199" s="40"/>
      <c r="M199" s="206" t="s">
        <v>1</v>
      </c>
      <c r="N199" s="207" t="s">
        <v>38</v>
      </c>
      <c r="O199" s="87"/>
      <c r="P199" s="208">
        <f>O199*H199</f>
        <v>0</v>
      </c>
      <c r="Q199" s="208">
        <v>0</v>
      </c>
      <c r="R199" s="208">
        <f>Q199*H199</f>
        <v>0</v>
      </c>
      <c r="S199" s="208">
        <v>0</v>
      </c>
      <c r="T199" s="20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0" t="s">
        <v>118</v>
      </c>
      <c r="AT199" s="210" t="s">
        <v>114</v>
      </c>
      <c r="AU199" s="210" t="s">
        <v>78</v>
      </c>
      <c r="AY199" s="13" t="s">
        <v>113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3" t="s">
        <v>78</v>
      </c>
      <c r="BK199" s="211">
        <f>ROUND(I199*H199,2)</f>
        <v>0</v>
      </c>
      <c r="BL199" s="13" t="s">
        <v>118</v>
      </c>
      <c r="BM199" s="210" t="s">
        <v>266</v>
      </c>
    </row>
    <row r="200" spans="1:47" s="2" customFormat="1" ht="12">
      <c r="A200" s="34"/>
      <c r="B200" s="35"/>
      <c r="C200" s="36"/>
      <c r="D200" s="212" t="s">
        <v>120</v>
      </c>
      <c r="E200" s="36"/>
      <c r="F200" s="213" t="s">
        <v>265</v>
      </c>
      <c r="G200" s="36"/>
      <c r="H200" s="36"/>
      <c r="I200" s="214"/>
      <c r="J200" s="36"/>
      <c r="K200" s="36"/>
      <c r="L200" s="40"/>
      <c r="M200" s="215"/>
      <c r="N200" s="216"/>
      <c r="O200" s="87"/>
      <c r="P200" s="87"/>
      <c r="Q200" s="87"/>
      <c r="R200" s="87"/>
      <c r="S200" s="87"/>
      <c r="T200" s="88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3" t="s">
        <v>120</v>
      </c>
      <c r="AU200" s="13" t="s">
        <v>78</v>
      </c>
    </row>
    <row r="201" spans="1:65" s="2" customFormat="1" ht="21.75" customHeight="1">
      <c r="A201" s="34"/>
      <c r="B201" s="35"/>
      <c r="C201" s="199" t="s">
        <v>7</v>
      </c>
      <c r="D201" s="199" t="s">
        <v>114</v>
      </c>
      <c r="E201" s="200" t="s">
        <v>267</v>
      </c>
      <c r="F201" s="201" t="s">
        <v>268</v>
      </c>
      <c r="G201" s="202" t="s">
        <v>172</v>
      </c>
      <c r="H201" s="203">
        <v>9</v>
      </c>
      <c r="I201" s="204"/>
      <c r="J201" s="205">
        <f>ROUND(I201*H201,2)</f>
        <v>0</v>
      </c>
      <c r="K201" s="201" t="s">
        <v>1</v>
      </c>
      <c r="L201" s="40"/>
      <c r="M201" s="206" t="s">
        <v>1</v>
      </c>
      <c r="N201" s="207" t="s">
        <v>38</v>
      </c>
      <c r="O201" s="87"/>
      <c r="P201" s="208">
        <f>O201*H201</f>
        <v>0</v>
      </c>
      <c r="Q201" s="208">
        <v>0</v>
      </c>
      <c r="R201" s="208">
        <f>Q201*H201</f>
        <v>0</v>
      </c>
      <c r="S201" s="208">
        <v>0</v>
      </c>
      <c r="T201" s="20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0" t="s">
        <v>118</v>
      </c>
      <c r="AT201" s="210" t="s">
        <v>114</v>
      </c>
      <c r="AU201" s="210" t="s">
        <v>78</v>
      </c>
      <c r="AY201" s="13" t="s">
        <v>113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3" t="s">
        <v>78</v>
      </c>
      <c r="BK201" s="211">
        <f>ROUND(I201*H201,2)</f>
        <v>0</v>
      </c>
      <c r="BL201" s="13" t="s">
        <v>118</v>
      </c>
      <c r="BM201" s="210" t="s">
        <v>269</v>
      </c>
    </row>
    <row r="202" spans="1:47" s="2" customFormat="1" ht="12">
      <c r="A202" s="34"/>
      <c r="B202" s="35"/>
      <c r="C202" s="36"/>
      <c r="D202" s="212" t="s">
        <v>120</v>
      </c>
      <c r="E202" s="36"/>
      <c r="F202" s="213" t="s">
        <v>268</v>
      </c>
      <c r="G202" s="36"/>
      <c r="H202" s="36"/>
      <c r="I202" s="214"/>
      <c r="J202" s="36"/>
      <c r="K202" s="36"/>
      <c r="L202" s="40"/>
      <c r="M202" s="215"/>
      <c r="N202" s="216"/>
      <c r="O202" s="87"/>
      <c r="P202" s="87"/>
      <c r="Q202" s="87"/>
      <c r="R202" s="87"/>
      <c r="S202" s="87"/>
      <c r="T202" s="88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3" t="s">
        <v>120</v>
      </c>
      <c r="AU202" s="13" t="s">
        <v>78</v>
      </c>
    </row>
    <row r="203" spans="1:65" s="2" customFormat="1" ht="16.5" customHeight="1">
      <c r="A203" s="34"/>
      <c r="B203" s="35"/>
      <c r="C203" s="199" t="s">
        <v>270</v>
      </c>
      <c r="D203" s="199" t="s">
        <v>114</v>
      </c>
      <c r="E203" s="200" t="s">
        <v>271</v>
      </c>
      <c r="F203" s="201" t="s">
        <v>272</v>
      </c>
      <c r="G203" s="202" t="s">
        <v>172</v>
      </c>
      <c r="H203" s="203">
        <v>3</v>
      </c>
      <c r="I203" s="204"/>
      <c r="J203" s="205">
        <f>ROUND(I203*H203,2)</f>
        <v>0</v>
      </c>
      <c r="K203" s="201" t="s">
        <v>1</v>
      </c>
      <c r="L203" s="40"/>
      <c r="M203" s="206" t="s">
        <v>1</v>
      </c>
      <c r="N203" s="207" t="s">
        <v>38</v>
      </c>
      <c r="O203" s="87"/>
      <c r="P203" s="208">
        <f>O203*H203</f>
        <v>0</v>
      </c>
      <c r="Q203" s="208">
        <v>0</v>
      </c>
      <c r="R203" s="208">
        <f>Q203*H203</f>
        <v>0</v>
      </c>
      <c r="S203" s="208">
        <v>0</v>
      </c>
      <c r="T203" s="20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0" t="s">
        <v>118</v>
      </c>
      <c r="AT203" s="210" t="s">
        <v>114</v>
      </c>
      <c r="AU203" s="210" t="s">
        <v>78</v>
      </c>
      <c r="AY203" s="13" t="s">
        <v>113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3" t="s">
        <v>78</v>
      </c>
      <c r="BK203" s="211">
        <f>ROUND(I203*H203,2)</f>
        <v>0</v>
      </c>
      <c r="BL203" s="13" t="s">
        <v>118</v>
      </c>
      <c r="BM203" s="210" t="s">
        <v>273</v>
      </c>
    </row>
    <row r="204" spans="1:47" s="2" customFormat="1" ht="12">
      <c r="A204" s="34"/>
      <c r="B204" s="35"/>
      <c r="C204" s="36"/>
      <c r="D204" s="212" t="s">
        <v>120</v>
      </c>
      <c r="E204" s="36"/>
      <c r="F204" s="213" t="s">
        <v>272</v>
      </c>
      <c r="G204" s="36"/>
      <c r="H204" s="36"/>
      <c r="I204" s="214"/>
      <c r="J204" s="36"/>
      <c r="K204" s="36"/>
      <c r="L204" s="40"/>
      <c r="M204" s="215"/>
      <c r="N204" s="216"/>
      <c r="O204" s="87"/>
      <c r="P204" s="87"/>
      <c r="Q204" s="87"/>
      <c r="R204" s="87"/>
      <c r="S204" s="87"/>
      <c r="T204" s="88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3" t="s">
        <v>120</v>
      </c>
      <c r="AU204" s="13" t="s">
        <v>78</v>
      </c>
    </row>
    <row r="205" spans="1:65" s="2" customFormat="1" ht="24.15" customHeight="1">
      <c r="A205" s="34"/>
      <c r="B205" s="35"/>
      <c r="C205" s="199" t="s">
        <v>274</v>
      </c>
      <c r="D205" s="199" t="s">
        <v>114</v>
      </c>
      <c r="E205" s="200" t="s">
        <v>275</v>
      </c>
      <c r="F205" s="201" t="s">
        <v>276</v>
      </c>
      <c r="G205" s="202" t="s">
        <v>172</v>
      </c>
      <c r="H205" s="203">
        <v>350</v>
      </c>
      <c r="I205" s="204"/>
      <c r="J205" s="205">
        <f>ROUND(I205*H205,2)</f>
        <v>0</v>
      </c>
      <c r="K205" s="201" t="s">
        <v>1</v>
      </c>
      <c r="L205" s="40"/>
      <c r="M205" s="206" t="s">
        <v>1</v>
      </c>
      <c r="N205" s="207" t="s">
        <v>38</v>
      </c>
      <c r="O205" s="87"/>
      <c r="P205" s="208">
        <f>O205*H205</f>
        <v>0</v>
      </c>
      <c r="Q205" s="208">
        <v>0</v>
      </c>
      <c r="R205" s="208">
        <f>Q205*H205</f>
        <v>0</v>
      </c>
      <c r="S205" s="208">
        <v>0</v>
      </c>
      <c r="T205" s="20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0" t="s">
        <v>118</v>
      </c>
      <c r="AT205" s="210" t="s">
        <v>114</v>
      </c>
      <c r="AU205" s="210" t="s">
        <v>78</v>
      </c>
      <c r="AY205" s="13" t="s">
        <v>113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3" t="s">
        <v>78</v>
      </c>
      <c r="BK205" s="211">
        <f>ROUND(I205*H205,2)</f>
        <v>0</v>
      </c>
      <c r="BL205" s="13" t="s">
        <v>118</v>
      </c>
      <c r="BM205" s="210" t="s">
        <v>277</v>
      </c>
    </row>
    <row r="206" spans="1:47" s="2" customFormat="1" ht="12">
      <c r="A206" s="34"/>
      <c r="B206" s="35"/>
      <c r="C206" s="36"/>
      <c r="D206" s="212" t="s">
        <v>120</v>
      </c>
      <c r="E206" s="36"/>
      <c r="F206" s="213" t="s">
        <v>276</v>
      </c>
      <c r="G206" s="36"/>
      <c r="H206" s="36"/>
      <c r="I206" s="214"/>
      <c r="J206" s="36"/>
      <c r="K206" s="36"/>
      <c r="L206" s="40"/>
      <c r="M206" s="215"/>
      <c r="N206" s="216"/>
      <c r="O206" s="87"/>
      <c r="P206" s="87"/>
      <c r="Q206" s="87"/>
      <c r="R206" s="87"/>
      <c r="S206" s="87"/>
      <c r="T206" s="88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3" t="s">
        <v>120</v>
      </c>
      <c r="AU206" s="13" t="s">
        <v>78</v>
      </c>
    </row>
    <row r="207" spans="1:65" s="2" customFormat="1" ht="24.15" customHeight="1">
      <c r="A207" s="34"/>
      <c r="B207" s="35"/>
      <c r="C207" s="199" t="s">
        <v>278</v>
      </c>
      <c r="D207" s="199" t="s">
        <v>114</v>
      </c>
      <c r="E207" s="200" t="s">
        <v>279</v>
      </c>
      <c r="F207" s="201" t="s">
        <v>280</v>
      </c>
      <c r="G207" s="202" t="s">
        <v>172</v>
      </c>
      <c r="H207" s="203">
        <v>49</v>
      </c>
      <c r="I207" s="204"/>
      <c r="J207" s="205">
        <f>ROUND(I207*H207,2)</f>
        <v>0</v>
      </c>
      <c r="K207" s="201" t="s">
        <v>1</v>
      </c>
      <c r="L207" s="40"/>
      <c r="M207" s="206" t="s">
        <v>1</v>
      </c>
      <c r="N207" s="207" t="s">
        <v>38</v>
      </c>
      <c r="O207" s="87"/>
      <c r="P207" s="208">
        <f>O207*H207</f>
        <v>0</v>
      </c>
      <c r="Q207" s="208">
        <v>0</v>
      </c>
      <c r="R207" s="208">
        <f>Q207*H207</f>
        <v>0</v>
      </c>
      <c r="S207" s="208">
        <v>0</v>
      </c>
      <c r="T207" s="20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0" t="s">
        <v>118</v>
      </c>
      <c r="AT207" s="210" t="s">
        <v>114</v>
      </c>
      <c r="AU207" s="210" t="s">
        <v>78</v>
      </c>
      <c r="AY207" s="13" t="s">
        <v>113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3" t="s">
        <v>78</v>
      </c>
      <c r="BK207" s="211">
        <f>ROUND(I207*H207,2)</f>
        <v>0</v>
      </c>
      <c r="BL207" s="13" t="s">
        <v>118</v>
      </c>
      <c r="BM207" s="210" t="s">
        <v>281</v>
      </c>
    </row>
    <row r="208" spans="1:47" s="2" customFormat="1" ht="12">
      <c r="A208" s="34"/>
      <c r="B208" s="35"/>
      <c r="C208" s="36"/>
      <c r="D208" s="212" t="s">
        <v>120</v>
      </c>
      <c r="E208" s="36"/>
      <c r="F208" s="213" t="s">
        <v>280</v>
      </c>
      <c r="G208" s="36"/>
      <c r="H208" s="36"/>
      <c r="I208" s="214"/>
      <c r="J208" s="36"/>
      <c r="K208" s="36"/>
      <c r="L208" s="40"/>
      <c r="M208" s="215"/>
      <c r="N208" s="216"/>
      <c r="O208" s="87"/>
      <c r="P208" s="87"/>
      <c r="Q208" s="87"/>
      <c r="R208" s="87"/>
      <c r="S208" s="87"/>
      <c r="T208" s="88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3" t="s">
        <v>120</v>
      </c>
      <c r="AU208" s="13" t="s">
        <v>78</v>
      </c>
    </row>
    <row r="209" spans="1:65" s="2" customFormat="1" ht="24.15" customHeight="1">
      <c r="A209" s="34"/>
      <c r="B209" s="35"/>
      <c r="C209" s="199" t="s">
        <v>282</v>
      </c>
      <c r="D209" s="199" t="s">
        <v>114</v>
      </c>
      <c r="E209" s="200" t="s">
        <v>283</v>
      </c>
      <c r="F209" s="201" t="s">
        <v>284</v>
      </c>
      <c r="G209" s="202" t="s">
        <v>172</v>
      </c>
      <c r="H209" s="203">
        <v>3</v>
      </c>
      <c r="I209" s="204"/>
      <c r="J209" s="205">
        <f>ROUND(I209*H209,2)</f>
        <v>0</v>
      </c>
      <c r="K209" s="201" t="s">
        <v>1</v>
      </c>
      <c r="L209" s="40"/>
      <c r="M209" s="206" t="s">
        <v>1</v>
      </c>
      <c r="N209" s="207" t="s">
        <v>38</v>
      </c>
      <c r="O209" s="87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0" t="s">
        <v>118</v>
      </c>
      <c r="AT209" s="210" t="s">
        <v>114</v>
      </c>
      <c r="AU209" s="210" t="s">
        <v>78</v>
      </c>
      <c r="AY209" s="13" t="s">
        <v>113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3" t="s">
        <v>78</v>
      </c>
      <c r="BK209" s="211">
        <f>ROUND(I209*H209,2)</f>
        <v>0</v>
      </c>
      <c r="BL209" s="13" t="s">
        <v>118</v>
      </c>
      <c r="BM209" s="210" t="s">
        <v>285</v>
      </c>
    </row>
    <row r="210" spans="1:47" s="2" customFormat="1" ht="12">
      <c r="A210" s="34"/>
      <c r="B210" s="35"/>
      <c r="C210" s="36"/>
      <c r="D210" s="212" t="s">
        <v>120</v>
      </c>
      <c r="E210" s="36"/>
      <c r="F210" s="213" t="s">
        <v>284</v>
      </c>
      <c r="G210" s="36"/>
      <c r="H210" s="36"/>
      <c r="I210" s="214"/>
      <c r="J210" s="36"/>
      <c r="K210" s="36"/>
      <c r="L210" s="40"/>
      <c r="M210" s="215"/>
      <c r="N210" s="216"/>
      <c r="O210" s="87"/>
      <c r="P210" s="87"/>
      <c r="Q210" s="87"/>
      <c r="R210" s="87"/>
      <c r="S210" s="87"/>
      <c r="T210" s="88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3" t="s">
        <v>120</v>
      </c>
      <c r="AU210" s="13" t="s">
        <v>78</v>
      </c>
    </row>
    <row r="211" spans="1:65" s="2" customFormat="1" ht="24.15" customHeight="1">
      <c r="A211" s="34"/>
      <c r="B211" s="35"/>
      <c r="C211" s="199" t="s">
        <v>286</v>
      </c>
      <c r="D211" s="199" t="s">
        <v>114</v>
      </c>
      <c r="E211" s="200" t="s">
        <v>287</v>
      </c>
      <c r="F211" s="201" t="s">
        <v>288</v>
      </c>
      <c r="G211" s="202" t="s">
        <v>172</v>
      </c>
      <c r="H211" s="203">
        <v>19</v>
      </c>
      <c r="I211" s="204"/>
      <c r="J211" s="205">
        <f>ROUND(I211*H211,2)</f>
        <v>0</v>
      </c>
      <c r="K211" s="201" t="s">
        <v>1</v>
      </c>
      <c r="L211" s="40"/>
      <c r="M211" s="206" t="s">
        <v>1</v>
      </c>
      <c r="N211" s="207" t="s">
        <v>38</v>
      </c>
      <c r="O211" s="87"/>
      <c r="P211" s="208">
        <f>O211*H211</f>
        <v>0</v>
      </c>
      <c r="Q211" s="208">
        <v>0</v>
      </c>
      <c r="R211" s="208">
        <f>Q211*H211</f>
        <v>0</v>
      </c>
      <c r="S211" s="208">
        <v>0</v>
      </c>
      <c r="T211" s="20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0" t="s">
        <v>118</v>
      </c>
      <c r="AT211" s="210" t="s">
        <v>114</v>
      </c>
      <c r="AU211" s="210" t="s">
        <v>78</v>
      </c>
      <c r="AY211" s="13" t="s">
        <v>113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3" t="s">
        <v>78</v>
      </c>
      <c r="BK211" s="211">
        <f>ROUND(I211*H211,2)</f>
        <v>0</v>
      </c>
      <c r="BL211" s="13" t="s">
        <v>118</v>
      </c>
      <c r="BM211" s="210" t="s">
        <v>289</v>
      </c>
    </row>
    <row r="212" spans="1:47" s="2" customFormat="1" ht="12">
      <c r="A212" s="34"/>
      <c r="B212" s="35"/>
      <c r="C212" s="36"/>
      <c r="D212" s="212" t="s">
        <v>120</v>
      </c>
      <c r="E212" s="36"/>
      <c r="F212" s="213" t="s">
        <v>288</v>
      </c>
      <c r="G212" s="36"/>
      <c r="H212" s="36"/>
      <c r="I212" s="214"/>
      <c r="J212" s="36"/>
      <c r="K212" s="36"/>
      <c r="L212" s="40"/>
      <c r="M212" s="215"/>
      <c r="N212" s="216"/>
      <c r="O212" s="87"/>
      <c r="P212" s="87"/>
      <c r="Q212" s="87"/>
      <c r="R212" s="87"/>
      <c r="S212" s="87"/>
      <c r="T212" s="88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3" t="s">
        <v>120</v>
      </c>
      <c r="AU212" s="13" t="s">
        <v>78</v>
      </c>
    </row>
    <row r="213" spans="1:65" s="2" customFormat="1" ht="24.15" customHeight="1">
      <c r="A213" s="34"/>
      <c r="B213" s="35"/>
      <c r="C213" s="199" t="s">
        <v>290</v>
      </c>
      <c r="D213" s="199" t="s">
        <v>114</v>
      </c>
      <c r="E213" s="200" t="s">
        <v>291</v>
      </c>
      <c r="F213" s="201" t="s">
        <v>292</v>
      </c>
      <c r="G213" s="202" t="s">
        <v>172</v>
      </c>
      <c r="H213" s="203">
        <v>6</v>
      </c>
      <c r="I213" s="204"/>
      <c r="J213" s="205">
        <f>ROUND(I213*H213,2)</f>
        <v>0</v>
      </c>
      <c r="K213" s="201" t="s">
        <v>1</v>
      </c>
      <c r="L213" s="40"/>
      <c r="M213" s="206" t="s">
        <v>1</v>
      </c>
      <c r="N213" s="207" t="s">
        <v>38</v>
      </c>
      <c r="O213" s="87"/>
      <c r="P213" s="208">
        <f>O213*H213</f>
        <v>0</v>
      </c>
      <c r="Q213" s="208">
        <v>0</v>
      </c>
      <c r="R213" s="208">
        <f>Q213*H213</f>
        <v>0</v>
      </c>
      <c r="S213" s="208">
        <v>0</v>
      </c>
      <c r="T213" s="209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0" t="s">
        <v>118</v>
      </c>
      <c r="AT213" s="210" t="s">
        <v>114</v>
      </c>
      <c r="AU213" s="210" t="s">
        <v>78</v>
      </c>
      <c r="AY213" s="13" t="s">
        <v>113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3" t="s">
        <v>78</v>
      </c>
      <c r="BK213" s="211">
        <f>ROUND(I213*H213,2)</f>
        <v>0</v>
      </c>
      <c r="BL213" s="13" t="s">
        <v>118</v>
      </c>
      <c r="BM213" s="210" t="s">
        <v>293</v>
      </c>
    </row>
    <row r="214" spans="1:47" s="2" customFormat="1" ht="12">
      <c r="A214" s="34"/>
      <c r="B214" s="35"/>
      <c r="C214" s="36"/>
      <c r="D214" s="212" t="s">
        <v>120</v>
      </c>
      <c r="E214" s="36"/>
      <c r="F214" s="213" t="s">
        <v>292</v>
      </c>
      <c r="G214" s="36"/>
      <c r="H214" s="36"/>
      <c r="I214" s="214"/>
      <c r="J214" s="36"/>
      <c r="K214" s="36"/>
      <c r="L214" s="40"/>
      <c r="M214" s="215"/>
      <c r="N214" s="216"/>
      <c r="O214" s="87"/>
      <c r="P214" s="87"/>
      <c r="Q214" s="87"/>
      <c r="R214" s="87"/>
      <c r="S214" s="87"/>
      <c r="T214" s="88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3" t="s">
        <v>120</v>
      </c>
      <c r="AU214" s="13" t="s">
        <v>78</v>
      </c>
    </row>
    <row r="215" spans="1:65" s="2" customFormat="1" ht="24.15" customHeight="1">
      <c r="A215" s="34"/>
      <c r="B215" s="35"/>
      <c r="C215" s="199" t="s">
        <v>294</v>
      </c>
      <c r="D215" s="199" t="s">
        <v>114</v>
      </c>
      <c r="E215" s="200" t="s">
        <v>295</v>
      </c>
      <c r="F215" s="201" t="s">
        <v>296</v>
      </c>
      <c r="G215" s="202" t="s">
        <v>172</v>
      </c>
      <c r="H215" s="203">
        <v>11</v>
      </c>
      <c r="I215" s="204"/>
      <c r="J215" s="205">
        <f>ROUND(I215*H215,2)</f>
        <v>0</v>
      </c>
      <c r="K215" s="201" t="s">
        <v>1</v>
      </c>
      <c r="L215" s="40"/>
      <c r="M215" s="206" t="s">
        <v>1</v>
      </c>
      <c r="N215" s="207" t="s">
        <v>38</v>
      </c>
      <c r="O215" s="87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0" t="s">
        <v>118</v>
      </c>
      <c r="AT215" s="210" t="s">
        <v>114</v>
      </c>
      <c r="AU215" s="210" t="s">
        <v>78</v>
      </c>
      <c r="AY215" s="13" t="s">
        <v>113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3" t="s">
        <v>78</v>
      </c>
      <c r="BK215" s="211">
        <f>ROUND(I215*H215,2)</f>
        <v>0</v>
      </c>
      <c r="BL215" s="13" t="s">
        <v>118</v>
      </c>
      <c r="BM215" s="210" t="s">
        <v>297</v>
      </c>
    </row>
    <row r="216" spans="1:47" s="2" customFormat="1" ht="12">
      <c r="A216" s="34"/>
      <c r="B216" s="35"/>
      <c r="C216" s="36"/>
      <c r="D216" s="212" t="s">
        <v>120</v>
      </c>
      <c r="E216" s="36"/>
      <c r="F216" s="213" t="s">
        <v>296</v>
      </c>
      <c r="G216" s="36"/>
      <c r="H216" s="36"/>
      <c r="I216" s="214"/>
      <c r="J216" s="36"/>
      <c r="K216" s="36"/>
      <c r="L216" s="40"/>
      <c r="M216" s="215"/>
      <c r="N216" s="216"/>
      <c r="O216" s="87"/>
      <c r="P216" s="87"/>
      <c r="Q216" s="87"/>
      <c r="R216" s="87"/>
      <c r="S216" s="87"/>
      <c r="T216" s="88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3" t="s">
        <v>120</v>
      </c>
      <c r="AU216" s="13" t="s">
        <v>78</v>
      </c>
    </row>
    <row r="217" spans="1:65" s="2" customFormat="1" ht="16.5" customHeight="1">
      <c r="A217" s="34"/>
      <c r="B217" s="35"/>
      <c r="C217" s="199" t="s">
        <v>298</v>
      </c>
      <c r="D217" s="199" t="s">
        <v>114</v>
      </c>
      <c r="E217" s="200" t="s">
        <v>299</v>
      </c>
      <c r="F217" s="201" t="s">
        <v>300</v>
      </c>
      <c r="G217" s="202" t="s">
        <v>172</v>
      </c>
      <c r="H217" s="203">
        <v>21</v>
      </c>
      <c r="I217" s="204"/>
      <c r="J217" s="205">
        <f>ROUND(I217*H217,2)</f>
        <v>0</v>
      </c>
      <c r="K217" s="201" t="s">
        <v>1</v>
      </c>
      <c r="L217" s="40"/>
      <c r="M217" s="206" t="s">
        <v>1</v>
      </c>
      <c r="N217" s="207" t="s">
        <v>38</v>
      </c>
      <c r="O217" s="87"/>
      <c r="P217" s="208">
        <f>O217*H217</f>
        <v>0</v>
      </c>
      <c r="Q217" s="208">
        <v>0</v>
      </c>
      <c r="R217" s="208">
        <f>Q217*H217</f>
        <v>0</v>
      </c>
      <c r="S217" s="208">
        <v>0</v>
      </c>
      <c r="T217" s="20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0" t="s">
        <v>118</v>
      </c>
      <c r="AT217" s="210" t="s">
        <v>114</v>
      </c>
      <c r="AU217" s="210" t="s">
        <v>78</v>
      </c>
      <c r="AY217" s="13" t="s">
        <v>113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3" t="s">
        <v>78</v>
      </c>
      <c r="BK217" s="211">
        <f>ROUND(I217*H217,2)</f>
        <v>0</v>
      </c>
      <c r="BL217" s="13" t="s">
        <v>118</v>
      </c>
      <c r="BM217" s="210" t="s">
        <v>301</v>
      </c>
    </row>
    <row r="218" spans="1:47" s="2" customFormat="1" ht="12">
      <c r="A218" s="34"/>
      <c r="B218" s="35"/>
      <c r="C218" s="36"/>
      <c r="D218" s="212" t="s">
        <v>120</v>
      </c>
      <c r="E218" s="36"/>
      <c r="F218" s="213" t="s">
        <v>300</v>
      </c>
      <c r="G218" s="36"/>
      <c r="H218" s="36"/>
      <c r="I218" s="214"/>
      <c r="J218" s="36"/>
      <c r="K218" s="36"/>
      <c r="L218" s="40"/>
      <c r="M218" s="215"/>
      <c r="N218" s="216"/>
      <c r="O218" s="87"/>
      <c r="P218" s="87"/>
      <c r="Q218" s="87"/>
      <c r="R218" s="87"/>
      <c r="S218" s="87"/>
      <c r="T218" s="88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3" t="s">
        <v>120</v>
      </c>
      <c r="AU218" s="13" t="s">
        <v>78</v>
      </c>
    </row>
    <row r="219" spans="1:65" s="2" customFormat="1" ht="16.5" customHeight="1">
      <c r="A219" s="34"/>
      <c r="B219" s="35"/>
      <c r="C219" s="199" t="s">
        <v>302</v>
      </c>
      <c r="D219" s="199" t="s">
        <v>114</v>
      </c>
      <c r="E219" s="200" t="s">
        <v>303</v>
      </c>
      <c r="F219" s="201" t="s">
        <v>304</v>
      </c>
      <c r="G219" s="202" t="s">
        <v>172</v>
      </c>
      <c r="H219" s="203">
        <v>14</v>
      </c>
      <c r="I219" s="204"/>
      <c r="J219" s="205">
        <f>ROUND(I219*H219,2)</f>
        <v>0</v>
      </c>
      <c r="K219" s="201" t="s">
        <v>1</v>
      </c>
      <c r="L219" s="40"/>
      <c r="M219" s="206" t="s">
        <v>1</v>
      </c>
      <c r="N219" s="207" t="s">
        <v>38</v>
      </c>
      <c r="O219" s="87"/>
      <c r="P219" s="208">
        <f>O219*H219</f>
        <v>0</v>
      </c>
      <c r="Q219" s="208">
        <v>0</v>
      </c>
      <c r="R219" s="208">
        <f>Q219*H219</f>
        <v>0</v>
      </c>
      <c r="S219" s="208">
        <v>0</v>
      </c>
      <c r="T219" s="20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0" t="s">
        <v>118</v>
      </c>
      <c r="AT219" s="210" t="s">
        <v>114</v>
      </c>
      <c r="AU219" s="210" t="s">
        <v>78</v>
      </c>
      <c r="AY219" s="13" t="s">
        <v>113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3" t="s">
        <v>78</v>
      </c>
      <c r="BK219" s="211">
        <f>ROUND(I219*H219,2)</f>
        <v>0</v>
      </c>
      <c r="BL219" s="13" t="s">
        <v>118</v>
      </c>
      <c r="BM219" s="210" t="s">
        <v>305</v>
      </c>
    </row>
    <row r="220" spans="1:47" s="2" customFormat="1" ht="12">
      <c r="A220" s="34"/>
      <c r="B220" s="35"/>
      <c r="C220" s="36"/>
      <c r="D220" s="212" t="s">
        <v>120</v>
      </c>
      <c r="E220" s="36"/>
      <c r="F220" s="213" t="s">
        <v>304</v>
      </c>
      <c r="G220" s="36"/>
      <c r="H220" s="36"/>
      <c r="I220" s="214"/>
      <c r="J220" s="36"/>
      <c r="K220" s="36"/>
      <c r="L220" s="40"/>
      <c r="M220" s="215"/>
      <c r="N220" s="216"/>
      <c r="O220" s="87"/>
      <c r="P220" s="87"/>
      <c r="Q220" s="87"/>
      <c r="R220" s="87"/>
      <c r="S220" s="87"/>
      <c r="T220" s="88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3" t="s">
        <v>120</v>
      </c>
      <c r="AU220" s="13" t="s">
        <v>78</v>
      </c>
    </row>
    <row r="221" spans="1:65" s="2" customFormat="1" ht="16.5" customHeight="1">
      <c r="A221" s="34"/>
      <c r="B221" s="35"/>
      <c r="C221" s="199" t="s">
        <v>306</v>
      </c>
      <c r="D221" s="199" t="s">
        <v>114</v>
      </c>
      <c r="E221" s="200" t="s">
        <v>307</v>
      </c>
      <c r="F221" s="201" t="s">
        <v>308</v>
      </c>
      <c r="G221" s="202" t="s">
        <v>172</v>
      </c>
      <c r="H221" s="203">
        <v>33</v>
      </c>
      <c r="I221" s="204"/>
      <c r="J221" s="205">
        <f>ROUND(I221*H221,2)</f>
        <v>0</v>
      </c>
      <c r="K221" s="201" t="s">
        <v>1</v>
      </c>
      <c r="L221" s="40"/>
      <c r="M221" s="206" t="s">
        <v>1</v>
      </c>
      <c r="N221" s="207" t="s">
        <v>38</v>
      </c>
      <c r="O221" s="87"/>
      <c r="P221" s="208">
        <f>O221*H221</f>
        <v>0</v>
      </c>
      <c r="Q221" s="208">
        <v>0</v>
      </c>
      <c r="R221" s="208">
        <f>Q221*H221</f>
        <v>0</v>
      </c>
      <c r="S221" s="208">
        <v>0</v>
      </c>
      <c r="T221" s="20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0" t="s">
        <v>118</v>
      </c>
      <c r="AT221" s="210" t="s">
        <v>114</v>
      </c>
      <c r="AU221" s="210" t="s">
        <v>78</v>
      </c>
      <c r="AY221" s="13" t="s">
        <v>113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3" t="s">
        <v>78</v>
      </c>
      <c r="BK221" s="211">
        <f>ROUND(I221*H221,2)</f>
        <v>0</v>
      </c>
      <c r="BL221" s="13" t="s">
        <v>118</v>
      </c>
      <c r="BM221" s="210" t="s">
        <v>309</v>
      </c>
    </row>
    <row r="222" spans="1:47" s="2" customFormat="1" ht="12">
      <c r="A222" s="34"/>
      <c r="B222" s="35"/>
      <c r="C222" s="36"/>
      <c r="D222" s="212" t="s">
        <v>120</v>
      </c>
      <c r="E222" s="36"/>
      <c r="F222" s="213" t="s">
        <v>308</v>
      </c>
      <c r="G222" s="36"/>
      <c r="H222" s="36"/>
      <c r="I222" s="214"/>
      <c r="J222" s="36"/>
      <c r="K222" s="36"/>
      <c r="L222" s="40"/>
      <c r="M222" s="215"/>
      <c r="N222" s="216"/>
      <c r="O222" s="87"/>
      <c r="P222" s="87"/>
      <c r="Q222" s="87"/>
      <c r="R222" s="87"/>
      <c r="S222" s="87"/>
      <c r="T222" s="88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3" t="s">
        <v>120</v>
      </c>
      <c r="AU222" s="13" t="s">
        <v>78</v>
      </c>
    </row>
    <row r="223" spans="1:65" s="2" customFormat="1" ht="16.5" customHeight="1">
      <c r="A223" s="34"/>
      <c r="B223" s="35"/>
      <c r="C223" s="199" t="s">
        <v>310</v>
      </c>
      <c r="D223" s="199" t="s">
        <v>114</v>
      </c>
      <c r="E223" s="200" t="s">
        <v>311</v>
      </c>
      <c r="F223" s="201" t="s">
        <v>312</v>
      </c>
      <c r="G223" s="202" t="s">
        <v>172</v>
      </c>
      <c r="H223" s="203">
        <v>59</v>
      </c>
      <c r="I223" s="204"/>
      <c r="J223" s="205">
        <f>ROUND(I223*H223,2)</f>
        <v>0</v>
      </c>
      <c r="K223" s="201" t="s">
        <v>1</v>
      </c>
      <c r="L223" s="40"/>
      <c r="M223" s="206" t="s">
        <v>1</v>
      </c>
      <c r="N223" s="207" t="s">
        <v>38</v>
      </c>
      <c r="O223" s="87"/>
      <c r="P223" s="208">
        <f>O223*H223</f>
        <v>0</v>
      </c>
      <c r="Q223" s="208">
        <v>0</v>
      </c>
      <c r="R223" s="208">
        <f>Q223*H223</f>
        <v>0</v>
      </c>
      <c r="S223" s="208">
        <v>0</v>
      </c>
      <c r="T223" s="20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0" t="s">
        <v>118</v>
      </c>
      <c r="AT223" s="210" t="s">
        <v>114</v>
      </c>
      <c r="AU223" s="210" t="s">
        <v>78</v>
      </c>
      <c r="AY223" s="13" t="s">
        <v>113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3" t="s">
        <v>78</v>
      </c>
      <c r="BK223" s="211">
        <f>ROUND(I223*H223,2)</f>
        <v>0</v>
      </c>
      <c r="BL223" s="13" t="s">
        <v>118</v>
      </c>
      <c r="BM223" s="210" t="s">
        <v>313</v>
      </c>
    </row>
    <row r="224" spans="1:47" s="2" customFormat="1" ht="12">
      <c r="A224" s="34"/>
      <c r="B224" s="35"/>
      <c r="C224" s="36"/>
      <c r="D224" s="212" t="s">
        <v>120</v>
      </c>
      <c r="E224" s="36"/>
      <c r="F224" s="213" t="s">
        <v>312</v>
      </c>
      <c r="G224" s="36"/>
      <c r="H224" s="36"/>
      <c r="I224" s="214"/>
      <c r="J224" s="36"/>
      <c r="K224" s="36"/>
      <c r="L224" s="40"/>
      <c r="M224" s="215"/>
      <c r="N224" s="216"/>
      <c r="O224" s="87"/>
      <c r="P224" s="87"/>
      <c r="Q224" s="87"/>
      <c r="R224" s="87"/>
      <c r="S224" s="87"/>
      <c r="T224" s="88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3" t="s">
        <v>120</v>
      </c>
      <c r="AU224" s="13" t="s">
        <v>78</v>
      </c>
    </row>
    <row r="225" spans="1:65" s="2" customFormat="1" ht="16.5" customHeight="1">
      <c r="A225" s="34"/>
      <c r="B225" s="35"/>
      <c r="C225" s="199" t="s">
        <v>314</v>
      </c>
      <c r="D225" s="199" t="s">
        <v>114</v>
      </c>
      <c r="E225" s="200" t="s">
        <v>315</v>
      </c>
      <c r="F225" s="201" t="s">
        <v>316</v>
      </c>
      <c r="G225" s="202" t="s">
        <v>172</v>
      </c>
      <c r="H225" s="203">
        <v>8</v>
      </c>
      <c r="I225" s="204"/>
      <c r="J225" s="205">
        <f>ROUND(I225*H225,2)</f>
        <v>0</v>
      </c>
      <c r="K225" s="201" t="s">
        <v>1</v>
      </c>
      <c r="L225" s="40"/>
      <c r="M225" s="206" t="s">
        <v>1</v>
      </c>
      <c r="N225" s="207" t="s">
        <v>38</v>
      </c>
      <c r="O225" s="87"/>
      <c r="P225" s="208">
        <f>O225*H225</f>
        <v>0</v>
      </c>
      <c r="Q225" s="208">
        <v>0</v>
      </c>
      <c r="R225" s="208">
        <f>Q225*H225</f>
        <v>0</v>
      </c>
      <c r="S225" s="208">
        <v>0</v>
      </c>
      <c r="T225" s="209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0" t="s">
        <v>118</v>
      </c>
      <c r="AT225" s="210" t="s">
        <v>114</v>
      </c>
      <c r="AU225" s="210" t="s">
        <v>78</v>
      </c>
      <c r="AY225" s="13" t="s">
        <v>113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3" t="s">
        <v>78</v>
      </c>
      <c r="BK225" s="211">
        <f>ROUND(I225*H225,2)</f>
        <v>0</v>
      </c>
      <c r="BL225" s="13" t="s">
        <v>118</v>
      </c>
      <c r="BM225" s="210" t="s">
        <v>317</v>
      </c>
    </row>
    <row r="226" spans="1:47" s="2" customFormat="1" ht="12">
      <c r="A226" s="34"/>
      <c r="B226" s="35"/>
      <c r="C226" s="36"/>
      <c r="D226" s="212" t="s">
        <v>120</v>
      </c>
      <c r="E226" s="36"/>
      <c r="F226" s="213" t="s">
        <v>316</v>
      </c>
      <c r="G226" s="36"/>
      <c r="H226" s="36"/>
      <c r="I226" s="214"/>
      <c r="J226" s="36"/>
      <c r="K226" s="36"/>
      <c r="L226" s="40"/>
      <c r="M226" s="215"/>
      <c r="N226" s="216"/>
      <c r="O226" s="87"/>
      <c r="P226" s="87"/>
      <c r="Q226" s="87"/>
      <c r="R226" s="87"/>
      <c r="S226" s="87"/>
      <c r="T226" s="88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3" t="s">
        <v>120</v>
      </c>
      <c r="AU226" s="13" t="s">
        <v>78</v>
      </c>
    </row>
    <row r="227" spans="1:65" s="2" customFormat="1" ht="16.5" customHeight="1">
      <c r="A227" s="34"/>
      <c r="B227" s="35"/>
      <c r="C227" s="199" t="s">
        <v>318</v>
      </c>
      <c r="D227" s="199" t="s">
        <v>114</v>
      </c>
      <c r="E227" s="200" t="s">
        <v>319</v>
      </c>
      <c r="F227" s="201" t="s">
        <v>320</v>
      </c>
      <c r="G227" s="202" t="s">
        <v>172</v>
      </c>
      <c r="H227" s="203">
        <v>16</v>
      </c>
      <c r="I227" s="204"/>
      <c r="J227" s="205">
        <f>ROUND(I227*H227,2)</f>
        <v>0</v>
      </c>
      <c r="K227" s="201" t="s">
        <v>1</v>
      </c>
      <c r="L227" s="40"/>
      <c r="M227" s="206" t="s">
        <v>1</v>
      </c>
      <c r="N227" s="207" t="s">
        <v>38</v>
      </c>
      <c r="O227" s="87"/>
      <c r="P227" s="208">
        <f>O227*H227</f>
        <v>0</v>
      </c>
      <c r="Q227" s="208">
        <v>0</v>
      </c>
      <c r="R227" s="208">
        <f>Q227*H227</f>
        <v>0</v>
      </c>
      <c r="S227" s="208">
        <v>0</v>
      </c>
      <c r="T227" s="20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0" t="s">
        <v>118</v>
      </c>
      <c r="AT227" s="210" t="s">
        <v>114</v>
      </c>
      <c r="AU227" s="210" t="s">
        <v>78</v>
      </c>
      <c r="AY227" s="13" t="s">
        <v>113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3" t="s">
        <v>78</v>
      </c>
      <c r="BK227" s="211">
        <f>ROUND(I227*H227,2)</f>
        <v>0</v>
      </c>
      <c r="BL227" s="13" t="s">
        <v>118</v>
      </c>
      <c r="BM227" s="210" t="s">
        <v>321</v>
      </c>
    </row>
    <row r="228" spans="1:47" s="2" customFormat="1" ht="12">
      <c r="A228" s="34"/>
      <c r="B228" s="35"/>
      <c r="C228" s="36"/>
      <c r="D228" s="212" t="s">
        <v>120</v>
      </c>
      <c r="E228" s="36"/>
      <c r="F228" s="213" t="s">
        <v>320</v>
      </c>
      <c r="G228" s="36"/>
      <c r="H228" s="36"/>
      <c r="I228" s="214"/>
      <c r="J228" s="36"/>
      <c r="K228" s="36"/>
      <c r="L228" s="40"/>
      <c r="M228" s="215"/>
      <c r="N228" s="216"/>
      <c r="O228" s="87"/>
      <c r="P228" s="87"/>
      <c r="Q228" s="87"/>
      <c r="R228" s="87"/>
      <c r="S228" s="87"/>
      <c r="T228" s="88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3" t="s">
        <v>120</v>
      </c>
      <c r="AU228" s="13" t="s">
        <v>78</v>
      </c>
    </row>
    <row r="229" spans="1:65" s="2" customFormat="1" ht="24.15" customHeight="1">
      <c r="A229" s="34"/>
      <c r="B229" s="35"/>
      <c r="C229" s="199" t="s">
        <v>322</v>
      </c>
      <c r="D229" s="199" t="s">
        <v>114</v>
      </c>
      <c r="E229" s="200" t="s">
        <v>323</v>
      </c>
      <c r="F229" s="201" t="s">
        <v>324</v>
      </c>
      <c r="G229" s="202" t="s">
        <v>172</v>
      </c>
      <c r="H229" s="203">
        <v>16</v>
      </c>
      <c r="I229" s="204"/>
      <c r="J229" s="205">
        <f>ROUND(I229*H229,2)</f>
        <v>0</v>
      </c>
      <c r="K229" s="201" t="s">
        <v>1</v>
      </c>
      <c r="L229" s="40"/>
      <c r="M229" s="206" t="s">
        <v>1</v>
      </c>
      <c r="N229" s="207" t="s">
        <v>38</v>
      </c>
      <c r="O229" s="87"/>
      <c r="P229" s="208">
        <f>O229*H229</f>
        <v>0</v>
      </c>
      <c r="Q229" s="208">
        <v>0</v>
      </c>
      <c r="R229" s="208">
        <f>Q229*H229</f>
        <v>0</v>
      </c>
      <c r="S229" s="208">
        <v>0</v>
      </c>
      <c r="T229" s="20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0" t="s">
        <v>118</v>
      </c>
      <c r="AT229" s="210" t="s">
        <v>114</v>
      </c>
      <c r="AU229" s="210" t="s">
        <v>78</v>
      </c>
      <c r="AY229" s="13" t="s">
        <v>113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3" t="s">
        <v>78</v>
      </c>
      <c r="BK229" s="211">
        <f>ROUND(I229*H229,2)</f>
        <v>0</v>
      </c>
      <c r="BL229" s="13" t="s">
        <v>118</v>
      </c>
      <c r="BM229" s="210" t="s">
        <v>325</v>
      </c>
    </row>
    <row r="230" spans="1:47" s="2" customFormat="1" ht="12">
      <c r="A230" s="34"/>
      <c r="B230" s="35"/>
      <c r="C230" s="36"/>
      <c r="D230" s="212" t="s">
        <v>120</v>
      </c>
      <c r="E230" s="36"/>
      <c r="F230" s="213" t="s">
        <v>324</v>
      </c>
      <c r="G230" s="36"/>
      <c r="H230" s="36"/>
      <c r="I230" s="214"/>
      <c r="J230" s="36"/>
      <c r="K230" s="36"/>
      <c r="L230" s="40"/>
      <c r="M230" s="215"/>
      <c r="N230" s="216"/>
      <c r="O230" s="87"/>
      <c r="P230" s="87"/>
      <c r="Q230" s="87"/>
      <c r="R230" s="87"/>
      <c r="S230" s="87"/>
      <c r="T230" s="88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3" t="s">
        <v>120</v>
      </c>
      <c r="AU230" s="13" t="s">
        <v>78</v>
      </c>
    </row>
    <row r="231" spans="1:65" s="2" customFormat="1" ht="16.5" customHeight="1">
      <c r="A231" s="34"/>
      <c r="B231" s="35"/>
      <c r="C231" s="199" t="s">
        <v>326</v>
      </c>
      <c r="D231" s="199" t="s">
        <v>114</v>
      </c>
      <c r="E231" s="200" t="s">
        <v>327</v>
      </c>
      <c r="F231" s="201" t="s">
        <v>328</v>
      </c>
      <c r="G231" s="202" t="s">
        <v>172</v>
      </c>
      <c r="H231" s="203">
        <v>3</v>
      </c>
      <c r="I231" s="204"/>
      <c r="J231" s="205">
        <f>ROUND(I231*H231,2)</f>
        <v>0</v>
      </c>
      <c r="K231" s="201" t="s">
        <v>1</v>
      </c>
      <c r="L231" s="40"/>
      <c r="M231" s="206" t="s">
        <v>1</v>
      </c>
      <c r="N231" s="207" t="s">
        <v>38</v>
      </c>
      <c r="O231" s="87"/>
      <c r="P231" s="208">
        <f>O231*H231</f>
        <v>0</v>
      </c>
      <c r="Q231" s="208">
        <v>0</v>
      </c>
      <c r="R231" s="208">
        <f>Q231*H231</f>
        <v>0</v>
      </c>
      <c r="S231" s="208">
        <v>0</v>
      </c>
      <c r="T231" s="20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0" t="s">
        <v>118</v>
      </c>
      <c r="AT231" s="210" t="s">
        <v>114</v>
      </c>
      <c r="AU231" s="210" t="s">
        <v>78</v>
      </c>
      <c r="AY231" s="13" t="s">
        <v>113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3" t="s">
        <v>78</v>
      </c>
      <c r="BK231" s="211">
        <f>ROUND(I231*H231,2)</f>
        <v>0</v>
      </c>
      <c r="BL231" s="13" t="s">
        <v>118</v>
      </c>
      <c r="BM231" s="210" t="s">
        <v>329</v>
      </c>
    </row>
    <row r="232" spans="1:47" s="2" customFormat="1" ht="12">
      <c r="A232" s="34"/>
      <c r="B232" s="35"/>
      <c r="C232" s="36"/>
      <c r="D232" s="212" t="s">
        <v>120</v>
      </c>
      <c r="E232" s="36"/>
      <c r="F232" s="213" t="s">
        <v>328</v>
      </c>
      <c r="G232" s="36"/>
      <c r="H232" s="36"/>
      <c r="I232" s="214"/>
      <c r="J232" s="36"/>
      <c r="K232" s="36"/>
      <c r="L232" s="40"/>
      <c r="M232" s="215"/>
      <c r="N232" s="216"/>
      <c r="O232" s="87"/>
      <c r="P232" s="87"/>
      <c r="Q232" s="87"/>
      <c r="R232" s="87"/>
      <c r="S232" s="87"/>
      <c r="T232" s="88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3" t="s">
        <v>120</v>
      </c>
      <c r="AU232" s="13" t="s">
        <v>78</v>
      </c>
    </row>
    <row r="233" spans="1:65" s="2" customFormat="1" ht="24.15" customHeight="1">
      <c r="A233" s="34"/>
      <c r="B233" s="35"/>
      <c r="C233" s="199" t="s">
        <v>330</v>
      </c>
      <c r="D233" s="199" t="s">
        <v>114</v>
      </c>
      <c r="E233" s="200" t="s">
        <v>331</v>
      </c>
      <c r="F233" s="201" t="s">
        <v>332</v>
      </c>
      <c r="G233" s="202" t="s">
        <v>172</v>
      </c>
      <c r="H233" s="203">
        <v>174</v>
      </c>
      <c r="I233" s="204"/>
      <c r="J233" s="205">
        <f>ROUND(I233*H233,2)</f>
        <v>0</v>
      </c>
      <c r="K233" s="201" t="s">
        <v>1</v>
      </c>
      <c r="L233" s="40"/>
      <c r="M233" s="206" t="s">
        <v>1</v>
      </c>
      <c r="N233" s="207" t="s">
        <v>38</v>
      </c>
      <c r="O233" s="87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0" t="s">
        <v>118</v>
      </c>
      <c r="AT233" s="210" t="s">
        <v>114</v>
      </c>
      <c r="AU233" s="210" t="s">
        <v>78</v>
      </c>
      <c r="AY233" s="13" t="s">
        <v>113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3" t="s">
        <v>78</v>
      </c>
      <c r="BK233" s="211">
        <f>ROUND(I233*H233,2)</f>
        <v>0</v>
      </c>
      <c r="BL233" s="13" t="s">
        <v>118</v>
      </c>
      <c r="BM233" s="210" t="s">
        <v>333</v>
      </c>
    </row>
    <row r="234" spans="1:47" s="2" customFormat="1" ht="12">
      <c r="A234" s="34"/>
      <c r="B234" s="35"/>
      <c r="C234" s="36"/>
      <c r="D234" s="212" t="s">
        <v>120</v>
      </c>
      <c r="E234" s="36"/>
      <c r="F234" s="213" t="s">
        <v>332</v>
      </c>
      <c r="G234" s="36"/>
      <c r="H234" s="36"/>
      <c r="I234" s="214"/>
      <c r="J234" s="36"/>
      <c r="K234" s="36"/>
      <c r="L234" s="40"/>
      <c r="M234" s="215"/>
      <c r="N234" s="216"/>
      <c r="O234" s="87"/>
      <c r="P234" s="87"/>
      <c r="Q234" s="87"/>
      <c r="R234" s="87"/>
      <c r="S234" s="87"/>
      <c r="T234" s="88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3" t="s">
        <v>120</v>
      </c>
      <c r="AU234" s="13" t="s">
        <v>78</v>
      </c>
    </row>
    <row r="235" spans="1:65" s="2" customFormat="1" ht="16.5" customHeight="1">
      <c r="A235" s="34"/>
      <c r="B235" s="35"/>
      <c r="C235" s="199" t="s">
        <v>334</v>
      </c>
      <c r="D235" s="199" t="s">
        <v>114</v>
      </c>
      <c r="E235" s="200" t="s">
        <v>335</v>
      </c>
      <c r="F235" s="201" t="s">
        <v>336</v>
      </c>
      <c r="G235" s="202" t="s">
        <v>172</v>
      </c>
      <c r="H235" s="203">
        <v>3</v>
      </c>
      <c r="I235" s="204"/>
      <c r="J235" s="205">
        <f>ROUND(I235*H235,2)</f>
        <v>0</v>
      </c>
      <c r="K235" s="201" t="s">
        <v>1</v>
      </c>
      <c r="L235" s="40"/>
      <c r="M235" s="206" t="s">
        <v>1</v>
      </c>
      <c r="N235" s="207" t="s">
        <v>38</v>
      </c>
      <c r="O235" s="87"/>
      <c r="P235" s="208">
        <f>O235*H235</f>
        <v>0</v>
      </c>
      <c r="Q235" s="208">
        <v>0</v>
      </c>
      <c r="R235" s="208">
        <f>Q235*H235</f>
        <v>0</v>
      </c>
      <c r="S235" s="208">
        <v>0</v>
      </c>
      <c r="T235" s="20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0" t="s">
        <v>118</v>
      </c>
      <c r="AT235" s="210" t="s">
        <v>114</v>
      </c>
      <c r="AU235" s="210" t="s">
        <v>78</v>
      </c>
      <c r="AY235" s="13" t="s">
        <v>113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13" t="s">
        <v>78</v>
      </c>
      <c r="BK235" s="211">
        <f>ROUND(I235*H235,2)</f>
        <v>0</v>
      </c>
      <c r="BL235" s="13" t="s">
        <v>118</v>
      </c>
      <c r="BM235" s="210" t="s">
        <v>337</v>
      </c>
    </row>
    <row r="236" spans="1:47" s="2" customFormat="1" ht="12">
      <c r="A236" s="34"/>
      <c r="B236" s="35"/>
      <c r="C236" s="36"/>
      <c r="D236" s="212" t="s">
        <v>120</v>
      </c>
      <c r="E236" s="36"/>
      <c r="F236" s="213" t="s">
        <v>336</v>
      </c>
      <c r="G236" s="36"/>
      <c r="H236" s="36"/>
      <c r="I236" s="214"/>
      <c r="J236" s="36"/>
      <c r="K236" s="36"/>
      <c r="L236" s="40"/>
      <c r="M236" s="215"/>
      <c r="N236" s="216"/>
      <c r="O236" s="87"/>
      <c r="P236" s="87"/>
      <c r="Q236" s="87"/>
      <c r="R236" s="87"/>
      <c r="S236" s="87"/>
      <c r="T236" s="88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3" t="s">
        <v>120</v>
      </c>
      <c r="AU236" s="13" t="s">
        <v>78</v>
      </c>
    </row>
    <row r="237" spans="1:65" s="2" customFormat="1" ht="16.5" customHeight="1">
      <c r="A237" s="34"/>
      <c r="B237" s="35"/>
      <c r="C237" s="199" t="s">
        <v>338</v>
      </c>
      <c r="D237" s="199" t="s">
        <v>114</v>
      </c>
      <c r="E237" s="200" t="s">
        <v>339</v>
      </c>
      <c r="F237" s="201" t="s">
        <v>340</v>
      </c>
      <c r="G237" s="202" t="s">
        <v>172</v>
      </c>
      <c r="H237" s="203">
        <v>1500</v>
      </c>
      <c r="I237" s="204"/>
      <c r="J237" s="205">
        <f>ROUND(I237*H237,2)</f>
        <v>0</v>
      </c>
      <c r="K237" s="201" t="s">
        <v>1</v>
      </c>
      <c r="L237" s="40"/>
      <c r="M237" s="206" t="s">
        <v>1</v>
      </c>
      <c r="N237" s="207" t="s">
        <v>38</v>
      </c>
      <c r="O237" s="87"/>
      <c r="P237" s="208">
        <f>O237*H237</f>
        <v>0</v>
      </c>
      <c r="Q237" s="208">
        <v>0</v>
      </c>
      <c r="R237" s="208">
        <f>Q237*H237</f>
        <v>0</v>
      </c>
      <c r="S237" s="208">
        <v>0</v>
      </c>
      <c r="T237" s="20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0" t="s">
        <v>118</v>
      </c>
      <c r="AT237" s="210" t="s">
        <v>114</v>
      </c>
      <c r="AU237" s="210" t="s">
        <v>78</v>
      </c>
      <c r="AY237" s="13" t="s">
        <v>113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3" t="s">
        <v>78</v>
      </c>
      <c r="BK237" s="211">
        <f>ROUND(I237*H237,2)</f>
        <v>0</v>
      </c>
      <c r="BL237" s="13" t="s">
        <v>118</v>
      </c>
      <c r="BM237" s="210" t="s">
        <v>341</v>
      </c>
    </row>
    <row r="238" spans="1:47" s="2" customFormat="1" ht="12">
      <c r="A238" s="34"/>
      <c r="B238" s="35"/>
      <c r="C238" s="36"/>
      <c r="D238" s="212" t="s">
        <v>120</v>
      </c>
      <c r="E238" s="36"/>
      <c r="F238" s="213" t="s">
        <v>340</v>
      </c>
      <c r="G238" s="36"/>
      <c r="H238" s="36"/>
      <c r="I238" s="214"/>
      <c r="J238" s="36"/>
      <c r="K238" s="36"/>
      <c r="L238" s="40"/>
      <c r="M238" s="215"/>
      <c r="N238" s="216"/>
      <c r="O238" s="87"/>
      <c r="P238" s="87"/>
      <c r="Q238" s="87"/>
      <c r="R238" s="87"/>
      <c r="S238" s="87"/>
      <c r="T238" s="88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3" t="s">
        <v>120</v>
      </c>
      <c r="AU238" s="13" t="s">
        <v>78</v>
      </c>
    </row>
    <row r="239" spans="1:65" s="2" customFormat="1" ht="21.75" customHeight="1">
      <c r="A239" s="34"/>
      <c r="B239" s="35"/>
      <c r="C239" s="199" t="s">
        <v>342</v>
      </c>
      <c r="D239" s="199" t="s">
        <v>114</v>
      </c>
      <c r="E239" s="200" t="s">
        <v>343</v>
      </c>
      <c r="F239" s="201" t="s">
        <v>344</v>
      </c>
      <c r="G239" s="202" t="s">
        <v>172</v>
      </c>
      <c r="H239" s="203">
        <v>10</v>
      </c>
      <c r="I239" s="204"/>
      <c r="J239" s="205">
        <f>ROUND(I239*H239,2)</f>
        <v>0</v>
      </c>
      <c r="K239" s="201" t="s">
        <v>1</v>
      </c>
      <c r="L239" s="40"/>
      <c r="M239" s="206" t="s">
        <v>1</v>
      </c>
      <c r="N239" s="207" t="s">
        <v>38</v>
      </c>
      <c r="O239" s="87"/>
      <c r="P239" s="208">
        <f>O239*H239</f>
        <v>0</v>
      </c>
      <c r="Q239" s="208">
        <v>0</v>
      </c>
      <c r="R239" s="208">
        <f>Q239*H239</f>
        <v>0</v>
      </c>
      <c r="S239" s="208">
        <v>0</v>
      </c>
      <c r="T239" s="20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0" t="s">
        <v>118</v>
      </c>
      <c r="AT239" s="210" t="s">
        <v>114</v>
      </c>
      <c r="AU239" s="210" t="s">
        <v>78</v>
      </c>
      <c r="AY239" s="13" t="s">
        <v>113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13" t="s">
        <v>78</v>
      </c>
      <c r="BK239" s="211">
        <f>ROUND(I239*H239,2)</f>
        <v>0</v>
      </c>
      <c r="BL239" s="13" t="s">
        <v>118</v>
      </c>
      <c r="BM239" s="210" t="s">
        <v>345</v>
      </c>
    </row>
    <row r="240" spans="1:47" s="2" customFormat="1" ht="12">
      <c r="A240" s="34"/>
      <c r="B240" s="35"/>
      <c r="C240" s="36"/>
      <c r="D240" s="212" t="s">
        <v>120</v>
      </c>
      <c r="E240" s="36"/>
      <c r="F240" s="213" t="s">
        <v>344</v>
      </c>
      <c r="G240" s="36"/>
      <c r="H240" s="36"/>
      <c r="I240" s="214"/>
      <c r="J240" s="36"/>
      <c r="K240" s="36"/>
      <c r="L240" s="40"/>
      <c r="M240" s="215"/>
      <c r="N240" s="216"/>
      <c r="O240" s="87"/>
      <c r="P240" s="87"/>
      <c r="Q240" s="87"/>
      <c r="R240" s="87"/>
      <c r="S240" s="87"/>
      <c r="T240" s="88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3" t="s">
        <v>120</v>
      </c>
      <c r="AU240" s="13" t="s">
        <v>78</v>
      </c>
    </row>
    <row r="241" spans="1:65" s="2" customFormat="1" ht="16.5" customHeight="1">
      <c r="A241" s="34"/>
      <c r="B241" s="35"/>
      <c r="C241" s="199" t="s">
        <v>346</v>
      </c>
      <c r="D241" s="199" t="s">
        <v>114</v>
      </c>
      <c r="E241" s="200" t="s">
        <v>347</v>
      </c>
      <c r="F241" s="201" t="s">
        <v>348</v>
      </c>
      <c r="G241" s="202" t="s">
        <v>172</v>
      </c>
      <c r="H241" s="203">
        <v>20</v>
      </c>
      <c r="I241" s="204"/>
      <c r="J241" s="205">
        <f>ROUND(I241*H241,2)</f>
        <v>0</v>
      </c>
      <c r="K241" s="201" t="s">
        <v>1</v>
      </c>
      <c r="L241" s="40"/>
      <c r="M241" s="206" t="s">
        <v>1</v>
      </c>
      <c r="N241" s="207" t="s">
        <v>38</v>
      </c>
      <c r="O241" s="87"/>
      <c r="P241" s="208">
        <f>O241*H241</f>
        <v>0</v>
      </c>
      <c r="Q241" s="208">
        <v>0</v>
      </c>
      <c r="R241" s="208">
        <f>Q241*H241</f>
        <v>0</v>
      </c>
      <c r="S241" s="208">
        <v>0</v>
      </c>
      <c r="T241" s="20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0" t="s">
        <v>118</v>
      </c>
      <c r="AT241" s="210" t="s">
        <v>114</v>
      </c>
      <c r="AU241" s="210" t="s">
        <v>78</v>
      </c>
      <c r="AY241" s="13" t="s">
        <v>113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3" t="s">
        <v>78</v>
      </c>
      <c r="BK241" s="211">
        <f>ROUND(I241*H241,2)</f>
        <v>0</v>
      </c>
      <c r="BL241" s="13" t="s">
        <v>118</v>
      </c>
      <c r="BM241" s="210" t="s">
        <v>349</v>
      </c>
    </row>
    <row r="242" spans="1:47" s="2" customFormat="1" ht="12">
      <c r="A242" s="34"/>
      <c r="B242" s="35"/>
      <c r="C242" s="36"/>
      <c r="D242" s="212" t="s">
        <v>120</v>
      </c>
      <c r="E242" s="36"/>
      <c r="F242" s="213" t="s">
        <v>348</v>
      </c>
      <c r="G242" s="36"/>
      <c r="H242" s="36"/>
      <c r="I242" s="214"/>
      <c r="J242" s="36"/>
      <c r="K242" s="36"/>
      <c r="L242" s="40"/>
      <c r="M242" s="215"/>
      <c r="N242" s="216"/>
      <c r="O242" s="87"/>
      <c r="P242" s="87"/>
      <c r="Q242" s="87"/>
      <c r="R242" s="87"/>
      <c r="S242" s="87"/>
      <c r="T242" s="88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3" t="s">
        <v>120</v>
      </c>
      <c r="AU242" s="13" t="s">
        <v>78</v>
      </c>
    </row>
    <row r="243" spans="1:65" s="2" customFormat="1" ht="24.15" customHeight="1">
      <c r="A243" s="34"/>
      <c r="B243" s="35"/>
      <c r="C243" s="199" t="s">
        <v>350</v>
      </c>
      <c r="D243" s="199" t="s">
        <v>114</v>
      </c>
      <c r="E243" s="200" t="s">
        <v>351</v>
      </c>
      <c r="F243" s="201" t="s">
        <v>352</v>
      </c>
      <c r="G243" s="202" t="s">
        <v>172</v>
      </c>
      <c r="H243" s="203">
        <v>10</v>
      </c>
      <c r="I243" s="204"/>
      <c r="J243" s="205">
        <f>ROUND(I243*H243,2)</f>
        <v>0</v>
      </c>
      <c r="K243" s="201" t="s">
        <v>1</v>
      </c>
      <c r="L243" s="40"/>
      <c r="M243" s="206" t="s">
        <v>1</v>
      </c>
      <c r="N243" s="207" t="s">
        <v>38</v>
      </c>
      <c r="O243" s="87"/>
      <c r="P243" s="208">
        <f>O243*H243</f>
        <v>0</v>
      </c>
      <c r="Q243" s="208">
        <v>0</v>
      </c>
      <c r="R243" s="208">
        <f>Q243*H243</f>
        <v>0</v>
      </c>
      <c r="S243" s="208">
        <v>0</v>
      </c>
      <c r="T243" s="20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0" t="s">
        <v>118</v>
      </c>
      <c r="AT243" s="210" t="s">
        <v>114</v>
      </c>
      <c r="AU243" s="210" t="s">
        <v>78</v>
      </c>
      <c r="AY243" s="13" t="s">
        <v>113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3" t="s">
        <v>78</v>
      </c>
      <c r="BK243" s="211">
        <f>ROUND(I243*H243,2)</f>
        <v>0</v>
      </c>
      <c r="BL243" s="13" t="s">
        <v>118</v>
      </c>
      <c r="BM243" s="210" t="s">
        <v>353</v>
      </c>
    </row>
    <row r="244" spans="1:47" s="2" customFormat="1" ht="12">
      <c r="A244" s="34"/>
      <c r="B244" s="35"/>
      <c r="C244" s="36"/>
      <c r="D244" s="212" t="s">
        <v>120</v>
      </c>
      <c r="E244" s="36"/>
      <c r="F244" s="213" t="s">
        <v>352</v>
      </c>
      <c r="G244" s="36"/>
      <c r="H244" s="36"/>
      <c r="I244" s="214"/>
      <c r="J244" s="36"/>
      <c r="K244" s="36"/>
      <c r="L244" s="40"/>
      <c r="M244" s="215"/>
      <c r="N244" s="216"/>
      <c r="O244" s="87"/>
      <c r="P244" s="87"/>
      <c r="Q244" s="87"/>
      <c r="R244" s="87"/>
      <c r="S244" s="87"/>
      <c r="T244" s="88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3" t="s">
        <v>120</v>
      </c>
      <c r="AU244" s="13" t="s">
        <v>78</v>
      </c>
    </row>
    <row r="245" spans="1:65" s="2" customFormat="1" ht="16.5" customHeight="1">
      <c r="A245" s="34"/>
      <c r="B245" s="35"/>
      <c r="C245" s="199" t="s">
        <v>354</v>
      </c>
      <c r="D245" s="199" t="s">
        <v>114</v>
      </c>
      <c r="E245" s="200" t="s">
        <v>355</v>
      </c>
      <c r="F245" s="201" t="s">
        <v>356</v>
      </c>
      <c r="G245" s="202" t="s">
        <v>172</v>
      </c>
      <c r="H245" s="203">
        <v>2</v>
      </c>
      <c r="I245" s="204"/>
      <c r="J245" s="205">
        <f>ROUND(I245*H245,2)</f>
        <v>0</v>
      </c>
      <c r="K245" s="201" t="s">
        <v>1</v>
      </c>
      <c r="L245" s="40"/>
      <c r="M245" s="206" t="s">
        <v>1</v>
      </c>
      <c r="N245" s="207" t="s">
        <v>38</v>
      </c>
      <c r="O245" s="87"/>
      <c r="P245" s="208">
        <f>O245*H245</f>
        <v>0</v>
      </c>
      <c r="Q245" s="208">
        <v>0</v>
      </c>
      <c r="R245" s="208">
        <f>Q245*H245</f>
        <v>0</v>
      </c>
      <c r="S245" s="208">
        <v>0</v>
      </c>
      <c r="T245" s="20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0" t="s">
        <v>118</v>
      </c>
      <c r="AT245" s="210" t="s">
        <v>114</v>
      </c>
      <c r="AU245" s="210" t="s">
        <v>78</v>
      </c>
      <c r="AY245" s="13" t="s">
        <v>113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3" t="s">
        <v>78</v>
      </c>
      <c r="BK245" s="211">
        <f>ROUND(I245*H245,2)</f>
        <v>0</v>
      </c>
      <c r="BL245" s="13" t="s">
        <v>118</v>
      </c>
      <c r="BM245" s="210" t="s">
        <v>357</v>
      </c>
    </row>
    <row r="246" spans="1:47" s="2" customFormat="1" ht="12">
      <c r="A246" s="34"/>
      <c r="B246" s="35"/>
      <c r="C246" s="36"/>
      <c r="D246" s="212" t="s">
        <v>120</v>
      </c>
      <c r="E246" s="36"/>
      <c r="F246" s="213" t="s">
        <v>356</v>
      </c>
      <c r="G246" s="36"/>
      <c r="H246" s="36"/>
      <c r="I246" s="214"/>
      <c r="J246" s="36"/>
      <c r="K246" s="36"/>
      <c r="L246" s="40"/>
      <c r="M246" s="215"/>
      <c r="N246" s="216"/>
      <c r="O246" s="87"/>
      <c r="P246" s="87"/>
      <c r="Q246" s="87"/>
      <c r="R246" s="87"/>
      <c r="S246" s="87"/>
      <c r="T246" s="88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3" t="s">
        <v>120</v>
      </c>
      <c r="AU246" s="13" t="s">
        <v>78</v>
      </c>
    </row>
    <row r="247" spans="1:63" s="11" customFormat="1" ht="25.9" customHeight="1">
      <c r="A247" s="11"/>
      <c r="B247" s="185"/>
      <c r="C247" s="186"/>
      <c r="D247" s="187" t="s">
        <v>72</v>
      </c>
      <c r="E247" s="188" t="s">
        <v>358</v>
      </c>
      <c r="F247" s="188" t="s">
        <v>359</v>
      </c>
      <c r="G247" s="186"/>
      <c r="H247" s="186"/>
      <c r="I247" s="189"/>
      <c r="J247" s="190">
        <f>BK247</f>
        <v>0</v>
      </c>
      <c r="K247" s="186"/>
      <c r="L247" s="191"/>
      <c r="M247" s="192"/>
      <c r="N247" s="193"/>
      <c r="O247" s="193"/>
      <c r="P247" s="194">
        <f>SUM(P248:P254)</f>
        <v>0</v>
      </c>
      <c r="Q247" s="193"/>
      <c r="R247" s="194">
        <f>SUM(R248:R254)</f>
        <v>0</v>
      </c>
      <c r="S247" s="193"/>
      <c r="T247" s="195">
        <f>SUM(T248:T254)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196" t="s">
        <v>78</v>
      </c>
      <c r="AT247" s="197" t="s">
        <v>72</v>
      </c>
      <c r="AU247" s="197" t="s">
        <v>73</v>
      </c>
      <c r="AY247" s="196" t="s">
        <v>113</v>
      </c>
      <c r="BK247" s="198">
        <f>SUM(BK248:BK254)</f>
        <v>0</v>
      </c>
    </row>
    <row r="248" spans="1:65" s="2" customFormat="1" ht="21.75" customHeight="1">
      <c r="A248" s="34"/>
      <c r="B248" s="35"/>
      <c r="C248" s="199" t="s">
        <v>360</v>
      </c>
      <c r="D248" s="199" t="s">
        <v>114</v>
      </c>
      <c r="E248" s="200" t="s">
        <v>361</v>
      </c>
      <c r="F248" s="201" t="s">
        <v>362</v>
      </c>
      <c r="G248" s="202" t="s">
        <v>363</v>
      </c>
      <c r="H248" s="203">
        <v>1</v>
      </c>
      <c r="I248" s="204"/>
      <c r="J248" s="205">
        <f>ROUND(I248*H248,2)</f>
        <v>0</v>
      </c>
      <c r="K248" s="201" t="s">
        <v>1</v>
      </c>
      <c r="L248" s="40"/>
      <c r="M248" s="206" t="s">
        <v>1</v>
      </c>
      <c r="N248" s="207" t="s">
        <v>38</v>
      </c>
      <c r="O248" s="87"/>
      <c r="P248" s="208">
        <f>O248*H248</f>
        <v>0</v>
      </c>
      <c r="Q248" s="208">
        <v>0</v>
      </c>
      <c r="R248" s="208">
        <f>Q248*H248</f>
        <v>0</v>
      </c>
      <c r="S248" s="208">
        <v>0</v>
      </c>
      <c r="T248" s="20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0" t="s">
        <v>118</v>
      </c>
      <c r="AT248" s="210" t="s">
        <v>114</v>
      </c>
      <c r="AU248" s="210" t="s">
        <v>78</v>
      </c>
      <c r="AY248" s="13" t="s">
        <v>113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13" t="s">
        <v>78</v>
      </c>
      <c r="BK248" s="211">
        <f>ROUND(I248*H248,2)</f>
        <v>0</v>
      </c>
      <c r="BL248" s="13" t="s">
        <v>118</v>
      </c>
      <c r="BM248" s="210" t="s">
        <v>364</v>
      </c>
    </row>
    <row r="249" spans="1:47" s="2" customFormat="1" ht="12">
      <c r="A249" s="34"/>
      <c r="B249" s="35"/>
      <c r="C249" s="36"/>
      <c r="D249" s="212" t="s">
        <v>120</v>
      </c>
      <c r="E249" s="36"/>
      <c r="F249" s="213" t="s">
        <v>362</v>
      </c>
      <c r="G249" s="36"/>
      <c r="H249" s="36"/>
      <c r="I249" s="214"/>
      <c r="J249" s="36"/>
      <c r="K249" s="36"/>
      <c r="L249" s="40"/>
      <c r="M249" s="215"/>
      <c r="N249" s="216"/>
      <c r="O249" s="87"/>
      <c r="P249" s="87"/>
      <c r="Q249" s="87"/>
      <c r="R249" s="87"/>
      <c r="S249" s="87"/>
      <c r="T249" s="88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3" t="s">
        <v>120</v>
      </c>
      <c r="AU249" s="13" t="s">
        <v>78</v>
      </c>
    </row>
    <row r="250" spans="1:65" s="2" customFormat="1" ht="16.5" customHeight="1">
      <c r="A250" s="34"/>
      <c r="B250" s="35"/>
      <c r="C250" s="199" t="s">
        <v>365</v>
      </c>
      <c r="D250" s="199" t="s">
        <v>114</v>
      </c>
      <c r="E250" s="200" t="s">
        <v>366</v>
      </c>
      <c r="F250" s="201" t="s">
        <v>367</v>
      </c>
      <c r="G250" s="202" t="s">
        <v>363</v>
      </c>
      <c r="H250" s="203">
        <v>8</v>
      </c>
      <c r="I250" s="204"/>
      <c r="J250" s="205">
        <f>ROUND(I250*H250,2)</f>
        <v>0</v>
      </c>
      <c r="K250" s="201" t="s">
        <v>1</v>
      </c>
      <c r="L250" s="40"/>
      <c r="M250" s="206" t="s">
        <v>1</v>
      </c>
      <c r="N250" s="207" t="s">
        <v>38</v>
      </c>
      <c r="O250" s="87"/>
      <c r="P250" s="208">
        <f>O250*H250</f>
        <v>0</v>
      </c>
      <c r="Q250" s="208">
        <v>0</v>
      </c>
      <c r="R250" s="208">
        <f>Q250*H250</f>
        <v>0</v>
      </c>
      <c r="S250" s="208">
        <v>0</v>
      </c>
      <c r="T250" s="20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0" t="s">
        <v>118</v>
      </c>
      <c r="AT250" s="210" t="s">
        <v>114</v>
      </c>
      <c r="AU250" s="210" t="s">
        <v>78</v>
      </c>
      <c r="AY250" s="13" t="s">
        <v>113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3" t="s">
        <v>78</v>
      </c>
      <c r="BK250" s="211">
        <f>ROUND(I250*H250,2)</f>
        <v>0</v>
      </c>
      <c r="BL250" s="13" t="s">
        <v>118</v>
      </c>
      <c r="BM250" s="210" t="s">
        <v>368</v>
      </c>
    </row>
    <row r="251" spans="1:47" s="2" customFormat="1" ht="12">
      <c r="A251" s="34"/>
      <c r="B251" s="35"/>
      <c r="C251" s="36"/>
      <c r="D251" s="212" t="s">
        <v>120</v>
      </c>
      <c r="E251" s="36"/>
      <c r="F251" s="213" t="s">
        <v>367</v>
      </c>
      <c r="G251" s="36"/>
      <c r="H251" s="36"/>
      <c r="I251" s="214"/>
      <c r="J251" s="36"/>
      <c r="K251" s="36"/>
      <c r="L251" s="40"/>
      <c r="M251" s="215"/>
      <c r="N251" s="216"/>
      <c r="O251" s="87"/>
      <c r="P251" s="87"/>
      <c r="Q251" s="87"/>
      <c r="R251" s="87"/>
      <c r="S251" s="87"/>
      <c r="T251" s="88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3" t="s">
        <v>120</v>
      </c>
      <c r="AU251" s="13" t="s">
        <v>78</v>
      </c>
    </row>
    <row r="252" spans="1:65" s="2" customFormat="1" ht="21.75" customHeight="1">
      <c r="A252" s="34"/>
      <c r="B252" s="35"/>
      <c r="C252" s="199" t="s">
        <v>369</v>
      </c>
      <c r="D252" s="199" t="s">
        <v>114</v>
      </c>
      <c r="E252" s="200" t="s">
        <v>370</v>
      </c>
      <c r="F252" s="201" t="s">
        <v>371</v>
      </c>
      <c r="G252" s="202" t="s">
        <v>172</v>
      </c>
      <c r="H252" s="203">
        <v>1</v>
      </c>
      <c r="I252" s="204"/>
      <c r="J252" s="205">
        <f>ROUND(I252*H252,2)</f>
        <v>0</v>
      </c>
      <c r="K252" s="201" t="s">
        <v>1</v>
      </c>
      <c r="L252" s="40"/>
      <c r="M252" s="206" t="s">
        <v>1</v>
      </c>
      <c r="N252" s="207" t="s">
        <v>38</v>
      </c>
      <c r="O252" s="87"/>
      <c r="P252" s="208">
        <f>O252*H252</f>
        <v>0</v>
      </c>
      <c r="Q252" s="208">
        <v>0</v>
      </c>
      <c r="R252" s="208">
        <f>Q252*H252</f>
        <v>0</v>
      </c>
      <c r="S252" s="208">
        <v>0</v>
      </c>
      <c r="T252" s="209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0" t="s">
        <v>118</v>
      </c>
      <c r="AT252" s="210" t="s">
        <v>114</v>
      </c>
      <c r="AU252" s="210" t="s">
        <v>78</v>
      </c>
      <c r="AY252" s="13" t="s">
        <v>113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3" t="s">
        <v>78</v>
      </c>
      <c r="BK252" s="211">
        <f>ROUND(I252*H252,2)</f>
        <v>0</v>
      </c>
      <c r="BL252" s="13" t="s">
        <v>118</v>
      </c>
      <c r="BM252" s="210" t="s">
        <v>372</v>
      </c>
    </row>
    <row r="253" spans="1:47" s="2" customFormat="1" ht="12">
      <c r="A253" s="34"/>
      <c r="B253" s="35"/>
      <c r="C253" s="36"/>
      <c r="D253" s="212" t="s">
        <v>120</v>
      </c>
      <c r="E253" s="36"/>
      <c r="F253" s="213" t="s">
        <v>371</v>
      </c>
      <c r="G253" s="36"/>
      <c r="H253" s="36"/>
      <c r="I253" s="214"/>
      <c r="J253" s="36"/>
      <c r="K253" s="36"/>
      <c r="L253" s="40"/>
      <c r="M253" s="215"/>
      <c r="N253" s="216"/>
      <c r="O253" s="87"/>
      <c r="P253" s="87"/>
      <c r="Q253" s="87"/>
      <c r="R253" s="87"/>
      <c r="S253" s="87"/>
      <c r="T253" s="88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3" t="s">
        <v>120</v>
      </c>
      <c r="AU253" s="13" t="s">
        <v>78</v>
      </c>
    </row>
    <row r="254" spans="1:47" s="2" customFormat="1" ht="12">
      <c r="A254" s="34"/>
      <c r="B254" s="35"/>
      <c r="C254" s="36"/>
      <c r="D254" s="212" t="s">
        <v>373</v>
      </c>
      <c r="E254" s="36"/>
      <c r="F254" s="217" t="s">
        <v>374</v>
      </c>
      <c r="G254" s="36"/>
      <c r="H254" s="36"/>
      <c r="I254" s="214"/>
      <c r="J254" s="36"/>
      <c r="K254" s="36"/>
      <c r="L254" s="40"/>
      <c r="M254" s="215"/>
      <c r="N254" s="216"/>
      <c r="O254" s="87"/>
      <c r="P254" s="87"/>
      <c r="Q254" s="87"/>
      <c r="R254" s="87"/>
      <c r="S254" s="87"/>
      <c r="T254" s="88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3" t="s">
        <v>373</v>
      </c>
      <c r="AU254" s="13" t="s">
        <v>78</v>
      </c>
    </row>
    <row r="255" spans="1:63" s="11" customFormat="1" ht="25.9" customHeight="1">
      <c r="A255" s="11"/>
      <c r="B255" s="185"/>
      <c r="C255" s="186"/>
      <c r="D255" s="187" t="s">
        <v>72</v>
      </c>
      <c r="E255" s="188" t="s">
        <v>375</v>
      </c>
      <c r="F255" s="188" t="s">
        <v>376</v>
      </c>
      <c r="G255" s="186"/>
      <c r="H255" s="186"/>
      <c r="I255" s="189"/>
      <c r="J255" s="190">
        <f>BK255</f>
        <v>0</v>
      </c>
      <c r="K255" s="186"/>
      <c r="L255" s="191"/>
      <c r="M255" s="192"/>
      <c r="N255" s="193"/>
      <c r="O255" s="193"/>
      <c r="P255" s="194">
        <f>SUM(P256:P283)</f>
        <v>0</v>
      </c>
      <c r="Q255" s="193"/>
      <c r="R255" s="194">
        <f>SUM(R256:R283)</f>
        <v>0</v>
      </c>
      <c r="S255" s="193"/>
      <c r="T255" s="195">
        <f>SUM(T256:T283)</f>
        <v>0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R255" s="196" t="s">
        <v>78</v>
      </c>
      <c r="AT255" s="197" t="s">
        <v>72</v>
      </c>
      <c r="AU255" s="197" t="s">
        <v>73</v>
      </c>
      <c r="AY255" s="196" t="s">
        <v>113</v>
      </c>
      <c r="BK255" s="198">
        <f>SUM(BK256:BK283)</f>
        <v>0</v>
      </c>
    </row>
    <row r="256" spans="1:65" s="2" customFormat="1" ht="16.5" customHeight="1">
      <c r="A256" s="34"/>
      <c r="B256" s="35"/>
      <c r="C256" s="199" t="s">
        <v>377</v>
      </c>
      <c r="D256" s="199" t="s">
        <v>114</v>
      </c>
      <c r="E256" s="200" t="s">
        <v>378</v>
      </c>
      <c r="F256" s="201" t="s">
        <v>379</v>
      </c>
      <c r="G256" s="202" t="s">
        <v>117</v>
      </c>
      <c r="H256" s="203">
        <v>30</v>
      </c>
      <c r="I256" s="204"/>
      <c r="J256" s="205">
        <f>ROUND(I256*H256,2)</f>
        <v>0</v>
      </c>
      <c r="K256" s="201" t="s">
        <v>1</v>
      </c>
      <c r="L256" s="40"/>
      <c r="M256" s="206" t="s">
        <v>1</v>
      </c>
      <c r="N256" s="207" t="s">
        <v>38</v>
      </c>
      <c r="O256" s="87"/>
      <c r="P256" s="208">
        <f>O256*H256</f>
        <v>0</v>
      </c>
      <c r="Q256" s="208">
        <v>0</v>
      </c>
      <c r="R256" s="208">
        <f>Q256*H256</f>
        <v>0</v>
      </c>
      <c r="S256" s="208">
        <v>0</v>
      </c>
      <c r="T256" s="209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0" t="s">
        <v>118</v>
      </c>
      <c r="AT256" s="210" t="s">
        <v>114</v>
      </c>
      <c r="AU256" s="210" t="s">
        <v>78</v>
      </c>
      <c r="AY256" s="13" t="s">
        <v>113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13" t="s">
        <v>78</v>
      </c>
      <c r="BK256" s="211">
        <f>ROUND(I256*H256,2)</f>
        <v>0</v>
      </c>
      <c r="BL256" s="13" t="s">
        <v>118</v>
      </c>
      <c r="BM256" s="210" t="s">
        <v>380</v>
      </c>
    </row>
    <row r="257" spans="1:47" s="2" customFormat="1" ht="12">
      <c r="A257" s="34"/>
      <c r="B257" s="35"/>
      <c r="C257" s="36"/>
      <c r="D257" s="212" t="s">
        <v>120</v>
      </c>
      <c r="E257" s="36"/>
      <c r="F257" s="213" t="s">
        <v>379</v>
      </c>
      <c r="G257" s="36"/>
      <c r="H257" s="36"/>
      <c r="I257" s="214"/>
      <c r="J257" s="36"/>
      <c r="K257" s="36"/>
      <c r="L257" s="40"/>
      <c r="M257" s="215"/>
      <c r="N257" s="216"/>
      <c r="O257" s="87"/>
      <c r="P257" s="87"/>
      <c r="Q257" s="87"/>
      <c r="R257" s="87"/>
      <c r="S257" s="87"/>
      <c r="T257" s="88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3" t="s">
        <v>120</v>
      </c>
      <c r="AU257" s="13" t="s">
        <v>78</v>
      </c>
    </row>
    <row r="258" spans="1:65" s="2" customFormat="1" ht="16.5" customHeight="1">
      <c r="A258" s="34"/>
      <c r="B258" s="35"/>
      <c r="C258" s="199" t="s">
        <v>381</v>
      </c>
      <c r="D258" s="199" t="s">
        <v>114</v>
      </c>
      <c r="E258" s="200" t="s">
        <v>382</v>
      </c>
      <c r="F258" s="201" t="s">
        <v>383</v>
      </c>
      <c r="G258" s="202" t="s">
        <v>117</v>
      </c>
      <c r="H258" s="203">
        <v>95</v>
      </c>
      <c r="I258" s="204"/>
      <c r="J258" s="205">
        <f>ROUND(I258*H258,2)</f>
        <v>0</v>
      </c>
      <c r="K258" s="201" t="s">
        <v>1</v>
      </c>
      <c r="L258" s="40"/>
      <c r="M258" s="206" t="s">
        <v>1</v>
      </c>
      <c r="N258" s="207" t="s">
        <v>38</v>
      </c>
      <c r="O258" s="87"/>
      <c r="P258" s="208">
        <f>O258*H258</f>
        <v>0</v>
      </c>
      <c r="Q258" s="208">
        <v>0</v>
      </c>
      <c r="R258" s="208">
        <f>Q258*H258</f>
        <v>0</v>
      </c>
      <c r="S258" s="208">
        <v>0</v>
      </c>
      <c r="T258" s="209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0" t="s">
        <v>118</v>
      </c>
      <c r="AT258" s="210" t="s">
        <v>114</v>
      </c>
      <c r="AU258" s="210" t="s">
        <v>78</v>
      </c>
      <c r="AY258" s="13" t="s">
        <v>113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3" t="s">
        <v>78</v>
      </c>
      <c r="BK258" s="211">
        <f>ROUND(I258*H258,2)</f>
        <v>0</v>
      </c>
      <c r="BL258" s="13" t="s">
        <v>118</v>
      </c>
      <c r="BM258" s="210" t="s">
        <v>384</v>
      </c>
    </row>
    <row r="259" spans="1:47" s="2" customFormat="1" ht="12">
      <c r="A259" s="34"/>
      <c r="B259" s="35"/>
      <c r="C259" s="36"/>
      <c r="D259" s="212" t="s">
        <v>120</v>
      </c>
      <c r="E259" s="36"/>
      <c r="F259" s="213" t="s">
        <v>383</v>
      </c>
      <c r="G259" s="36"/>
      <c r="H259" s="36"/>
      <c r="I259" s="214"/>
      <c r="J259" s="36"/>
      <c r="K259" s="36"/>
      <c r="L259" s="40"/>
      <c r="M259" s="215"/>
      <c r="N259" s="216"/>
      <c r="O259" s="87"/>
      <c r="P259" s="87"/>
      <c r="Q259" s="87"/>
      <c r="R259" s="87"/>
      <c r="S259" s="87"/>
      <c r="T259" s="88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3" t="s">
        <v>120</v>
      </c>
      <c r="AU259" s="13" t="s">
        <v>78</v>
      </c>
    </row>
    <row r="260" spans="1:65" s="2" customFormat="1" ht="24.15" customHeight="1">
      <c r="A260" s="34"/>
      <c r="B260" s="35"/>
      <c r="C260" s="199" t="s">
        <v>385</v>
      </c>
      <c r="D260" s="199" t="s">
        <v>114</v>
      </c>
      <c r="E260" s="200" t="s">
        <v>386</v>
      </c>
      <c r="F260" s="201" t="s">
        <v>387</v>
      </c>
      <c r="G260" s="202" t="s">
        <v>172</v>
      </c>
      <c r="H260" s="203">
        <v>1</v>
      </c>
      <c r="I260" s="204"/>
      <c r="J260" s="205">
        <f>ROUND(I260*H260,2)</f>
        <v>0</v>
      </c>
      <c r="K260" s="201" t="s">
        <v>1</v>
      </c>
      <c r="L260" s="40"/>
      <c r="M260" s="206" t="s">
        <v>1</v>
      </c>
      <c r="N260" s="207" t="s">
        <v>38</v>
      </c>
      <c r="O260" s="87"/>
      <c r="P260" s="208">
        <f>O260*H260</f>
        <v>0</v>
      </c>
      <c r="Q260" s="208">
        <v>0</v>
      </c>
      <c r="R260" s="208">
        <f>Q260*H260</f>
        <v>0</v>
      </c>
      <c r="S260" s="208">
        <v>0</v>
      </c>
      <c r="T260" s="209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0" t="s">
        <v>118</v>
      </c>
      <c r="AT260" s="210" t="s">
        <v>114</v>
      </c>
      <c r="AU260" s="210" t="s">
        <v>78</v>
      </c>
      <c r="AY260" s="13" t="s">
        <v>113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13" t="s">
        <v>78</v>
      </c>
      <c r="BK260" s="211">
        <f>ROUND(I260*H260,2)</f>
        <v>0</v>
      </c>
      <c r="BL260" s="13" t="s">
        <v>118</v>
      </c>
      <c r="BM260" s="210" t="s">
        <v>388</v>
      </c>
    </row>
    <row r="261" spans="1:47" s="2" customFormat="1" ht="12">
      <c r="A261" s="34"/>
      <c r="B261" s="35"/>
      <c r="C261" s="36"/>
      <c r="D261" s="212" t="s">
        <v>120</v>
      </c>
      <c r="E261" s="36"/>
      <c r="F261" s="213" t="s">
        <v>387</v>
      </c>
      <c r="G261" s="36"/>
      <c r="H261" s="36"/>
      <c r="I261" s="214"/>
      <c r="J261" s="36"/>
      <c r="K261" s="36"/>
      <c r="L261" s="40"/>
      <c r="M261" s="215"/>
      <c r="N261" s="216"/>
      <c r="O261" s="87"/>
      <c r="P261" s="87"/>
      <c r="Q261" s="87"/>
      <c r="R261" s="87"/>
      <c r="S261" s="87"/>
      <c r="T261" s="88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3" t="s">
        <v>120</v>
      </c>
      <c r="AU261" s="13" t="s">
        <v>78</v>
      </c>
    </row>
    <row r="262" spans="1:65" s="2" customFormat="1" ht="16.5" customHeight="1">
      <c r="A262" s="34"/>
      <c r="B262" s="35"/>
      <c r="C262" s="199" t="s">
        <v>389</v>
      </c>
      <c r="D262" s="199" t="s">
        <v>114</v>
      </c>
      <c r="E262" s="200" t="s">
        <v>390</v>
      </c>
      <c r="F262" s="201" t="s">
        <v>391</v>
      </c>
      <c r="G262" s="202" t="s">
        <v>172</v>
      </c>
      <c r="H262" s="203">
        <v>3</v>
      </c>
      <c r="I262" s="204"/>
      <c r="J262" s="205">
        <f>ROUND(I262*H262,2)</f>
        <v>0</v>
      </c>
      <c r="K262" s="201" t="s">
        <v>1</v>
      </c>
      <c r="L262" s="40"/>
      <c r="M262" s="206" t="s">
        <v>1</v>
      </c>
      <c r="N262" s="207" t="s">
        <v>38</v>
      </c>
      <c r="O262" s="87"/>
      <c r="P262" s="208">
        <f>O262*H262</f>
        <v>0</v>
      </c>
      <c r="Q262" s="208">
        <v>0</v>
      </c>
      <c r="R262" s="208">
        <f>Q262*H262</f>
        <v>0</v>
      </c>
      <c r="S262" s="208">
        <v>0</v>
      </c>
      <c r="T262" s="209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0" t="s">
        <v>118</v>
      </c>
      <c r="AT262" s="210" t="s">
        <v>114</v>
      </c>
      <c r="AU262" s="210" t="s">
        <v>78</v>
      </c>
      <c r="AY262" s="13" t="s">
        <v>113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3" t="s">
        <v>78</v>
      </c>
      <c r="BK262" s="211">
        <f>ROUND(I262*H262,2)</f>
        <v>0</v>
      </c>
      <c r="BL262" s="13" t="s">
        <v>118</v>
      </c>
      <c r="BM262" s="210" t="s">
        <v>392</v>
      </c>
    </row>
    <row r="263" spans="1:47" s="2" customFormat="1" ht="12">
      <c r="A263" s="34"/>
      <c r="B263" s="35"/>
      <c r="C263" s="36"/>
      <c r="D263" s="212" t="s">
        <v>120</v>
      </c>
      <c r="E263" s="36"/>
      <c r="F263" s="213" t="s">
        <v>391</v>
      </c>
      <c r="G263" s="36"/>
      <c r="H263" s="36"/>
      <c r="I263" s="214"/>
      <c r="J263" s="36"/>
      <c r="K263" s="36"/>
      <c r="L263" s="40"/>
      <c r="M263" s="215"/>
      <c r="N263" s="216"/>
      <c r="O263" s="87"/>
      <c r="P263" s="87"/>
      <c r="Q263" s="87"/>
      <c r="R263" s="87"/>
      <c r="S263" s="87"/>
      <c r="T263" s="88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3" t="s">
        <v>120</v>
      </c>
      <c r="AU263" s="13" t="s">
        <v>78</v>
      </c>
    </row>
    <row r="264" spans="1:65" s="2" customFormat="1" ht="16.5" customHeight="1">
      <c r="A264" s="34"/>
      <c r="B264" s="35"/>
      <c r="C264" s="199" t="s">
        <v>393</v>
      </c>
      <c r="D264" s="199" t="s">
        <v>114</v>
      </c>
      <c r="E264" s="200" t="s">
        <v>394</v>
      </c>
      <c r="F264" s="201" t="s">
        <v>395</v>
      </c>
      <c r="G264" s="202" t="s">
        <v>172</v>
      </c>
      <c r="H264" s="203">
        <v>50</v>
      </c>
      <c r="I264" s="204"/>
      <c r="J264" s="205">
        <f>ROUND(I264*H264,2)</f>
        <v>0</v>
      </c>
      <c r="K264" s="201" t="s">
        <v>1</v>
      </c>
      <c r="L264" s="40"/>
      <c r="M264" s="206" t="s">
        <v>1</v>
      </c>
      <c r="N264" s="207" t="s">
        <v>38</v>
      </c>
      <c r="O264" s="87"/>
      <c r="P264" s="208">
        <f>O264*H264</f>
        <v>0</v>
      </c>
      <c r="Q264" s="208">
        <v>0</v>
      </c>
      <c r="R264" s="208">
        <f>Q264*H264</f>
        <v>0</v>
      </c>
      <c r="S264" s="208">
        <v>0</v>
      </c>
      <c r="T264" s="209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0" t="s">
        <v>118</v>
      </c>
      <c r="AT264" s="210" t="s">
        <v>114</v>
      </c>
      <c r="AU264" s="210" t="s">
        <v>78</v>
      </c>
      <c r="AY264" s="13" t="s">
        <v>113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3" t="s">
        <v>78</v>
      </c>
      <c r="BK264" s="211">
        <f>ROUND(I264*H264,2)</f>
        <v>0</v>
      </c>
      <c r="BL264" s="13" t="s">
        <v>118</v>
      </c>
      <c r="BM264" s="210" t="s">
        <v>396</v>
      </c>
    </row>
    <row r="265" spans="1:47" s="2" customFormat="1" ht="12">
      <c r="A265" s="34"/>
      <c r="B265" s="35"/>
      <c r="C265" s="36"/>
      <c r="D265" s="212" t="s">
        <v>120</v>
      </c>
      <c r="E265" s="36"/>
      <c r="F265" s="213" t="s">
        <v>395</v>
      </c>
      <c r="G265" s="36"/>
      <c r="H265" s="36"/>
      <c r="I265" s="214"/>
      <c r="J265" s="36"/>
      <c r="K265" s="36"/>
      <c r="L265" s="40"/>
      <c r="M265" s="215"/>
      <c r="N265" s="216"/>
      <c r="O265" s="87"/>
      <c r="P265" s="87"/>
      <c r="Q265" s="87"/>
      <c r="R265" s="87"/>
      <c r="S265" s="87"/>
      <c r="T265" s="88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3" t="s">
        <v>120</v>
      </c>
      <c r="AU265" s="13" t="s">
        <v>78</v>
      </c>
    </row>
    <row r="266" spans="1:65" s="2" customFormat="1" ht="16.5" customHeight="1">
      <c r="A266" s="34"/>
      <c r="B266" s="35"/>
      <c r="C266" s="199" t="s">
        <v>397</v>
      </c>
      <c r="D266" s="199" t="s">
        <v>114</v>
      </c>
      <c r="E266" s="200" t="s">
        <v>398</v>
      </c>
      <c r="F266" s="201" t="s">
        <v>399</v>
      </c>
      <c r="G266" s="202" t="s">
        <v>172</v>
      </c>
      <c r="H266" s="203">
        <v>5</v>
      </c>
      <c r="I266" s="204"/>
      <c r="J266" s="205">
        <f>ROUND(I266*H266,2)</f>
        <v>0</v>
      </c>
      <c r="K266" s="201" t="s">
        <v>1</v>
      </c>
      <c r="L266" s="40"/>
      <c r="M266" s="206" t="s">
        <v>1</v>
      </c>
      <c r="N266" s="207" t="s">
        <v>38</v>
      </c>
      <c r="O266" s="87"/>
      <c r="P266" s="208">
        <f>O266*H266</f>
        <v>0</v>
      </c>
      <c r="Q266" s="208">
        <v>0</v>
      </c>
      <c r="R266" s="208">
        <f>Q266*H266</f>
        <v>0</v>
      </c>
      <c r="S266" s="208">
        <v>0</v>
      </c>
      <c r="T266" s="20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0" t="s">
        <v>118</v>
      </c>
      <c r="AT266" s="210" t="s">
        <v>114</v>
      </c>
      <c r="AU266" s="210" t="s">
        <v>78</v>
      </c>
      <c r="AY266" s="13" t="s">
        <v>113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3" t="s">
        <v>78</v>
      </c>
      <c r="BK266" s="211">
        <f>ROUND(I266*H266,2)</f>
        <v>0</v>
      </c>
      <c r="BL266" s="13" t="s">
        <v>118</v>
      </c>
      <c r="BM266" s="210" t="s">
        <v>400</v>
      </c>
    </row>
    <row r="267" spans="1:47" s="2" customFormat="1" ht="12">
      <c r="A267" s="34"/>
      <c r="B267" s="35"/>
      <c r="C267" s="36"/>
      <c r="D267" s="212" t="s">
        <v>120</v>
      </c>
      <c r="E267" s="36"/>
      <c r="F267" s="213" t="s">
        <v>399</v>
      </c>
      <c r="G267" s="36"/>
      <c r="H267" s="36"/>
      <c r="I267" s="214"/>
      <c r="J267" s="36"/>
      <c r="K267" s="36"/>
      <c r="L267" s="40"/>
      <c r="M267" s="215"/>
      <c r="N267" s="216"/>
      <c r="O267" s="87"/>
      <c r="P267" s="87"/>
      <c r="Q267" s="87"/>
      <c r="R267" s="87"/>
      <c r="S267" s="87"/>
      <c r="T267" s="88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3" t="s">
        <v>120</v>
      </c>
      <c r="AU267" s="13" t="s">
        <v>78</v>
      </c>
    </row>
    <row r="268" spans="1:65" s="2" customFormat="1" ht="16.5" customHeight="1">
      <c r="A268" s="34"/>
      <c r="B268" s="35"/>
      <c r="C268" s="199" t="s">
        <v>401</v>
      </c>
      <c r="D268" s="199" t="s">
        <v>114</v>
      </c>
      <c r="E268" s="200" t="s">
        <v>402</v>
      </c>
      <c r="F268" s="201" t="s">
        <v>403</v>
      </c>
      <c r="G268" s="202" t="s">
        <v>172</v>
      </c>
      <c r="H268" s="203">
        <v>3</v>
      </c>
      <c r="I268" s="204"/>
      <c r="J268" s="205">
        <f>ROUND(I268*H268,2)</f>
        <v>0</v>
      </c>
      <c r="K268" s="201" t="s">
        <v>1</v>
      </c>
      <c r="L268" s="40"/>
      <c r="M268" s="206" t="s">
        <v>1</v>
      </c>
      <c r="N268" s="207" t="s">
        <v>38</v>
      </c>
      <c r="O268" s="87"/>
      <c r="P268" s="208">
        <f>O268*H268</f>
        <v>0</v>
      </c>
      <c r="Q268" s="208">
        <v>0</v>
      </c>
      <c r="R268" s="208">
        <f>Q268*H268</f>
        <v>0</v>
      </c>
      <c r="S268" s="208">
        <v>0</v>
      </c>
      <c r="T268" s="209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0" t="s">
        <v>118</v>
      </c>
      <c r="AT268" s="210" t="s">
        <v>114</v>
      </c>
      <c r="AU268" s="210" t="s">
        <v>78</v>
      </c>
      <c r="AY268" s="13" t="s">
        <v>113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3" t="s">
        <v>78</v>
      </c>
      <c r="BK268" s="211">
        <f>ROUND(I268*H268,2)</f>
        <v>0</v>
      </c>
      <c r="BL268" s="13" t="s">
        <v>118</v>
      </c>
      <c r="BM268" s="210" t="s">
        <v>404</v>
      </c>
    </row>
    <row r="269" spans="1:47" s="2" customFormat="1" ht="12">
      <c r="A269" s="34"/>
      <c r="B269" s="35"/>
      <c r="C269" s="36"/>
      <c r="D269" s="212" t="s">
        <v>120</v>
      </c>
      <c r="E269" s="36"/>
      <c r="F269" s="213" t="s">
        <v>403</v>
      </c>
      <c r="G269" s="36"/>
      <c r="H269" s="36"/>
      <c r="I269" s="214"/>
      <c r="J269" s="36"/>
      <c r="K269" s="36"/>
      <c r="L269" s="40"/>
      <c r="M269" s="215"/>
      <c r="N269" s="216"/>
      <c r="O269" s="87"/>
      <c r="P269" s="87"/>
      <c r="Q269" s="87"/>
      <c r="R269" s="87"/>
      <c r="S269" s="87"/>
      <c r="T269" s="88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3" t="s">
        <v>120</v>
      </c>
      <c r="AU269" s="13" t="s">
        <v>78</v>
      </c>
    </row>
    <row r="270" spans="1:65" s="2" customFormat="1" ht="16.5" customHeight="1">
      <c r="A270" s="34"/>
      <c r="B270" s="35"/>
      <c r="C270" s="199" t="s">
        <v>405</v>
      </c>
      <c r="D270" s="199" t="s">
        <v>114</v>
      </c>
      <c r="E270" s="200" t="s">
        <v>406</v>
      </c>
      <c r="F270" s="201" t="s">
        <v>407</v>
      </c>
      <c r="G270" s="202" t="s">
        <v>172</v>
      </c>
      <c r="H270" s="203">
        <v>10</v>
      </c>
      <c r="I270" s="204"/>
      <c r="J270" s="205">
        <f>ROUND(I270*H270,2)</f>
        <v>0</v>
      </c>
      <c r="K270" s="201" t="s">
        <v>1</v>
      </c>
      <c r="L270" s="40"/>
      <c r="M270" s="206" t="s">
        <v>1</v>
      </c>
      <c r="N270" s="207" t="s">
        <v>38</v>
      </c>
      <c r="O270" s="87"/>
      <c r="P270" s="208">
        <f>O270*H270</f>
        <v>0</v>
      </c>
      <c r="Q270" s="208">
        <v>0</v>
      </c>
      <c r="R270" s="208">
        <f>Q270*H270</f>
        <v>0</v>
      </c>
      <c r="S270" s="208">
        <v>0</v>
      </c>
      <c r="T270" s="20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0" t="s">
        <v>118</v>
      </c>
      <c r="AT270" s="210" t="s">
        <v>114</v>
      </c>
      <c r="AU270" s="210" t="s">
        <v>78</v>
      </c>
      <c r="AY270" s="13" t="s">
        <v>113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3" t="s">
        <v>78</v>
      </c>
      <c r="BK270" s="211">
        <f>ROUND(I270*H270,2)</f>
        <v>0</v>
      </c>
      <c r="BL270" s="13" t="s">
        <v>118</v>
      </c>
      <c r="BM270" s="210" t="s">
        <v>408</v>
      </c>
    </row>
    <row r="271" spans="1:47" s="2" customFormat="1" ht="12">
      <c r="A271" s="34"/>
      <c r="B271" s="35"/>
      <c r="C271" s="36"/>
      <c r="D271" s="212" t="s">
        <v>120</v>
      </c>
      <c r="E271" s="36"/>
      <c r="F271" s="213" t="s">
        <v>407</v>
      </c>
      <c r="G271" s="36"/>
      <c r="H271" s="36"/>
      <c r="I271" s="214"/>
      <c r="J271" s="36"/>
      <c r="K271" s="36"/>
      <c r="L271" s="40"/>
      <c r="M271" s="215"/>
      <c r="N271" s="216"/>
      <c r="O271" s="87"/>
      <c r="P271" s="87"/>
      <c r="Q271" s="87"/>
      <c r="R271" s="87"/>
      <c r="S271" s="87"/>
      <c r="T271" s="88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3" t="s">
        <v>120</v>
      </c>
      <c r="AU271" s="13" t="s">
        <v>78</v>
      </c>
    </row>
    <row r="272" spans="1:65" s="2" customFormat="1" ht="16.5" customHeight="1">
      <c r="A272" s="34"/>
      <c r="B272" s="35"/>
      <c r="C272" s="199" t="s">
        <v>409</v>
      </c>
      <c r="D272" s="199" t="s">
        <v>114</v>
      </c>
      <c r="E272" s="200" t="s">
        <v>410</v>
      </c>
      <c r="F272" s="201" t="s">
        <v>411</v>
      </c>
      <c r="G272" s="202" t="s">
        <v>172</v>
      </c>
      <c r="H272" s="203">
        <v>10</v>
      </c>
      <c r="I272" s="204"/>
      <c r="J272" s="205">
        <f>ROUND(I272*H272,2)</f>
        <v>0</v>
      </c>
      <c r="K272" s="201" t="s">
        <v>1</v>
      </c>
      <c r="L272" s="40"/>
      <c r="M272" s="206" t="s">
        <v>1</v>
      </c>
      <c r="N272" s="207" t="s">
        <v>38</v>
      </c>
      <c r="O272" s="87"/>
      <c r="P272" s="208">
        <f>O272*H272</f>
        <v>0</v>
      </c>
      <c r="Q272" s="208">
        <v>0</v>
      </c>
      <c r="R272" s="208">
        <f>Q272*H272</f>
        <v>0</v>
      </c>
      <c r="S272" s="208">
        <v>0</v>
      </c>
      <c r="T272" s="209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0" t="s">
        <v>118</v>
      </c>
      <c r="AT272" s="210" t="s">
        <v>114</v>
      </c>
      <c r="AU272" s="210" t="s">
        <v>78</v>
      </c>
      <c r="AY272" s="13" t="s">
        <v>113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3" t="s">
        <v>78</v>
      </c>
      <c r="BK272" s="211">
        <f>ROUND(I272*H272,2)</f>
        <v>0</v>
      </c>
      <c r="BL272" s="13" t="s">
        <v>118</v>
      </c>
      <c r="BM272" s="210" t="s">
        <v>412</v>
      </c>
    </row>
    <row r="273" spans="1:47" s="2" customFormat="1" ht="12">
      <c r="A273" s="34"/>
      <c r="B273" s="35"/>
      <c r="C273" s="36"/>
      <c r="D273" s="212" t="s">
        <v>120</v>
      </c>
      <c r="E273" s="36"/>
      <c r="F273" s="213" t="s">
        <v>411</v>
      </c>
      <c r="G273" s="36"/>
      <c r="H273" s="36"/>
      <c r="I273" s="214"/>
      <c r="J273" s="36"/>
      <c r="K273" s="36"/>
      <c r="L273" s="40"/>
      <c r="M273" s="215"/>
      <c r="N273" s="216"/>
      <c r="O273" s="87"/>
      <c r="P273" s="87"/>
      <c r="Q273" s="87"/>
      <c r="R273" s="87"/>
      <c r="S273" s="87"/>
      <c r="T273" s="88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3" t="s">
        <v>120</v>
      </c>
      <c r="AU273" s="13" t="s">
        <v>78</v>
      </c>
    </row>
    <row r="274" spans="1:65" s="2" customFormat="1" ht="16.5" customHeight="1">
      <c r="A274" s="34"/>
      <c r="B274" s="35"/>
      <c r="C274" s="199" t="s">
        <v>413</v>
      </c>
      <c r="D274" s="199" t="s">
        <v>114</v>
      </c>
      <c r="E274" s="200" t="s">
        <v>414</v>
      </c>
      <c r="F274" s="201" t="s">
        <v>415</v>
      </c>
      <c r="G274" s="202" t="s">
        <v>117</v>
      </c>
      <c r="H274" s="203">
        <v>85</v>
      </c>
      <c r="I274" s="204"/>
      <c r="J274" s="205">
        <f>ROUND(I274*H274,2)</f>
        <v>0</v>
      </c>
      <c r="K274" s="201" t="s">
        <v>1</v>
      </c>
      <c r="L274" s="40"/>
      <c r="M274" s="206" t="s">
        <v>1</v>
      </c>
      <c r="N274" s="207" t="s">
        <v>38</v>
      </c>
      <c r="O274" s="87"/>
      <c r="P274" s="208">
        <f>O274*H274</f>
        <v>0</v>
      </c>
      <c r="Q274" s="208">
        <v>0</v>
      </c>
      <c r="R274" s="208">
        <f>Q274*H274</f>
        <v>0</v>
      </c>
      <c r="S274" s="208">
        <v>0</v>
      </c>
      <c r="T274" s="20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0" t="s">
        <v>118</v>
      </c>
      <c r="AT274" s="210" t="s">
        <v>114</v>
      </c>
      <c r="AU274" s="210" t="s">
        <v>78</v>
      </c>
      <c r="AY274" s="13" t="s">
        <v>113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3" t="s">
        <v>78</v>
      </c>
      <c r="BK274" s="211">
        <f>ROUND(I274*H274,2)</f>
        <v>0</v>
      </c>
      <c r="BL274" s="13" t="s">
        <v>118</v>
      </c>
      <c r="BM274" s="210" t="s">
        <v>416</v>
      </c>
    </row>
    <row r="275" spans="1:47" s="2" customFormat="1" ht="12">
      <c r="A275" s="34"/>
      <c r="B275" s="35"/>
      <c r="C275" s="36"/>
      <c r="D275" s="212" t="s">
        <v>120</v>
      </c>
      <c r="E275" s="36"/>
      <c r="F275" s="213" t="s">
        <v>415</v>
      </c>
      <c r="G275" s="36"/>
      <c r="H275" s="36"/>
      <c r="I275" s="214"/>
      <c r="J275" s="36"/>
      <c r="K275" s="36"/>
      <c r="L275" s="40"/>
      <c r="M275" s="215"/>
      <c r="N275" s="216"/>
      <c r="O275" s="87"/>
      <c r="P275" s="87"/>
      <c r="Q275" s="87"/>
      <c r="R275" s="87"/>
      <c r="S275" s="87"/>
      <c r="T275" s="88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3" t="s">
        <v>120</v>
      </c>
      <c r="AU275" s="13" t="s">
        <v>78</v>
      </c>
    </row>
    <row r="276" spans="1:65" s="2" customFormat="1" ht="16.5" customHeight="1">
      <c r="A276" s="34"/>
      <c r="B276" s="35"/>
      <c r="C276" s="199" t="s">
        <v>417</v>
      </c>
      <c r="D276" s="199" t="s">
        <v>114</v>
      </c>
      <c r="E276" s="200" t="s">
        <v>418</v>
      </c>
      <c r="F276" s="201" t="s">
        <v>419</v>
      </c>
      <c r="G276" s="202" t="s">
        <v>172</v>
      </c>
      <c r="H276" s="203">
        <v>1</v>
      </c>
      <c r="I276" s="204"/>
      <c r="J276" s="205">
        <f>ROUND(I276*H276,2)</f>
        <v>0</v>
      </c>
      <c r="K276" s="201" t="s">
        <v>1</v>
      </c>
      <c r="L276" s="40"/>
      <c r="M276" s="206" t="s">
        <v>1</v>
      </c>
      <c r="N276" s="207" t="s">
        <v>38</v>
      </c>
      <c r="O276" s="87"/>
      <c r="P276" s="208">
        <f>O276*H276</f>
        <v>0</v>
      </c>
      <c r="Q276" s="208">
        <v>0</v>
      </c>
      <c r="R276" s="208">
        <f>Q276*H276</f>
        <v>0</v>
      </c>
      <c r="S276" s="208">
        <v>0</v>
      </c>
      <c r="T276" s="209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0" t="s">
        <v>118</v>
      </c>
      <c r="AT276" s="210" t="s">
        <v>114</v>
      </c>
      <c r="AU276" s="210" t="s">
        <v>78</v>
      </c>
      <c r="AY276" s="13" t="s">
        <v>113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3" t="s">
        <v>78</v>
      </c>
      <c r="BK276" s="211">
        <f>ROUND(I276*H276,2)</f>
        <v>0</v>
      </c>
      <c r="BL276" s="13" t="s">
        <v>118</v>
      </c>
      <c r="BM276" s="210" t="s">
        <v>420</v>
      </c>
    </row>
    <row r="277" spans="1:47" s="2" customFormat="1" ht="12">
      <c r="A277" s="34"/>
      <c r="B277" s="35"/>
      <c r="C277" s="36"/>
      <c r="D277" s="212" t="s">
        <v>120</v>
      </c>
      <c r="E277" s="36"/>
      <c r="F277" s="213" t="s">
        <v>419</v>
      </c>
      <c r="G277" s="36"/>
      <c r="H277" s="36"/>
      <c r="I277" s="214"/>
      <c r="J277" s="36"/>
      <c r="K277" s="36"/>
      <c r="L277" s="40"/>
      <c r="M277" s="215"/>
      <c r="N277" s="216"/>
      <c r="O277" s="87"/>
      <c r="P277" s="87"/>
      <c r="Q277" s="87"/>
      <c r="R277" s="87"/>
      <c r="S277" s="87"/>
      <c r="T277" s="88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3" t="s">
        <v>120</v>
      </c>
      <c r="AU277" s="13" t="s">
        <v>78</v>
      </c>
    </row>
    <row r="278" spans="1:65" s="2" customFormat="1" ht="16.5" customHeight="1">
      <c r="A278" s="34"/>
      <c r="B278" s="35"/>
      <c r="C278" s="199" t="s">
        <v>421</v>
      </c>
      <c r="D278" s="199" t="s">
        <v>114</v>
      </c>
      <c r="E278" s="200" t="s">
        <v>422</v>
      </c>
      <c r="F278" s="201" t="s">
        <v>423</v>
      </c>
      <c r="G278" s="202" t="s">
        <v>172</v>
      </c>
      <c r="H278" s="203">
        <v>30</v>
      </c>
      <c r="I278" s="204"/>
      <c r="J278" s="205">
        <f>ROUND(I278*H278,2)</f>
        <v>0</v>
      </c>
      <c r="K278" s="201" t="s">
        <v>1</v>
      </c>
      <c r="L278" s="40"/>
      <c r="M278" s="206" t="s">
        <v>1</v>
      </c>
      <c r="N278" s="207" t="s">
        <v>38</v>
      </c>
      <c r="O278" s="87"/>
      <c r="P278" s="208">
        <f>O278*H278</f>
        <v>0</v>
      </c>
      <c r="Q278" s="208">
        <v>0</v>
      </c>
      <c r="R278" s="208">
        <f>Q278*H278</f>
        <v>0</v>
      </c>
      <c r="S278" s="208">
        <v>0</v>
      </c>
      <c r="T278" s="20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0" t="s">
        <v>118</v>
      </c>
      <c r="AT278" s="210" t="s">
        <v>114</v>
      </c>
      <c r="AU278" s="210" t="s">
        <v>78</v>
      </c>
      <c r="AY278" s="13" t="s">
        <v>113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3" t="s">
        <v>78</v>
      </c>
      <c r="BK278" s="211">
        <f>ROUND(I278*H278,2)</f>
        <v>0</v>
      </c>
      <c r="BL278" s="13" t="s">
        <v>118</v>
      </c>
      <c r="BM278" s="210" t="s">
        <v>424</v>
      </c>
    </row>
    <row r="279" spans="1:47" s="2" customFormat="1" ht="12">
      <c r="A279" s="34"/>
      <c r="B279" s="35"/>
      <c r="C279" s="36"/>
      <c r="D279" s="212" t="s">
        <v>120</v>
      </c>
      <c r="E279" s="36"/>
      <c r="F279" s="213" t="s">
        <v>423</v>
      </c>
      <c r="G279" s="36"/>
      <c r="H279" s="36"/>
      <c r="I279" s="214"/>
      <c r="J279" s="36"/>
      <c r="K279" s="36"/>
      <c r="L279" s="40"/>
      <c r="M279" s="215"/>
      <c r="N279" s="216"/>
      <c r="O279" s="87"/>
      <c r="P279" s="87"/>
      <c r="Q279" s="87"/>
      <c r="R279" s="87"/>
      <c r="S279" s="87"/>
      <c r="T279" s="88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3" t="s">
        <v>120</v>
      </c>
      <c r="AU279" s="13" t="s">
        <v>78</v>
      </c>
    </row>
    <row r="280" spans="1:65" s="2" customFormat="1" ht="24.15" customHeight="1">
      <c r="A280" s="34"/>
      <c r="B280" s="35"/>
      <c r="C280" s="199" t="s">
        <v>425</v>
      </c>
      <c r="D280" s="199" t="s">
        <v>114</v>
      </c>
      <c r="E280" s="200" t="s">
        <v>426</v>
      </c>
      <c r="F280" s="201" t="s">
        <v>427</v>
      </c>
      <c r="G280" s="202" t="s">
        <v>172</v>
      </c>
      <c r="H280" s="203">
        <v>5</v>
      </c>
      <c r="I280" s="204"/>
      <c r="J280" s="205">
        <f>ROUND(I280*H280,2)</f>
        <v>0</v>
      </c>
      <c r="K280" s="201" t="s">
        <v>1</v>
      </c>
      <c r="L280" s="40"/>
      <c r="M280" s="206" t="s">
        <v>1</v>
      </c>
      <c r="N280" s="207" t="s">
        <v>38</v>
      </c>
      <c r="O280" s="87"/>
      <c r="P280" s="208">
        <f>O280*H280</f>
        <v>0</v>
      </c>
      <c r="Q280" s="208">
        <v>0</v>
      </c>
      <c r="R280" s="208">
        <f>Q280*H280</f>
        <v>0</v>
      </c>
      <c r="S280" s="208">
        <v>0</v>
      </c>
      <c r="T280" s="209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0" t="s">
        <v>118</v>
      </c>
      <c r="AT280" s="210" t="s">
        <v>114</v>
      </c>
      <c r="AU280" s="210" t="s">
        <v>78</v>
      </c>
      <c r="AY280" s="13" t="s">
        <v>113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3" t="s">
        <v>78</v>
      </c>
      <c r="BK280" s="211">
        <f>ROUND(I280*H280,2)</f>
        <v>0</v>
      </c>
      <c r="BL280" s="13" t="s">
        <v>118</v>
      </c>
      <c r="BM280" s="210" t="s">
        <v>428</v>
      </c>
    </row>
    <row r="281" spans="1:47" s="2" customFormat="1" ht="12">
      <c r="A281" s="34"/>
      <c r="B281" s="35"/>
      <c r="C281" s="36"/>
      <c r="D281" s="212" t="s">
        <v>120</v>
      </c>
      <c r="E281" s="36"/>
      <c r="F281" s="213" t="s">
        <v>427</v>
      </c>
      <c r="G281" s="36"/>
      <c r="H281" s="36"/>
      <c r="I281" s="214"/>
      <c r="J281" s="36"/>
      <c r="K281" s="36"/>
      <c r="L281" s="40"/>
      <c r="M281" s="215"/>
      <c r="N281" s="216"/>
      <c r="O281" s="87"/>
      <c r="P281" s="87"/>
      <c r="Q281" s="87"/>
      <c r="R281" s="87"/>
      <c r="S281" s="87"/>
      <c r="T281" s="88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3" t="s">
        <v>120</v>
      </c>
      <c r="AU281" s="13" t="s">
        <v>78</v>
      </c>
    </row>
    <row r="282" spans="1:65" s="2" customFormat="1" ht="16.5" customHeight="1">
      <c r="A282" s="34"/>
      <c r="B282" s="35"/>
      <c r="C282" s="199" t="s">
        <v>429</v>
      </c>
      <c r="D282" s="199" t="s">
        <v>114</v>
      </c>
      <c r="E282" s="200" t="s">
        <v>430</v>
      </c>
      <c r="F282" s="201" t="s">
        <v>431</v>
      </c>
      <c r="G282" s="202" t="s">
        <v>172</v>
      </c>
      <c r="H282" s="203">
        <v>1</v>
      </c>
      <c r="I282" s="204"/>
      <c r="J282" s="205">
        <f>ROUND(I282*H282,2)</f>
        <v>0</v>
      </c>
      <c r="K282" s="201" t="s">
        <v>1</v>
      </c>
      <c r="L282" s="40"/>
      <c r="M282" s="206" t="s">
        <v>1</v>
      </c>
      <c r="N282" s="207" t="s">
        <v>38</v>
      </c>
      <c r="O282" s="87"/>
      <c r="P282" s="208">
        <f>O282*H282</f>
        <v>0</v>
      </c>
      <c r="Q282" s="208">
        <v>0</v>
      </c>
      <c r="R282" s="208">
        <f>Q282*H282</f>
        <v>0</v>
      </c>
      <c r="S282" s="208">
        <v>0</v>
      </c>
      <c r="T282" s="20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0" t="s">
        <v>118</v>
      </c>
      <c r="AT282" s="210" t="s">
        <v>114</v>
      </c>
      <c r="AU282" s="210" t="s">
        <v>78</v>
      </c>
      <c r="AY282" s="13" t="s">
        <v>113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3" t="s">
        <v>78</v>
      </c>
      <c r="BK282" s="211">
        <f>ROUND(I282*H282,2)</f>
        <v>0</v>
      </c>
      <c r="BL282" s="13" t="s">
        <v>118</v>
      </c>
      <c r="BM282" s="210" t="s">
        <v>432</v>
      </c>
    </row>
    <row r="283" spans="1:47" s="2" customFormat="1" ht="12">
      <c r="A283" s="34"/>
      <c r="B283" s="35"/>
      <c r="C283" s="36"/>
      <c r="D283" s="212" t="s">
        <v>120</v>
      </c>
      <c r="E283" s="36"/>
      <c r="F283" s="213" t="s">
        <v>431</v>
      </c>
      <c r="G283" s="36"/>
      <c r="H283" s="36"/>
      <c r="I283" s="214"/>
      <c r="J283" s="36"/>
      <c r="K283" s="36"/>
      <c r="L283" s="40"/>
      <c r="M283" s="215"/>
      <c r="N283" s="216"/>
      <c r="O283" s="87"/>
      <c r="P283" s="87"/>
      <c r="Q283" s="87"/>
      <c r="R283" s="87"/>
      <c r="S283" s="87"/>
      <c r="T283" s="88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3" t="s">
        <v>120</v>
      </c>
      <c r="AU283" s="13" t="s">
        <v>78</v>
      </c>
    </row>
    <row r="284" spans="1:63" s="11" customFormat="1" ht="25.9" customHeight="1">
      <c r="A284" s="11"/>
      <c r="B284" s="185"/>
      <c r="C284" s="186"/>
      <c r="D284" s="187" t="s">
        <v>72</v>
      </c>
      <c r="E284" s="188" t="s">
        <v>433</v>
      </c>
      <c r="F284" s="188" t="s">
        <v>434</v>
      </c>
      <c r="G284" s="186"/>
      <c r="H284" s="186"/>
      <c r="I284" s="189"/>
      <c r="J284" s="190">
        <f>BK284</f>
        <v>0</v>
      </c>
      <c r="K284" s="186"/>
      <c r="L284" s="191"/>
      <c r="M284" s="192"/>
      <c r="N284" s="193"/>
      <c r="O284" s="193"/>
      <c r="P284" s="194">
        <f>SUM(P285:P292)</f>
        <v>0</v>
      </c>
      <c r="Q284" s="193"/>
      <c r="R284" s="194">
        <f>SUM(R285:R292)</f>
        <v>0</v>
      </c>
      <c r="S284" s="193"/>
      <c r="T284" s="195">
        <f>SUM(T285:T292)</f>
        <v>0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R284" s="196" t="s">
        <v>78</v>
      </c>
      <c r="AT284" s="197" t="s">
        <v>72</v>
      </c>
      <c r="AU284" s="197" t="s">
        <v>73</v>
      </c>
      <c r="AY284" s="196" t="s">
        <v>113</v>
      </c>
      <c r="BK284" s="198">
        <f>SUM(BK285:BK292)</f>
        <v>0</v>
      </c>
    </row>
    <row r="285" spans="1:65" s="2" customFormat="1" ht="16.5" customHeight="1">
      <c r="A285" s="34"/>
      <c r="B285" s="35"/>
      <c r="C285" s="199" t="s">
        <v>435</v>
      </c>
      <c r="D285" s="199" t="s">
        <v>114</v>
      </c>
      <c r="E285" s="200" t="s">
        <v>436</v>
      </c>
      <c r="F285" s="201" t="s">
        <v>437</v>
      </c>
      <c r="G285" s="202" t="s">
        <v>172</v>
      </c>
      <c r="H285" s="203">
        <v>1</v>
      </c>
      <c r="I285" s="204"/>
      <c r="J285" s="205">
        <f>ROUND(I285*H285,2)</f>
        <v>0</v>
      </c>
      <c r="K285" s="201" t="s">
        <v>1</v>
      </c>
      <c r="L285" s="40"/>
      <c r="M285" s="206" t="s">
        <v>1</v>
      </c>
      <c r="N285" s="207" t="s">
        <v>38</v>
      </c>
      <c r="O285" s="87"/>
      <c r="P285" s="208">
        <f>O285*H285</f>
        <v>0</v>
      </c>
      <c r="Q285" s="208">
        <v>0</v>
      </c>
      <c r="R285" s="208">
        <f>Q285*H285</f>
        <v>0</v>
      </c>
      <c r="S285" s="208">
        <v>0</v>
      </c>
      <c r="T285" s="209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0" t="s">
        <v>118</v>
      </c>
      <c r="AT285" s="210" t="s">
        <v>114</v>
      </c>
      <c r="AU285" s="210" t="s">
        <v>78</v>
      </c>
      <c r="AY285" s="13" t="s">
        <v>113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3" t="s">
        <v>78</v>
      </c>
      <c r="BK285" s="211">
        <f>ROUND(I285*H285,2)</f>
        <v>0</v>
      </c>
      <c r="BL285" s="13" t="s">
        <v>118</v>
      </c>
      <c r="BM285" s="210" t="s">
        <v>438</v>
      </c>
    </row>
    <row r="286" spans="1:47" s="2" customFormat="1" ht="12">
      <c r="A286" s="34"/>
      <c r="B286" s="35"/>
      <c r="C286" s="36"/>
      <c r="D286" s="212" t="s">
        <v>120</v>
      </c>
      <c r="E286" s="36"/>
      <c r="F286" s="213" t="s">
        <v>437</v>
      </c>
      <c r="G286" s="36"/>
      <c r="H286" s="36"/>
      <c r="I286" s="214"/>
      <c r="J286" s="36"/>
      <c r="K286" s="36"/>
      <c r="L286" s="40"/>
      <c r="M286" s="215"/>
      <c r="N286" s="216"/>
      <c r="O286" s="87"/>
      <c r="P286" s="87"/>
      <c r="Q286" s="87"/>
      <c r="R286" s="87"/>
      <c r="S286" s="87"/>
      <c r="T286" s="88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3" t="s">
        <v>120</v>
      </c>
      <c r="AU286" s="13" t="s">
        <v>78</v>
      </c>
    </row>
    <row r="287" spans="1:65" s="2" customFormat="1" ht="16.5" customHeight="1">
      <c r="A287" s="34"/>
      <c r="B287" s="35"/>
      <c r="C287" s="199" t="s">
        <v>439</v>
      </c>
      <c r="D287" s="199" t="s">
        <v>114</v>
      </c>
      <c r="E287" s="200" t="s">
        <v>440</v>
      </c>
      <c r="F287" s="201" t="s">
        <v>441</v>
      </c>
      <c r="G287" s="202" t="s">
        <v>172</v>
      </c>
      <c r="H287" s="203">
        <v>1</v>
      </c>
      <c r="I287" s="204"/>
      <c r="J287" s="205">
        <f>ROUND(I287*H287,2)</f>
        <v>0</v>
      </c>
      <c r="K287" s="201" t="s">
        <v>1</v>
      </c>
      <c r="L287" s="40"/>
      <c r="M287" s="206" t="s">
        <v>1</v>
      </c>
      <c r="N287" s="207" t="s">
        <v>38</v>
      </c>
      <c r="O287" s="87"/>
      <c r="P287" s="208">
        <f>O287*H287</f>
        <v>0</v>
      </c>
      <c r="Q287" s="208">
        <v>0</v>
      </c>
      <c r="R287" s="208">
        <f>Q287*H287</f>
        <v>0</v>
      </c>
      <c r="S287" s="208">
        <v>0</v>
      </c>
      <c r="T287" s="209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0" t="s">
        <v>118</v>
      </c>
      <c r="AT287" s="210" t="s">
        <v>114</v>
      </c>
      <c r="AU287" s="210" t="s">
        <v>78</v>
      </c>
      <c r="AY287" s="13" t="s">
        <v>113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3" t="s">
        <v>78</v>
      </c>
      <c r="BK287" s="211">
        <f>ROUND(I287*H287,2)</f>
        <v>0</v>
      </c>
      <c r="BL287" s="13" t="s">
        <v>118</v>
      </c>
      <c r="BM287" s="210" t="s">
        <v>442</v>
      </c>
    </row>
    <row r="288" spans="1:47" s="2" customFormat="1" ht="12">
      <c r="A288" s="34"/>
      <c r="B288" s="35"/>
      <c r="C288" s="36"/>
      <c r="D288" s="212" t="s">
        <v>120</v>
      </c>
      <c r="E288" s="36"/>
      <c r="F288" s="213" t="s">
        <v>441</v>
      </c>
      <c r="G288" s="36"/>
      <c r="H288" s="36"/>
      <c r="I288" s="214"/>
      <c r="J288" s="36"/>
      <c r="K288" s="36"/>
      <c r="L288" s="40"/>
      <c r="M288" s="215"/>
      <c r="N288" s="216"/>
      <c r="O288" s="87"/>
      <c r="P288" s="87"/>
      <c r="Q288" s="87"/>
      <c r="R288" s="87"/>
      <c r="S288" s="87"/>
      <c r="T288" s="88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3" t="s">
        <v>120</v>
      </c>
      <c r="AU288" s="13" t="s">
        <v>78</v>
      </c>
    </row>
    <row r="289" spans="1:65" s="2" customFormat="1" ht="16.5" customHeight="1">
      <c r="A289" s="34"/>
      <c r="B289" s="35"/>
      <c r="C289" s="199" t="s">
        <v>443</v>
      </c>
      <c r="D289" s="199" t="s">
        <v>114</v>
      </c>
      <c r="E289" s="200" t="s">
        <v>444</v>
      </c>
      <c r="F289" s="201" t="s">
        <v>445</v>
      </c>
      <c r="G289" s="202" t="s">
        <v>172</v>
      </c>
      <c r="H289" s="203">
        <v>1</v>
      </c>
      <c r="I289" s="204"/>
      <c r="J289" s="205">
        <f>ROUND(I289*H289,2)</f>
        <v>0</v>
      </c>
      <c r="K289" s="201" t="s">
        <v>1</v>
      </c>
      <c r="L289" s="40"/>
      <c r="M289" s="206" t="s">
        <v>1</v>
      </c>
      <c r="N289" s="207" t="s">
        <v>38</v>
      </c>
      <c r="O289" s="87"/>
      <c r="P289" s="208">
        <f>O289*H289</f>
        <v>0</v>
      </c>
      <c r="Q289" s="208">
        <v>0</v>
      </c>
      <c r="R289" s="208">
        <f>Q289*H289</f>
        <v>0</v>
      </c>
      <c r="S289" s="208">
        <v>0</v>
      </c>
      <c r="T289" s="209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0" t="s">
        <v>118</v>
      </c>
      <c r="AT289" s="210" t="s">
        <v>114</v>
      </c>
      <c r="AU289" s="210" t="s">
        <v>78</v>
      </c>
      <c r="AY289" s="13" t="s">
        <v>113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3" t="s">
        <v>78</v>
      </c>
      <c r="BK289" s="211">
        <f>ROUND(I289*H289,2)</f>
        <v>0</v>
      </c>
      <c r="BL289" s="13" t="s">
        <v>118</v>
      </c>
      <c r="BM289" s="210" t="s">
        <v>446</v>
      </c>
    </row>
    <row r="290" spans="1:47" s="2" customFormat="1" ht="12">
      <c r="A290" s="34"/>
      <c r="B290" s="35"/>
      <c r="C290" s="36"/>
      <c r="D290" s="212" t="s">
        <v>120</v>
      </c>
      <c r="E290" s="36"/>
      <c r="F290" s="213" t="s">
        <v>445</v>
      </c>
      <c r="G290" s="36"/>
      <c r="H290" s="36"/>
      <c r="I290" s="214"/>
      <c r="J290" s="36"/>
      <c r="K290" s="36"/>
      <c r="L290" s="40"/>
      <c r="M290" s="215"/>
      <c r="N290" s="216"/>
      <c r="O290" s="87"/>
      <c r="P290" s="87"/>
      <c r="Q290" s="87"/>
      <c r="R290" s="87"/>
      <c r="S290" s="87"/>
      <c r="T290" s="88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3" t="s">
        <v>120</v>
      </c>
      <c r="AU290" s="13" t="s">
        <v>78</v>
      </c>
    </row>
    <row r="291" spans="1:65" s="2" customFormat="1" ht="16.5" customHeight="1">
      <c r="A291" s="34"/>
      <c r="B291" s="35"/>
      <c r="C291" s="199" t="s">
        <v>447</v>
      </c>
      <c r="D291" s="199" t="s">
        <v>114</v>
      </c>
      <c r="E291" s="200" t="s">
        <v>448</v>
      </c>
      <c r="F291" s="201" t="s">
        <v>449</v>
      </c>
      <c r="G291" s="202" t="s">
        <v>172</v>
      </c>
      <c r="H291" s="203">
        <v>1</v>
      </c>
      <c r="I291" s="204"/>
      <c r="J291" s="205">
        <f>ROUND(I291*H291,2)</f>
        <v>0</v>
      </c>
      <c r="K291" s="201" t="s">
        <v>1</v>
      </c>
      <c r="L291" s="40"/>
      <c r="M291" s="206" t="s">
        <v>1</v>
      </c>
      <c r="N291" s="207" t="s">
        <v>38</v>
      </c>
      <c r="O291" s="87"/>
      <c r="P291" s="208">
        <f>O291*H291</f>
        <v>0</v>
      </c>
      <c r="Q291" s="208">
        <v>0</v>
      </c>
      <c r="R291" s="208">
        <f>Q291*H291</f>
        <v>0</v>
      </c>
      <c r="S291" s="208">
        <v>0</v>
      </c>
      <c r="T291" s="209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0" t="s">
        <v>118</v>
      </c>
      <c r="AT291" s="210" t="s">
        <v>114</v>
      </c>
      <c r="AU291" s="210" t="s">
        <v>78</v>
      </c>
      <c r="AY291" s="13" t="s">
        <v>113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3" t="s">
        <v>78</v>
      </c>
      <c r="BK291" s="211">
        <f>ROUND(I291*H291,2)</f>
        <v>0</v>
      </c>
      <c r="BL291" s="13" t="s">
        <v>118</v>
      </c>
      <c r="BM291" s="210" t="s">
        <v>450</v>
      </c>
    </row>
    <row r="292" spans="1:47" s="2" customFormat="1" ht="12">
      <c r="A292" s="34"/>
      <c r="B292" s="35"/>
      <c r="C292" s="36"/>
      <c r="D292" s="212" t="s">
        <v>120</v>
      </c>
      <c r="E292" s="36"/>
      <c r="F292" s="213" t="s">
        <v>449</v>
      </c>
      <c r="G292" s="36"/>
      <c r="H292" s="36"/>
      <c r="I292" s="214"/>
      <c r="J292" s="36"/>
      <c r="K292" s="36"/>
      <c r="L292" s="40"/>
      <c r="M292" s="215"/>
      <c r="N292" s="216"/>
      <c r="O292" s="87"/>
      <c r="P292" s="87"/>
      <c r="Q292" s="87"/>
      <c r="R292" s="87"/>
      <c r="S292" s="87"/>
      <c r="T292" s="88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3" t="s">
        <v>120</v>
      </c>
      <c r="AU292" s="13" t="s">
        <v>78</v>
      </c>
    </row>
    <row r="293" spans="1:63" s="11" customFormat="1" ht="25.9" customHeight="1">
      <c r="A293" s="11"/>
      <c r="B293" s="185"/>
      <c r="C293" s="186"/>
      <c r="D293" s="187" t="s">
        <v>72</v>
      </c>
      <c r="E293" s="188" t="s">
        <v>451</v>
      </c>
      <c r="F293" s="188" t="s">
        <v>452</v>
      </c>
      <c r="G293" s="186"/>
      <c r="H293" s="186"/>
      <c r="I293" s="189"/>
      <c r="J293" s="190">
        <f>BK293</f>
        <v>0</v>
      </c>
      <c r="K293" s="186"/>
      <c r="L293" s="191"/>
      <c r="M293" s="192"/>
      <c r="N293" s="193"/>
      <c r="O293" s="193"/>
      <c r="P293" s="194">
        <f>SUM(P294:P337)</f>
        <v>0</v>
      </c>
      <c r="Q293" s="193"/>
      <c r="R293" s="194">
        <f>SUM(R294:R337)</f>
        <v>0</v>
      </c>
      <c r="S293" s="193"/>
      <c r="T293" s="195">
        <f>SUM(T294:T337)</f>
        <v>0</v>
      </c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R293" s="196" t="s">
        <v>78</v>
      </c>
      <c r="AT293" s="197" t="s">
        <v>72</v>
      </c>
      <c r="AU293" s="197" t="s">
        <v>73</v>
      </c>
      <c r="AY293" s="196" t="s">
        <v>113</v>
      </c>
      <c r="BK293" s="198">
        <f>SUM(BK294:BK337)</f>
        <v>0</v>
      </c>
    </row>
    <row r="294" spans="1:65" s="2" customFormat="1" ht="24.15" customHeight="1">
      <c r="A294" s="34"/>
      <c r="B294" s="35"/>
      <c r="C294" s="199" t="s">
        <v>453</v>
      </c>
      <c r="D294" s="199" t="s">
        <v>114</v>
      </c>
      <c r="E294" s="200" t="s">
        <v>454</v>
      </c>
      <c r="F294" s="201" t="s">
        <v>455</v>
      </c>
      <c r="G294" s="202" t="s">
        <v>172</v>
      </c>
      <c r="H294" s="203">
        <v>7</v>
      </c>
      <c r="I294" s="204"/>
      <c r="J294" s="205">
        <f>ROUND(I294*H294,2)</f>
        <v>0</v>
      </c>
      <c r="K294" s="201" t="s">
        <v>1</v>
      </c>
      <c r="L294" s="40"/>
      <c r="M294" s="206" t="s">
        <v>1</v>
      </c>
      <c r="N294" s="207" t="s">
        <v>38</v>
      </c>
      <c r="O294" s="87"/>
      <c r="P294" s="208">
        <f>O294*H294</f>
        <v>0</v>
      </c>
      <c r="Q294" s="208">
        <v>0</v>
      </c>
      <c r="R294" s="208">
        <f>Q294*H294</f>
        <v>0</v>
      </c>
      <c r="S294" s="208">
        <v>0</v>
      </c>
      <c r="T294" s="20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0" t="s">
        <v>118</v>
      </c>
      <c r="AT294" s="210" t="s">
        <v>114</v>
      </c>
      <c r="AU294" s="210" t="s">
        <v>78</v>
      </c>
      <c r="AY294" s="13" t="s">
        <v>113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3" t="s">
        <v>78</v>
      </c>
      <c r="BK294" s="211">
        <f>ROUND(I294*H294,2)</f>
        <v>0</v>
      </c>
      <c r="BL294" s="13" t="s">
        <v>118</v>
      </c>
      <c r="BM294" s="210" t="s">
        <v>456</v>
      </c>
    </row>
    <row r="295" spans="1:47" s="2" customFormat="1" ht="12">
      <c r="A295" s="34"/>
      <c r="B295" s="35"/>
      <c r="C295" s="36"/>
      <c r="D295" s="212" t="s">
        <v>120</v>
      </c>
      <c r="E295" s="36"/>
      <c r="F295" s="213" t="s">
        <v>455</v>
      </c>
      <c r="G295" s="36"/>
      <c r="H295" s="36"/>
      <c r="I295" s="214"/>
      <c r="J295" s="36"/>
      <c r="K295" s="36"/>
      <c r="L295" s="40"/>
      <c r="M295" s="215"/>
      <c r="N295" s="216"/>
      <c r="O295" s="87"/>
      <c r="P295" s="87"/>
      <c r="Q295" s="87"/>
      <c r="R295" s="87"/>
      <c r="S295" s="87"/>
      <c r="T295" s="88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3" t="s">
        <v>120</v>
      </c>
      <c r="AU295" s="13" t="s">
        <v>78</v>
      </c>
    </row>
    <row r="296" spans="1:65" s="2" customFormat="1" ht="24.15" customHeight="1">
      <c r="A296" s="34"/>
      <c r="B296" s="35"/>
      <c r="C296" s="199" t="s">
        <v>457</v>
      </c>
      <c r="D296" s="199" t="s">
        <v>114</v>
      </c>
      <c r="E296" s="200" t="s">
        <v>458</v>
      </c>
      <c r="F296" s="201" t="s">
        <v>459</v>
      </c>
      <c r="G296" s="202" t="s">
        <v>172</v>
      </c>
      <c r="H296" s="203">
        <v>30</v>
      </c>
      <c r="I296" s="204"/>
      <c r="J296" s="205">
        <f>ROUND(I296*H296,2)</f>
        <v>0</v>
      </c>
      <c r="K296" s="201" t="s">
        <v>1</v>
      </c>
      <c r="L296" s="40"/>
      <c r="M296" s="206" t="s">
        <v>1</v>
      </c>
      <c r="N296" s="207" t="s">
        <v>38</v>
      </c>
      <c r="O296" s="87"/>
      <c r="P296" s="208">
        <f>O296*H296</f>
        <v>0</v>
      </c>
      <c r="Q296" s="208">
        <v>0</v>
      </c>
      <c r="R296" s="208">
        <f>Q296*H296</f>
        <v>0</v>
      </c>
      <c r="S296" s="208">
        <v>0</v>
      </c>
      <c r="T296" s="209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0" t="s">
        <v>118</v>
      </c>
      <c r="AT296" s="210" t="s">
        <v>114</v>
      </c>
      <c r="AU296" s="210" t="s">
        <v>78</v>
      </c>
      <c r="AY296" s="13" t="s">
        <v>113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13" t="s">
        <v>78</v>
      </c>
      <c r="BK296" s="211">
        <f>ROUND(I296*H296,2)</f>
        <v>0</v>
      </c>
      <c r="BL296" s="13" t="s">
        <v>118</v>
      </c>
      <c r="BM296" s="210" t="s">
        <v>460</v>
      </c>
    </row>
    <row r="297" spans="1:47" s="2" customFormat="1" ht="12">
      <c r="A297" s="34"/>
      <c r="B297" s="35"/>
      <c r="C297" s="36"/>
      <c r="D297" s="212" t="s">
        <v>120</v>
      </c>
      <c r="E297" s="36"/>
      <c r="F297" s="213" t="s">
        <v>459</v>
      </c>
      <c r="G297" s="36"/>
      <c r="H297" s="36"/>
      <c r="I297" s="214"/>
      <c r="J297" s="36"/>
      <c r="K297" s="36"/>
      <c r="L297" s="40"/>
      <c r="M297" s="215"/>
      <c r="N297" s="216"/>
      <c r="O297" s="87"/>
      <c r="P297" s="87"/>
      <c r="Q297" s="87"/>
      <c r="R297" s="87"/>
      <c r="S297" s="87"/>
      <c r="T297" s="88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3" t="s">
        <v>120</v>
      </c>
      <c r="AU297" s="13" t="s">
        <v>78</v>
      </c>
    </row>
    <row r="298" spans="1:65" s="2" customFormat="1" ht="33" customHeight="1">
      <c r="A298" s="34"/>
      <c r="B298" s="35"/>
      <c r="C298" s="199" t="s">
        <v>461</v>
      </c>
      <c r="D298" s="199" t="s">
        <v>114</v>
      </c>
      <c r="E298" s="200" t="s">
        <v>462</v>
      </c>
      <c r="F298" s="201" t="s">
        <v>463</v>
      </c>
      <c r="G298" s="202" t="s">
        <v>172</v>
      </c>
      <c r="H298" s="203">
        <v>18</v>
      </c>
      <c r="I298" s="204"/>
      <c r="J298" s="205">
        <f>ROUND(I298*H298,2)</f>
        <v>0</v>
      </c>
      <c r="K298" s="201" t="s">
        <v>1</v>
      </c>
      <c r="L298" s="40"/>
      <c r="M298" s="206" t="s">
        <v>1</v>
      </c>
      <c r="N298" s="207" t="s">
        <v>38</v>
      </c>
      <c r="O298" s="87"/>
      <c r="P298" s="208">
        <f>O298*H298</f>
        <v>0</v>
      </c>
      <c r="Q298" s="208">
        <v>0</v>
      </c>
      <c r="R298" s="208">
        <f>Q298*H298</f>
        <v>0</v>
      </c>
      <c r="S298" s="208">
        <v>0</v>
      </c>
      <c r="T298" s="209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0" t="s">
        <v>118</v>
      </c>
      <c r="AT298" s="210" t="s">
        <v>114</v>
      </c>
      <c r="AU298" s="210" t="s">
        <v>78</v>
      </c>
      <c r="AY298" s="13" t="s">
        <v>113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13" t="s">
        <v>78</v>
      </c>
      <c r="BK298" s="211">
        <f>ROUND(I298*H298,2)</f>
        <v>0</v>
      </c>
      <c r="BL298" s="13" t="s">
        <v>118</v>
      </c>
      <c r="BM298" s="210" t="s">
        <v>464</v>
      </c>
    </row>
    <row r="299" spans="1:47" s="2" customFormat="1" ht="12">
      <c r="A299" s="34"/>
      <c r="B299" s="35"/>
      <c r="C299" s="36"/>
      <c r="D299" s="212" t="s">
        <v>120</v>
      </c>
      <c r="E299" s="36"/>
      <c r="F299" s="213" t="s">
        <v>463</v>
      </c>
      <c r="G299" s="36"/>
      <c r="H299" s="36"/>
      <c r="I299" s="214"/>
      <c r="J299" s="36"/>
      <c r="K299" s="36"/>
      <c r="L299" s="40"/>
      <c r="M299" s="215"/>
      <c r="N299" s="216"/>
      <c r="O299" s="87"/>
      <c r="P299" s="87"/>
      <c r="Q299" s="87"/>
      <c r="R299" s="87"/>
      <c r="S299" s="87"/>
      <c r="T299" s="88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3" t="s">
        <v>120</v>
      </c>
      <c r="AU299" s="13" t="s">
        <v>78</v>
      </c>
    </row>
    <row r="300" spans="1:65" s="2" customFormat="1" ht="24.15" customHeight="1">
      <c r="A300" s="34"/>
      <c r="B300" s="35"/>
      <c r="C300" s="199" t="s">
        <v>465</v>
      </c>
      <c r="D300" s="199" t="s">
        <v>114</v>
      </c>
      <c r="E300" s="200" t="s">
        <v>466</v>
      </c>
      <c r="F300" s="201" t="s">
        <v>467</v>
      </c>
      <c r="G300" s="202" t="s">
        <v>172</v>
      </c>
      <c r="H300" s="203">
        <v>3</v>
      </c>
      <c r="I300" s="204"/>
      <c r="J300" s="205">
        <f>ROUND(I300*H300,2)</f>
        <v>0</v>
      </c>
      <c r="K300" s="201" t="s">
        <v>1</v>
      </c>
      <c r="L300" s="40"/>
      <c r="M300" s="206" t="s">
        <v>1</v>
      </c>
      <c r="N300" s="207" t="s">
        <v>38</v>
      </c>
      <c r="O300" s="87"/>
      <c r="P300" s="208">
        <f>O300*H300</f>
        <v>0</v>
      </c>
      <c r="Q300" s="208">
        <v>0</v>
      </c>
      <c r="R300" s="208">
        <f>Q300*H300</f>
        <v>0</v>
      </c>
      <c r="S300" s="208">
        <v>0</v>
      </c>
      <c r="T300" s="209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0" t="s">
        <v>118</v>
      </c>
      <c r="AT300" s="210" t="s">
        <v>114</v>
      </c>
      <c r="AU300" s="210" t="s">
        <v>78</v>
      </c>
      <c r="AY300" s="13" t="s">
        <v>113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3" t="s">
        <v>78</v>
      </c>
      <c r="BK300" s="211">
        <f>ROUND(I300*H300,2)</f>
        <v>0</v>
      </c>
      <c r="BL300" s="13" t="s">
        <v>118</v>
      </c>
      <c r="BM300" s="210" t="s">
        <v>468</v>
      </c>
    </row>
    <row r="301" spans="1:47" s="2" customFormat="1" ht="12">
      <c r="A301" s="34"/>
      <c r="B301" s="35"/>
      <c r="C301" s="36"/>
      <c r="D301" s="212" t="s">
        <v>120</v>
      </c>
      <c r="E301" s="36"/>
      <c r="F301" s="213" t="s">
        <v>467</v>
      </c>
      <c r="G301" s="36"/>
      <c r="H301" s="36"/>
      <c r="I301" s="214"/>
      <c r="J301" s="36"/>
      <c r="K301" s="36"/>
      <c r="L301" s="40"/>
      <c r="M301" s="215"/>
      <c r="N301" s="216"/>
      <c r="O301" s="87"/>
      <c r="P301" s="87"/>
      <c r="Q301" s="87"/>
      <c r="R301" s="87"/>
      <c r="S301" s="87"/>
      <c r="T301" s="88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3" t="s">
        <v>120</v>
      </c>
      <c r="AU301" s="13" t="s">
        <v>78</v>
      </c>
    </row>
    <row r="302" spans="1:65" s="2" customFormat="1" ht="24.15" customHeight="1">
      <c r="A302" s="34"/>
      <c r="B302" s="35"/>
      <c r="C302" s="199" t="s">
        <v>469</v>
      </c>
      <c r="D302" s="199" t="s">
        <v>114</v>
      </c>
      <c r="E302" s="200" t="s">
        <v>470</v>
      </c>
      <c r="F302" s="201" t="s">
        <v>471</v>
      </c>
      <c r="G302" s="202" t="s">
        <v>172</v>
      </c>
      <c r="H302" s="203">
        <v>14</v>
      </c>
      <c r="I302" s="204"/>
      <c r="J302" s="205">
        <f>ROUND(I302*H302,2)</f>
        <v>0</v>
      </c>
      <c r="K302" s="201" t="s">
        <v>1</v>
      </c>
      <c r="L302" s="40"/>
      <c r="M302" s="206" t="s">
        <v>1</v>
      </c>
      <c r="N302" s="207" t="s">
        <v>38</v>
      </c>
      <c r="O302" s="87"/>
      <c r="P302" s="208">
        <f>O302*H302</f>
        <v>0</v>
      </c>
      <c r="Q302" s="208">
        <v>0</v>
      </c>
      <c r="R302" s="208">
        <f>Q302*H302</f>
        <v>0</v>
      </c>
      <c r="S302" s="208">
        <v>0</v>
      </c>
      <c r="T302" s="209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0" t="s">
        <v>118</v>
      </c>
      <c r="AT302" s="210" t="s">
        <v>114</v>
      </c>
      <c r="AU302" s="210" t="s">
        <v>78</v>
      </c>
      <c r="AY302" s="13" t="s">
        <v>113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3" t="s">
        <v>78</v>
      </c>
      <c r="BK302" s="211">
        <f>ROUND(I302*H302,2)</f>
        <v>0</v>
      </c>
      <c r="BL302" s="13" t="s">
        <v>118</v>
      </c>
      <c r="BM302" s="210" t="s">
        <v>472</v>
      </c>
    </row>
    <row r="303" spans="1:47" s="2" customFormat="1" ht="12">
      <c r="A303" s="34"/>
      <c r="B303" s="35"/>
      <c r="C303" s="36"/>
      <c r="D303" s="212" t="s">
        <v>120</v>
      </c>
      <c r="E303" s="36"/>
      <c r="F303" s="213" t="s">
        <v>471</v>
      </c>
      <c r="G303" s="36"/>
      <c r="H303" s="36"/>
      <c r="I303" s="214"/>
      <c r="J303" s="36"/>
      <c r="K303" s="36"/>
      <c r="L303" s="40"/>
      <c r="M303" s="215"/>
      <c r="N303" s="216"/>
      <c r="O303" s="87"/>
      <c r="P303" s="87"/>
      <c r="Q303" s="87"/>
      <c r="R303" s="87"/>
      <c r="S303" s="87"/>
      <c r="T303" s="88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3" t="s">
        <v>120</v>
      </c>
      <c r="AU303" s="13" t="s">
        <v>78</v>
      </c>
    </row>
    <row r="304" spans="1:65" s="2" customFormat="1" ht="37.8" customHeight="1">
      <c r="A304" s="34"/>
      <c r="B304" s="35"/>
      <c r="C304" s="199" t="s">
        <v>473</v>
      </c>
      <c r="D304" s="199" t="s">
        <v>114</v>
      </c>
      <c r="E304" s="200" t="s">
        <v>474</v>
      </c>
      <c r="F304" s="201" t="s">
        <v>475</v>
      </c>
      <c r="G304" s="202" t="s">
        <v>172</v>
      </c>
      <c r="H304" s="203">
        <v>14</v>
      </c>
      <c r="I304" s="204"/>
      <c r="J304" s="205">
        <f>ROUND(I304*H304,2)</f>
        <v>0</v>
      </c>
      <c r="K304" s="201" t="s">
        <v>1</v>
      </c>
      <c r="L304" s="40"/>
      <c r="M304" s="206" t="s">
        <v>1</v>
      </c>
      <c r="N304" s="207" t="s">
        <v>38</v>
      </c>
      <c r="O304" s="87"/>
      <c r="P304" s="208">
        <f>O304*H304</f>
        <v>0</v>
      </c>
      <c r="Q304" s="208">
        <v>0</v>
      </c>
      <c r="R304" s="208">
        <f>Q304*H304</f>
        <v>0</v>
      </c>
      <c r="S304" s="208">
        <v>0</v>
      </c>
      <c r="T304" s="209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0" t="s">
        <v>118</v>
      </c>
      <c r="AT304" s="210" t="s">
        <v>114</v>
      </c>
      <c r="AU304" s="210" t="s">
        <v>78</v>
      </c>
      <c r="AY304" s="13" t="s">
        <v>113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3" t="s">
        <v>78</v>
      </c>
      <c r="BK304" s="211">
        <f>ROUND(I304*H304,2)</f>
        <v>0</v>
      </c>
      <c r="BL304" s="13" t="s">
        <v>118</v>
      </c>
      <c r="BM304" s="210" t="s">
        <v>476</v>
      </c>
    </row>
    <row r="305" spans="1:47" s="2" customFormat="1" ht="12">
      <c r="A305" s="34"/>
      <c r="B305" s="35"/>
      <c r="C305" s="36"/>
      <c r="D305" s="212" t="s">
        <v>120</v>
      </c>
      <c r="E305" s="36"/>
      <c r="F305" s="213" t="s">
        <v>475</v>
      </c>
      <c r="G305" s="36"/>
      <c r="H305" s="36"/>
      <c r="I305" s="214"/>
      <c r="J305" s="36"/>
      <c r="K305" s="36"/>
      <c r="L305" s="40"/>
      <c r="M305" s="215"/>
      <c r="N305" s="216"/>
      <c r="O305" s="87"/>
      <c r="P305" s="87"/>
      <c r="Q305" s="87"/>
      <c r="R305" s="87"/>
      <c r="S305" s="87"/>
      <c r="T305" s="88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3" t="s">
        <v>120</v>
      </c>
      <c r="AU305" s="13" t="s">
        <v>78</v>
      </c>
    </row>
    <row r="306" spans="1:65" s="2" customFormat="1" ht="24.15" customHeight="1">
      <c r="A306" s="34"/>
      <c r="B306" s="35"/>
      <c r="C306" s="199" t="s">
        <v>477</v>
      </c>
      <c r="D306" s="199" t="s">
        <v>114</v>
      </c>
      <c r="E306" s="200" t="s">
        <v>478</v>
      </c>
      <c r="F306" s="201" t="s">
        <v>479</v>
      </c>
      <c r="G306" s="202" t="s">
        <v>172</v>
      </c>
      <c r="H306" s="203">
        <v>1</v>
      </c>
      <c r="I306" s="204"/>
      <c r="J306" s="205">
        <f>ROUND(I306*H306,2)</f>
        <v>0</v>
      </c>
      <c r="K306" s="201" t="s">
        <v>1</v>
      </c>
      <c r="L306" s="40"/>
      <c r="M306" s="206" t="s">
        <v>1</v>
      </c>
      <c r="N306" s="207" t="s">
        <v>38</v>
      </c>
      <c r="O306" s="87"/>
      <c r="P306" s="208">
        <f>O306*H306</f>
        <v>0</v>
      </c>
      <c r="Q306" s="208">
        <v>0</v>
      </c>
      <c r="R306" s="208">
        <f>Q306*H306</f>
        <v>0</v>
      </c>
      <c r="S306" s="208">
        <v>0</v>
      </c>
      <c r="T306" s="209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0" t="s">
        <v>118</v>
      </c>
      <c r="AT306" s="210" t="s">
        <v>114</v>
      </c>
      <c r="AU306" s="210" t="s">
        <v>78</v>
      </c>
      <c r="AY306" s="13" t="s">
        <v>113</v>
      </c>
      <c r="BE306" s="211">
        <f>IF(N306="základní",J306,0)</f>
        <v>0</v>
      </c>
      <c r="BF306" s="211">
        <f>IF(N306="snížená",J306,0)</f>
        <v>0</v>
      </c>
      <c r="BG306" s="211">
        <f>IF(N306="zákl. přenesená",J306,0)</f>
        <v>0</v>
      </c>
      <c r="BH306" s="211">
        <f>IF(N306="sníž. přenesená",J306,0)</f>
        <v>0</v>
      </c>
      <c r="BI306" s="211">
        <f>IF(N306="nulová",J306,0)</f>
        <v>0</v>
      </c>
      <c r="BJ306" s="13" t="s">
        <v>78</v>
      </c>
      <c r="BK306" s="211">
        <f>ROUND(I306*H306,2)</f>
        <v>0</v>
      </c>
      <c r="BL306" s="13" t="s">
        <v>118</v>
      </c>
      <c r="BM306" s="210" t="s">
        <v>480</v>
      </c>
    </row>
    <row r="307" spans="1:47" s="2" customFormat="1" ht="12">
      <c r="A307" s="34"/>
      <c r="B307" s="35"/>
      <c r="C307" s="36"/>
      <c r="D307" s="212" t="s">
        <v>120</v>
      </c>
      <c r="E307" s="36"/>
      <c r="F307" s="213" t="s">
        <v>479</v>
      </c>
      <c r="G307" s="36"/>
      <c r="H307" s="36"/>
      <c r="I307" s="214"/>
      <c r="J307" s="36"/>
      <c r="K307" s="36"/>
      <c r="L307" s="40"/>
      <c r="M307" s="215"/>
      <c r="N307" s="216"/>
      <c r="O307" s="87"/>
      <c r="P307" s="87"/>
      <c r="Q307" s="87"/>
      <c r="R307" s="87"/>
      <c r="S307" s="87"/>
      <c r="T307" s="88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3" t="s">
        <v>120</v>
      </c>
      <c r="AU307" s="13" t="s">
        <v>78</v>
      </c>
    </row>
    <row r="308" spans="1:65" s="2" customFormat="1" ht="21.75" customHeight="1">
      <c r="A308" s="34"/>
      <c r="B308" s="35"/>
      <c r="C308" s="199" t="s">
        <v>481</v>
      </c>
      <c r="D308" s="199" t="s">
        <v>114</v>
      </c>
      <c r="E308" s="200" t="s">
        <v>482</v>
      </c>
      <c r="F308" s="201" t="s">
        <v>483</v>
      </c>
      <c r="G308" s="202" t="s">
        <v>172</v>
      </c>
      <c r="H308" s="203">
        <v>13</v>
      </c>
      <c r="I308" s="204"/>
      <c r="J308" s="205">
        <f>ROUND(I308*H308,2)</f>
        <v>0</v>
      </c>
      <c r="K308" s="201" t="s">
        <v>1</v>
      </c>
      <c r="L308" s="40"/>
      <c r="M308" s="206" t="s">
        <v>1</v>
      </c>
      <c r="N308" s="207" t="s">
        <v>38</v>
      </c>
      <c r="O308" s="87"/>
      <c r="P308" s="208">
        <f>O308*H308</f>
        <v>0</v>
      </c>
      <c r="Q308" s="208">
        <v>0</v>
      </c>
      <c r="R308" s="208">
        <f>Q308*H308</f>
        <v>0</v>
      </c>
      <c r="S308" s="208">
        <v>0</v>
      </c>
      <c r="T308" s="209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0" t="s">
        <v>118</v>
      </c>
      <c r="AT308" s="210" t="s">
        <v>114</v>
      </c>
      <c r="AU308" s="210" t="s">
        <v>78</v>
      </c>
      <c r="AY308" s="13" t="s">
        <v>113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3" t="s">
        <v>78</v>
      </c>
      <c r="BK308" s="211">
        <f>ROUND(I308*H308,2)</f>
        <v>0</v>
      </c>
      <c r="BL308" s="13" t="s">
        <v>118</v>
      </c>
      <c r="BM308" s="210" t="s">
        <v>484</v>
      </c>
    </row>
    <row r="309" spans="1:47" s="2" customFormat="1" ht="12">
      <c r="A309" s="34"/>
      <c r="B309" s="35"/>
      <c r="C309" s="36"/>
      <c r="D309" s="212" t="s">
        <v>120</v>
      </c>
      <c r="E309" s="36"/>
      <c r="F309" s="213" t="s">
        <v>483</v>
      </c>
      <c r="G309" s="36"/>
      <c r="H309" s="36"/>
      <c r="I309" s="214"/>
      <c r="J309" s="36"/>
      <c r="K309" s="36"/>
      <c r="L309" s="40"/>
      <c r="M309" s="215"/>
      <c r="N309" s="216"/>
      <c r="O309" s="87"/>
      <c r="P309" s="87"/>
      <c r="Q309" s="87"/>
      <c r="R309" s="87"/>
      <c r="S309" s="87"/>
      <c r="T309" s="88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3" t="s">
        <v>120</v>
      </c>
      <c r="AU309" s="13" t="s">
        <v>78</v>
      </c>
    </row>
    <row r="310" spans="1:65" s="2" customFormat="1" ht="16.5" customHeight="1">
      <c r="A310" s="34"/>
      <c r="B310" s="35"/>
      <c r="C310" s="199" t="s">
        <v>485</v>
      </c>
      <c r="D310" s="199" t="s">
        <v>114</v>
      </c>
      <c r="E310" s="200" t="s">
        <v>486</v>
      </c>
      <c r="F310" s="201" t="s">
        <v>487</v>
      </c>
      <c r="G310" s="202" t="s">
        <v>172</v>
      </c>
      <c r="H310" s="203">
        <v>9</v>
      </c>
      <c r="I310" s="204"/>
      <c r="J310" s="205">
        <f>ROUND(I310*H310,2)</f>
        <v>0</v>
      </c>
      <c r="K310" s="201" t="s">
        <v>1</v>
      </c>
      <c r="L310" s="40"/>
      <c r="M310" s="206" t="s">
        <v>1</v>
      </c>
      <c r="N310" s="207" t="s">
        <v>38</v>
      </c>
      <c r="O310" s="87"/>
      <c r="P310" s="208">
        <f>O310*H310</f>
        <v>0</v>
      </c>
      <c r="Q310" s="208">
        <v>0</v>
      </c>
      <c r="R310" s="208">
        <f>Q310*H310</f>
        <v>0</v>
      </c>
      <c r="S310" s="208">
        <v>0</v>
      </c>
      <c r="T310" s="209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0" t="s">
        <v>118</v>
      </c>
      <c r="AT310" s="210" t="s">
        <v>114</v>
      </c>
      <c r="AU310" s="210" t="s">
        <v>78</v>
      </c>
      <c r="AY310" s="13" t="s">
        <v>113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3" t="s">
        <v>78</v>
      </c>
      <c r="BK310" s="211">
        <f>ROUND(I310*H310,2)</f>
        <v>0</v>
      </c>
      <c r="BL310" s="13" t="s">
        <v>118</v>
      </c>
      <c r="BM310" s="210" t="s">
        <v>488</v>
      </c>
    </row>
    <row r="311" spans="1:47" s="2" customFormat="1" ht="12">
      <c r="A311" s="34"/>
      <c r="B311" s="35"/>
      <c r="C311" s="36"/>
      <c r="D311" s="212" t="s">
        <v>120</v>
      </c>
      <c r="E311" s="36"/>
      <c r="F311" s="213" t="s">
        <v>487</v>
      </c>
      <c r="G311" s="36"/>
      <c r="H311" s="36"/>
      <c r="I311" s="214"/>
      <c r="J311" s="36"/>
      <c r="K311" s="36"/>
      <c r="L311" s="40"/>
      <c r="M311" s="215"/>
      <c r="N311" s="216"/>
      <c r="O311" s="87"/>
      <c r="P311" s="87"/>
      <c r="Q311" s="87"/>
      <c r="R311" s="87"/>
      <c r="S311" s="87"/>
      <c r="T311" s="88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3" t="s">
        <v>120</v>
      </c>
      <c r="AU311" s="13" t="s">
        <v>78</v>
      </c>
    </row>
    <row r="312" spans="1:65" s="2" customFormat="1" ht="16.5" customHeight="1">
      <c r="A312" s="34"/>
      <c r="B312" s="35"/>
      <c r="C312" s="199" t="s">
        <v>489</v>
      </c>
      <c r="D312" s="199" t="s">
        <v>114</v>
      </c>
      <c r="E312" s="200" t="s">
        <v>490</v>
      </c>
      <c r="F312" s="201" t="s">
        <v>491</v>
      </c>
      <c r="G312" s="202" t="s">
        <v>172</v>
      </c>
      <c r="H312" s="203">
        <v>7</v>
      </c>
      <c r="I312" s="204"/>
      <c r="J312" s="205">
        <f>ROUND(I312*H312,2)</f>
        <v>0</v>
      </c>
      <c r="K312" s="201" t="s">
        <v>1</v>
      </c>
      <c r="L312" s="40"/>
      <c r="M312" s="206" t="s">
        <v>1</v>
      </c>
      <c r="N312" s="207" t="s">
        <v>38</v>
      </c>
      <c r="O312" s="87"/>
      <c r="P312" s="208">
        <f>O312*H312</f>
        <v>0</v>
      </c>
      <c r="Q312" s="208">
        <v>0</v>
      </c>
      <c r="R312" s="208">
        <f>Q312*H312</f>
        <v>0</v>
      </c>
      <c r="S312" s="208">
        <v>0</v>
      </c>
      <c r="T312" s="209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0" t="s">
        <v>118</v>
      </c>
      <c r="AT312" s="210" t="s">
        <v>114</v>
      </c>
      <c r="AU312" s="210" t="s">
        <v>78</v>
      </c>
      <c r="AY312" s="13" t="s">
        <v>113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3" t="s">
        <v>78</v>
      </c>
      <c r="BK312" s="211">
        <f>ROUND(I312*H312,2)</f>
        <v>0</v>
      </c>
      <c r="BL312" s="13" t="s">
        <v>118</v>
      </c>
      <c r="BM312" s="210" t="s">
        <v>492</v>
      </c>
    </row>
    <row r="313" spans="1:47" s="2" customFormat="1" ht="12">
      <c r="A313" s="34"/>
      <c r="B313" s="35"/>
      <c r="C313" s="36"/>
      <c r="D313" s="212" t="s">
        <v>120</v>
      </c>
      <c r="E313" s="36"/>
      <c r="F313" s="213" t="s">
        <v>491</v>
      </c>
      <c r="G313" s="36"/>
      <c r="H313" s="36"/>
      <c r="I313" s="214"/>
      <c r="J313" s="36"/>
      <c r="K313" s="36"/>
      <c r="L313" s="40"/>
      <c r="M313" s="215"/>
      <c r="N313" s="216"/>
      <c r="O313" s="87"/>
      <c r="P313" s="87"/>
      <c r="Q313" s="87"/>
      <c r="R313" s="87"/>
      <c r="S313" s="87"/>
      <c r="T313" s="88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3" t="s">
        <v>120</v>
      </c>
      <c r="AU313" s="13" t="s">
        <v>78</v>
      </c>
    </row>
    <row r="314" spans="1:65" s="2" customFormat="1" ht="16.5" customHeight="1">
      <c r="A314" s="34"/>
      <c r="B314" s="35"/>
      <c r="C314" s="199" t="s">
        <v>493</v>
      </c>
      <c r="D314" s="199" t="s">
        <v>114</v>
      </c>
      <c r="E314" s="200" t="s">
        <v>494</v>
      </c>
      <c r="F314" s="201" t="s">
        <v>495</v>
      </c>
      <c r="G314" s="202" t="s">
        <v>172</v>
      </c>
      <c r="H314" s="203">
        <v>7</v>
      </c>
      <c r="I314" s="204"/>
      <c r="J314" s="205">
        <f>ROUND(I314*H314,2)</f>
        <v>0</v>
      </c>
      <c r="K314" s="201" t="s">
        <v>1</v>
      </c>
      <c r="L314" s="40"/>
      <c r="M314" s="206" t="s">
        <v>1</v>
      </c>
      <c r="N314" s="207" t="s">
        <v>38</v>
      </c>
      <c r="O314" s="87"/>
      <c r="P314" s="208">
        <f>O314*H314</f>
        <v>0</v>
      </c>
      <c r="Q314" s="208">
        <v>0</v>
      </c>
      <c r="R314" s="208">
        <f>Q314*H314</f>
        <v>0</v>
      </c>
      <c r="S314" s="208">
        <v>0</v>
      </c>
      <c r="T314" s="209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0" t="s">
        <v>118</v>
      </c>
      <c r="AT314" s="210" t="s">
        <v>114</v>
      </c>
      <c r="AU314" s="210" t="s">
        <v>78</v>
      </c>
      <c r="AY314" s="13" t="s">
        <v>113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3" t="s">
        <v>78</v>
      </c>
      <c r="BK314" s="211">
        <f>ROUND(I314*H314,2)</f>
        <v>0</v>
      </c>
      <c r="BL314" s="13" t="s">
        <v>118</v>
      </c>
      <c r="BM314" s="210" t="s">
        <v>496</v>
      </c>
    </row>
    <row r="315" spans="1:47" s="2" customFormat="1" ht="12">
      <c r="A315" s="34"/>
      <c r="B315" s="35"/>
      <c r="C315" s="36"/>
      <c r="D315" s="212" t="s">
        <v>120</v>
      </c>
      <c r="E315" s="36"/>
      <c r="F315" s="213" t="s">
        <v>495</v>
      </c>
      <c r="G315" s="36"/>
      <c r="H315" s="36"/>
      <c r="I315" s="214"/>
      <c r="J315" s="36"/>
      <c r="K315" s="36"/>
      <c r="L315" s="40"/>
      <c r="M315" s="215"/>
      <c r="N315" s="216"/>
      <c r="O315" s="87"/>
      <c r="P315" s="87"/>
      <c r="Q315" s="87"/>
      <c r="R315" s="87"/>
      <c r="S315" s="87"/>
      <c r="T315" s="88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3" t="s">
        <v>120</v>
      </c>
      <c r="AU315" s="13" t="s">
        <v>78</v>
      </c>
    </row>
    <row r="316" spans="1:65" s="2" customFormat="1" ht="24.15" customHeight="1">
      <c r="A316" s="34"/>
      <c r="B316" s="35"/>
      <c r="C316" s="199" t="s">
        <v>497</v>
      </c>
      <c r="D316" s="199" t="s">
        <v>114</v>
      </c>
      <c r="E316" s="200" t="s">
        <v>498</v>
      </c>
      <c r="F316" s="201" t="s">
        <v>499</v>
      </c>
      <c r="G316" s="202" t="s">
        <v>117</v>
      </c>
      <c r="H316" s="203">
        <v>59</v>
      </c>
      <c r="I316" s="204"/>
      <c r="J316" s="205">
        <f>ROUND(I316*H316,2)</f>
        <v>0</v>
      </c>
      <c r="K316" s="201" t="s">
        <v>1</v>
      </c>
      <c r="L316" s="40"/>
      <c r="M316" s="206" t="s">
        <v>1</v>
      </c>
      <c r="N316" s="207" t="s">
        <v>38</v>
      </c>
      <c r="O316" s="87"/>
      <c r="P316" s="208">
        <f>O316*H316</f>
        <v>0</v>
      </c>
      <c r="Q316" s="208">
        <v>0</v>
      </c>
      <c r="R316" s="208">
        <f>Q316*H316</f>
        <v>0</v>
      </c>
      <c r="S316" s="208">
        <v>0</v>
      </c>
      <c r="T316" s="209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0" t="s">
        <v>118</v>
      </c>
      <c r="AT316" s="210" t="s">
        <v>114</v>
      </c>
      <c r="AU316" s="210" t="s">
        <v>78</v>
      </c>
      <c r="AY316" s="13" t="s">
        <v>113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3" t="s">
        <v>78</v>
      </c>
      <c r="BK316" s="211">
        <f>ROUND(I316*H316,2)</f>
        <v>0</v>
      </c>
      <c r="BL316" s="13" t="s">
        <v>118</v>
      </c>
      <c r="BM316" s="210" t="s">
        <v>500</v>
      </c>
    </row>
    <row r="317" spans="1:47" s="2" customFormat="1" ht="12">
      <c r="A317" s="34"/>
      <c r="B317" s="35"/>
      <c r="C317" s="36"/>
      <c r="D317" s="212" t="s">
        <v>120</v>
      </c>
      <c r="E317" s="36"/>
      <c r="F317" s="213" t="s">
        <v>499</v>
      </c>
      <c r="G317" s="36"/>
      <c r="H317" s="36"/>
      <c r="I317" s="214"/>
      <c r="J317" s="36"/>
      <c r="K317" s="36"/>
      <c r="L317" s="40"/>
      <c r="M317" s="215"/>
      <c r="N317" s="216"/>
      <c r="O317" s="87"/>
      <c r="P317" s="87"/>
      <c r="Q317" s="87"/>
      <c r="R317" s="87"/>
      <c r="S317" s="87"/>
      <c r="T317" s="88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3" t="s">
        <v>120</v>
      </c>
      <c r="AU317" s="13" t="s">
        <v>78</v>
      </c>
    </row>
    <row r="318" spans="1:65" s="2" customFormat="1" ht="33" customHeight="1">
      <c r="A318" s="34"/>
      <c r="B318" s="35"/>
      <c r="C318" s="199" t="s">
        <v>501</v>
      </c>
      <c r="D318" s="199" t="s">
        <v>114</v>
      </c>
      <c r="E318" s="200" t="s">
        <v>502</v>
      </c>
      <c r="F318" s="201" t="s">
        <v>503</v>
      </c>
      <c r="G318" s="202" t="s">
        <v>172</v>
      </c>
      <c r="H318" s="203">
        <v>7</v>
      </c>
      <c r="I318" s="204"/>
      <c r="J318" s="205">
        <f>ROUND(I318*H318,2)</f>
        <v>0</v>
      </c>
      <c r="K318" s="201" t="s">
        <v>1</v>
      </c>
      <c r="L318" s="40"/>
      <c r="M318" s="206" t="s">
        <v>1</v>
      </c>
      <c r="N318" s="207" t="s">
        <v>38</v>
      </c>
      <c r="O318" s="87"/>
      <c r="P318" s="208">
        <f>O318*H318</f>
        <v>0</v>
      </c>
      <c r="Q318" s="208">
        <v>0</v>
      </c>
      <c r="R318" s="208">
        <f>Q318*H318</f>
        <v>0</v>
      </c>
      <c r="S318" s="208">
        <v>0</v>
      </c>
      <c r="T318" s="209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0" t="s">
        <v>118</v>
      </c>
      <c r="AT318" s="210" t="s">
        <v>114</v>
      </c>
      <c r="AU318" s="210" t="s">
        <v>78</v>
      </c>
      <c r="AY318" s="13" t="s">
        <v>113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3" t="s">
        <v>78</v>
      </c>
      <c r="BK318" s="211">
        <f>ROUND(I318*H318,2)</f>
        <v>0</v>
      </c>
      <c r="BL318" s="13" t="s">
        <v>118</v>
      </c>
      <c r="BM318" s="210" t="s">
        <v>504</v>
      </c>
    </row>
    <row r="319" spans="1:47" s="2" customFormat="1" ht="12">
      <c r="A319" s="34"/>
      <c r="B319" s="35"/>
      <c r="C319" s="36"/>
      <c r="D319" s="212" t="s">
        <v>120</v>
      </c>
      <c r="E319" s="36"/>
      <c r="F319" s="213" t="s">
        <v>503</v>
      </c>
      <c r="G319" s="36"/>
      <c r="H319" s="36"/>
      <c r="I319" s="214"/>
      <c r="J319" s="36"/>
      <c r="K319" s="36"/>
      <c r="L319" s="40"/>
      <c r="M319" s="215"/>
      <c r="N319" s="216"/>
      <c r="O319" s="87"/>
      <c r="P319" s="87"/>
      <c r="Q319" s="87"/>
      <c r="R319" s="87"/>
      <c r="S319" s="87"/>
      <c r="T319" s="88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3" t="s">
        <v>120</v>
      </c>
      <c r="AU319" s="13" t="s">
        <v>78</v>
      </c>
    </row>
    <row r="320" spans="1:65" s="2" customFormat="1" ht="16.5" customHeight="1">
      <c r="A320" s="34"/>
      <c r="B320" s="35"/>
      <c r="C320" s="199" t="s">
        <v>505</v>
      </c>
      <c r="D320" s="199" t="s">
        <v>114</v>
      </c>
      <c r="E320" s="200" t="s">
        <v>506</v>
      </c>
      <c r="F320" s="201" t="s">
        <v>507</v>
      </c>
      <c r="G320" s="202" t="s">
        <v>172</v>
      </c>
      <c r="H320" s="203">
        <v>9</v>
      </c>
      <c r="I320" s="204"/>
      <c r="J320" s="205">
        <f>ROUND(I320*H320,2)</f>
        <v>0</v>
      </c>
      <c r="K320" s="201" t="s">
        <v>1</v>
      </c>
      <c r="L320" s="40"/>
      <c r="M320" s="206" t="s">
        <v>1</v>
      </c>
      <c r="N320" s="207" t="s">
        <v>38</v>
      </c>
      <c r="O320" s="87"/>
      <c r="P320" s="208">
        <f>O320*H320</f>
        <v>0</v>
      </c>
      <c r="Q320" s="208">
        <v>0</v>
      </c>
      <c r="R320" s="208">
        <f>Q320*H320</f>
        <v>0</v>
      </c>
      <c r="S320" s="208">
        <v>0</v>
      </c>
      <c r="T320" s="209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0" t="s">
        <v>118</v>
      </c>
      <c r="AT320" s="210" t="s">
        <v>114</v>
      </c>
      <c r="AU320" s="210" t="s">
        <v>78</v>
      </c>
      <c r="AY320" s="13" t="s">
        <v>113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3" t="s">
        <v>78</v>
      </c>
      <c r="BK320" s="211">
        <f>ROUND(I320*H320,2)</f>
        <v>0</v>
      </c>
      <c r="BL320" s="13" t="s">
        <v>118</v>
      </c>
      <c r="BM320" s="210" t="s">
        <v>508</v>
      </c>
    </row>
    <row r="321" spans="1:47" s="2" customFormat="1" ht="12">
      <c r="A321" s="34"/>
      <c r="B321" s="35"/>
      <c r="C321" s="36"/>
      <c r="D321" s="212" t="s">
        <v>120</v>
      </c>
      <c r="E321" s="36"/>
      <c r="F321" s="213" t="s">
        <v>507</v>
      </c>
      <c r="G321" s="36"/>
      <c r="H321" s="36"/>
      <c r="I321" s="214"/>
      <c r="J321" s="36"/>
      <c r="K321" s="36"/>
      <c r="L321" s="40"/>
      <c r="M321" s="215"/>
      <c r="N321" s="216"/>
      <c r="O321" s="87"/>
      <c r="P321" s="87"/>
      <c r="Q321" s="87"/>
      <c r="R321" s="87"/>
      <c r="S321" s="87"/>
      <c r="T321" s="88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3" t="s">
        <v>120</v>
      </c>
      <c r="AU321" s="13" t="s">
        <v>78</v>
      </c>
    </row>
    <row r="322" spans="1:65" s="2" customFormat="1" ht="16.5" customHeight="1">
      <c r="A322" s="34"/>
      <c r="B322" s="35"/>
      <c r="C322" s="199" t="s">
        <v>509</v>
      </c>
      <c r="D322" s="199" t="s">
        <v>114</v>
      </c>
      <c r="E322" s="200" t="s">
        <v>510</v>
      </c>
      <c r="F322" s="201" t="s">
        <v>511</v>
      </c>
      <c r="G322" s="202" t="s">
        <v>172</v>
      </c>
      <c r="H322" s="203">
        <v>5</v>
      </c>
      <c r="I322" s="204"/>
      <c r="J322" s="205">
        <f>ROUND(I322*H322,2)</f>
        <v>0</v>
      </c>
      <c r="K322" s="201" t="s">
        <v>1</v>
      </c>
      <c r="L322" s="40"/>
      <c r="M322" s="206" t="s">
        <v>1</v>
      </c>
      <c r="N322" s="207" t="s">
        <v>38</v>
      </c>
      <c r="O322" s="87"/>
      <c r="P322" s="208">
        <f>O322*H322</f>
        <v>0</v>
      </c>
      <c r="Q322" s="208">
        <v>0</v>
      </c>
      <c r="R322" s="208">
        <f>Q322*H322</f>
        <v>0</v>
      </c>
      <c r="S322" s="208">
        <v>0</v>
      </c>
      <c r="T322" s="209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10" t="s">
        <v>118</v>
      </c>
      <c r="AT322" s="210" t="s">
        <v>114</v>
      </c>
      <c r="AU322" s="210" t="s">
        <v>78</v>
      </c>
      <c r="AY322" s="13" t="s">
        <v>113</v>
      </c>
      <c r="BE322" s="211">
        <f>IF(N322="základní",J322,0)</f>
        <v>0</v>
      </c>
      <c r="BF322" s="211">
        <f>IF(N322="snížená",J322,0)</f>
        <v>0</v>
      </c>
      <c r="BG322" s="211">
        <f>IF(N322="zákl. přenesená",J322,0)</f>
        <v>0</v>
      </c>
      <c r="BH322" s="211">
        <f>IF(N322="sníž. přenesená",J322,0)</f>
        <v>0</v>
      </c>
      <c r="BI322" s="211">
        <f>IF(N322="nulová",J322,0)</f>
        <v>0</v>
      </c>
      <c r="BJ322" s="13" t="s">
        <v>78</v>
      </c>
      <c r="BK322" s="211">
        <f>ROUND(I322*H322,2)</f>
        <v>0</v>
      </c>
      <c r="BL322" s="13" t="s">
        <v>118</v>
      </c>
      <c r="BM322" s="210" t="s">
        <v>512</v>
      </c>
    </row>
    <row r="323" spans="1:47" s="2" customFormat="1" ht="12">
      <c r="A323" s="34"/>
      <c r="B323" s="35"/>
      <c r="C323" s="36"/>
      <c r="D323" s="212" t="s">
        <v>120</v>
      </c>
      <c r="E323" s="36"/>
      <c r="F323" s="213" t="s">
        <v>511</v>
      </c>
      <c r="G323" s="36"/>
      <c r="H323" s="36"/>
      <c r="I323" s="214"/>
      <c r="J323" s="36"/>
      <c r="K323" s="36"/>
      <c r="L323" s="40"/>
      <c r="M323" s="215"/>
      <c r="N323" s="216"/>
      <c r="O323" s="87"/>
      <c r="P323" s="87"/>
      <c r="Q323" s="87"/>
      <c r="R323" s="87"/>
      <c r="S323" s="87"/>
      <c r="T323" s="88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3" t="s">
        <v>120</v>
      </c>
      <c r="AU323" s="13" t="s">
        <v>78</v>
      </c>
    </row>
    <row r="324" spans="1:65" s="2" customFormat="1" ht="24.15" customHeight="1">
      <c r="A324" s="34"/>
      <c r="B324" s="35"/>
      <c r="C324" s="199" t="s">
        <v>513</v>
      </c>
      <c r="D324" s="199" t="s">
        <v>114</v>
      </c>
      <c r="E324" s="200" t="s">
        <v>514</v>
      </c>
      <c r="F324" s="201" t="s">
        <v>515</v>
      </c>
      <c r="G324" s="202" t="s">
        <v>172</v>
      </c>
      <c r="H324" s="203">
        <v>3</v>
      </c>
      <c r="I324" s="204"/>
      <c r="J324" s="205">
        <f>ROUND(I324*H324,2)</f>
        <v>0</v>
      </c>
      <c r="K324" s="201" t="s">
        <v>1</v>
      </c>
      <c r="L324" s="40"/>
      <c r="M324" s="206" t="s">
        <v>1</v>
      </c>
      <c r="N324" s="207" t="s">
        <v>38</v>
      </c>
      <c r="O324" s="87"/>
      <c r="P324" s="208">
        <f>O324*H324</f>
        <v>0</v>
      </c>
      <c r="Q324" s="208">
        <v>0</v>
      </c>
      <c r="R324" s="208">
        <f>Q324*H324</f>
        <v>0</v>
      </c>
      <c r="S324" s="208">
        <v>0</v>
      </c>
      <c r="T324" s="209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0" t="s">
        <v>118</v>
      </c>
      <c r="AT324" s="210" t="s">
        <v>114</v>
      </c>
      <c r="AU324" s="210" t="s">
        <v>78</v>
      </c>
      <c r="AY324" s="13" t="s">
        <v>113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3" t="s">
        <v>78</v>
      </c>
      <c r="BK324" s="211">
        <f>ROUND(I324*H324,2)</f>
        <v>0</v>
      </c>
      <c r="BL324" s="13" t="s">
        <v>118</v>
      </c>
      <c r="BM324" s="210" t="s">
        <v>516</v>
      </c>
    </row>
    <row r="325" spans="1:47" s="2" customFormat="1" ht="12">
      <c r="A325" s="34"/>
      <c r="B325" s="35"/>
      <c r="C325" s="36"/>
      <c r="D325" s="212" t="s">
        <v>120</v>
      </c>
      <c r="E325" s="36"/>
      <c r="F325" s="213" t="s">
        <v>515</v>
      </c>
      <c r="G325" s="36"/>
      <c r="H325" s="36"/>
      <c r="I325" s="214"/>
      <c r="J325" s="36"/>
      <c r="K325" s="36"/>
      <c r="L325" s="40"/>
      <c r="M325" s="215"/>
      <c r="N325" s="216"/>
      <c r="O325" s="87"/>
      <c r="P325" s="87"/>
      <c r="Q325" s="87"/>
      <c r="R325" s="87"/>
      <c r="S325" s="87"/>
      <c r="T325" s="88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3" t="s">
        <v>120</v>
      </c>
      <c r="AU325" s="13" t="s">
        <v>78</v>
      </c>
    </row>
    <row r="326" spans="1:65" s="2" customFormat="1" ht="24.15" customHeight="1">
      <c r="A326" s="34"/>
      <c r="B326" s="35"/>
      <c r="C326" s="199" t="s">
        <v>517</v>
      </c>
      <c r="D326" s="199" t="s">
        <v>114</v>
      </c>
      <c r="E326" s="200" t="s">
        <v>518</v>
      </c>
      <c r="F326" s="201" t="s">
        <v>519</v>
      </c>
      <c r="G326" s="202" t="s">
        <v>172</v>
      </c>
      <c r="H326" s="203">
        <v>8</v>
      </c>
      <c r="I326" s="204"/>
      <c r="J326" s="205">
        <f>ROUND(I326*H326,2)</f>
        <v>0</v>
      </c>
      <c r="K326" s="201" t="s">
        <v>1</v>
      </c>
      <c r="L326" s="40"/>
      <c r="M326" s="206" t="s">
        <v>1</v>
      </c>
      <c r="N326" s="207" t="s">
        <v>38</v>
      </c>
      <c r="O326" s="87"/>
      <c r="P326" s="208">
        <f>O326*H326</f>
        <v>0</v>
      </c>
      <c r="Q326" s="208">
        <v>0</v>
      </c>
      <c r="R326" s="208">
        <f>Q326*H326</f>
        <v>0</v>
      </c>
      <c r="S326" s="208">
        <v>0</v>
      </c>
      <c r="T326" s="209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0" t="s">
        <v>118</v>
      </c>
      <c r="AT326" s="210" t="s">
        <v>114</v>
      </c>
      <c r="AU326" s="210" t="s">
        <v>78</v>
      </c>
      <c r="AY326" s="13" t="s">
        <v>113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3" t="s">
        <v>78</v>
      </c>
      <c r="BK326" s="211">
        <f>ROUND(I326*H326,2)</f>
        <v>0</v>
      </c>
      <c r="BL326" s="13" t="s">
        <v>118</v>
      </c>
      <c r="BM326" s="210" t="s">
        <v>520</v>
      </c>
    </row>
    <row r="327" spans="1:47" s="2" customFormat="1" ht="12">
      <c r="A327" s="34"/>
      <c r="B327" s="35"/>
      <c r="C327" s="36"/>
      <c r="D327" s="212" t="s">
        <v>120</v>
      </c>
      <c r="E327" s="36"/>
      <c r="F327" s="213" t="s">
        <v>519</v>
      </c>
      <c r="G327" s="36"/>
      <c r="H327" s="36"/>
      <c r="I327" s="214"/>
      <c r="J327" s="36"/>
      <c r="K327" s="36"/>
      <c r="L327" s="40"/>
      <c r="M327" s="215"/>
      <c r="N327" s="216"/>
      <c r="O327" s="87"/>
      <c r="P327" s="87"/>
      <c r="Q327" s="87"/>
      <c r="R327" s="87"/>
      <c r="S327" s="87"/>
      <c r="T327" s="88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3" t="s">
        <v>120</v>
      </c>
      <c r="AU327" s="13" t="s">
        <v>78</v>
      </c>
    </row>
    <row r="328" spans="1:65" s="2" customFormat="1" ht="24.15" customHeight="1">
      <c r="A328" s="34"/>
      <c r="B328" s="35"/>
      <c r="C328" s="199" t="s">
        <v>521</v>
      </c>
      <c r="D328" s="199" t="s">
        <v>114</v>
      </c>
      <c r="E328" s="200" t="s">
        <v>522</v>
      </c>
      <c r="F328" s="201" t="s">
        <v>523</v>
      </c>
      <c r="G328" s="202" t="s">
        <v>172</v>
      </c>
      <c r="H328" s="203">
        <v>1</v>
      </c>
      <c r="I328" s="204"/>
      <c r="J328" s="205">
        <f>ROUND(I328*H328,2)</f>
        <v>0</v>
      </c>
      <c r="K328" s="201" t="s">
        <v>1</v>
      </c>
      <c r="L328" s="40"/>
      <c r="M328" s="206" t="s">
        <v>1</v>
      </c>
      <c r="N328" s="207" t="s">
        <v>38</v>
      </c>
      <c r="O328" s="87"/>
      <c r="P328" s="208">
        <f>O328*H328</f>
        <v>0</v>
      </c>
      <c r="Q328" s="208">
        <v>0</v>
      </c>
      <c r="R328" s="208">
        <f>Q328*H328</f>
        <v>0</v>
      </c>
      <c r="S328" s="208">
        <v>0</v>
      </c>
      <c r="T328" s="209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0" t="s">
        <v>118</v>
      </c>
      <c r="AT328" s="210" t="s">
        <v>114</v>
      </c>
      <c r="AU328" s="210" t="s">
        <v>78</v>
      </c>
      <c r="AY328" s="13" t="s">
        <v>113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3" t="s">
        <v>78</v>
      </c>
      <c r="BK328" s="211">
        <f>ROUND(I328*H328,2)</f>
        <v>0</v>
      </c>
      <c r="BL328" s="13" t="s">
        <v>118</v>
      </c>
      <c r="BM328" s="210" t="s">
        <v>524</v>
      </c>
    </row>
    <row r="329" spans="1:47" s="2" customFormat="1" ht="12">
      <c r="A329" s="34"/>
      <c r="B329" s="35"/>
      <c r="C329" s="36"/>
      <c r="D329" s="212" t="s">
        <v>120</v>
      </c>
      <c r="E329" s="36"/>
      <c r="F329" s="213" t="s">
        <v>523</v>
      </c>
      <c r="G329" s="36"/>
      <c r="H329" s="36"/>
      <c r="I329" s="214"/>
      <c r="J329" s="36"/>
      <c r="K329" s="36"/>
      <c r="L329" s="40"/>
      <c r="M329" s="215"/>
      <c r="N329" s="216"/>
      <c r="O329" s="87"/>
      <c r="P329" s="87"/>
      <c r="Q329" s="87"/>
      <c r="R329" s="87"/>
      <c r="S329" s="87"/>
      <c r="T329" s="88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3" t="s">
        <v>120</v>
      </c>
      <c r="AU329" s="13" t="s">
        <v>78</v>
      </c>
    </row>
    <row r="330" spans="1:65" s="2" customFormat="1" ht="24.15" customHeight="1">
      <c r="A330" s="34"/>
      <c r="B330" s="35"/>
      <c r="C330" s="199" t="s">
        <v>525</v>
      </c>
      <c r="D330" s="199" t="s">
        <v>114</v>
      </c>
      <c r="E330" s="200" t="s">
        <v>526</v>
      </c>
      <c r="F330" s="201" t="s">
        <v>527</v>
      </c>
      <c r="G330" s="202" t="s">
        <v>172</v>
      </c>
      <c r="H330" s="203">
        <v>1</v>
      </c>
      <c r="I330" s="204"/>
      <c r="J330" s="205">
        <f>ROUND(I330*H330,2)</f>
        <v>0</v>
      </c>
      <c r="K330" s="201" t="s">
        <v>1</v>
      </c>
      <c r="L330" s="40"/>
      <c r="M330" s="206" t="s">
        <v>1</v>
      </c>
      <c r="N330" s="207" t="s">
        <v>38</v>
      </c>
      <c r="O330" s="87"/>
      <c r="P330" s="208">
        <f>O330*H330</f>
        <v>0</v>
      </c>
      <c r="Q330" s="208">
        <v>0</v>
      </c>
      <c r="R330" s="208">
        <f>Q330*H330</f>
        <v>0</v>
      </c>
      <c r="S330" s="208">
        <v>0</v>
      </c>
      <c r="T330" s="209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0" t="s">
        <v>118</v>
      </c>
      <c r="AT330" s="210" t="s">
        <v>114</v>
      </c>
      <c r="AU330" s="210" t="s">
        <v>78</v>
      </c>
      <c r="AY330" s="13" t="s">
        <v>113</v>
      </c>
      <c r="BE330" s="211">
        <f>IF(N330="základní",J330,0)</f>
        <v>0</v>
      </c>
      <c r="BF330" s="211">
        <f>IF(N330="snížená",J330,0)</f>
        <v>0</v>
      </c>
      <c r="BG330" s="211">
        <f>IF(N330="zákl. přenesená",J330,0)</f>
        <v>0</v>
      </c>
      <c r="BH330" s="211">
        <f>IF(N330="sníž. přenesená",J330,0)</f>
        <v>0</v>
      </c>
      <c r="BI330" s="211">
        <f>IF(N330="nulová",J330,0)</f>
        <v>0</v>
      </c>
      <c r="BJ330" s="13" t="s">
        <v>78</v>
      </c>
      <c r="BK330" s="211">
        <f>ROUND(I330*H330,2)</f>
        <v>0</v>
      </c>
      <c r="BL330" s="13" t="s">
        <v>118</v>
      </c>
      <c r="BM330" s="210" t="s">
        <v>528</v>
      </c>
    </row>
    <row r="331" spans="1:47" s="2" customFormat="1" ht="12">
      <c r="A331" s="34"/>
      <c r="B331" s="35"/>
      <c r="C331" s="36"/>
      <c r="D331" s="212" t="s">
        <v>120</v>
      </c>
      <c r="E331" s="36"/>
      <c r="F331" s="213" t="s">
        <v>527</v>
      </c>
      <c r="G331" s="36"/>
      <c r="H331" s="36"/>
      <c r="I331" s="214"/>
      <c r="J331" s="36"/>
      <c r="K331" s="36"/>
      <c r="L331" s="40"/>
      <c r="M331" s="215"/>
      <c r="N331" s="216"/>
      <c r="O331" s="87"/>
      <c r="P331" s="87"/>
      <c r="Q331" s="87"/>
      <c r="R331" s="87"/>
      <c r="S331" s="87"/>
      <c r="T331" s="88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3" t="s">
        <v>120</v>
      </c>
      <c r="AU331" s="13" t="s">
        <v>78</v>
      </c>
    </row>
    <row r="332" spans="1:65" s="2" customFormat="1" ht="24.15" customHeight="1">
      <c r="A332" s="34"/>
      <c r="B332" s="35"/>
      <c r="C332" s="199" t="s">
        <v>529</v>
      </c>
      <c r="D332" s="199" t="s">
        <v>114</v>
      </c>
      <c r="E332" s="200" t="s">
        <v>530</v>
      </c>
      <c r="F332" s="201" t="s">
        <v>531</v>
      </c>
      <c r="G332" s="202" t="s">
        <v>172</v>
      </c>
      <c r="H332" s="203">
        <v>8</v>
      </c>
      <c r="I332" s="204"/>
      <c r="J332" s="205">
        <f>ROUND(I332*H332,2)</f>
        <v>0</v>
      </c>
      <c r="K332" s="201" t="s">
        <v>1</v>
      </c>
      <c r="L332" s="40"/>
      <c r="M332" s="206" t="s">
        <v>1</v>
      </c>
      <c r="N332" s="207" t="s">
        <v>38</v>
      </c>
      <c r="O332" s="87"/>
      <c r="P332" s="208">
        <f>O332*H332</f>
        <v>0</v>
      </c>
      <c r="Q332" s="208">
        <v>0</v>
      </c>
      <c r="R332" s="208">
        <f>Q332*H332</f>
        <v>0</v>
      </c>
      <c r="S332" s="208">
        <v>0</v>
      </c>
      <c r="T332" s="209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0" t="s">
        <v>118</v>
      </c>
      <c r="AT332" s="210" t="s">
        <v>114</v>
      </c>
      <c r="AU332" s="210" t="s">
        <v>78</v>
      </c>
      <c r="AY332" s="13" t="s">
        <v>113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3" t="s">
        <v>78</v>
      </c>
      <c r="BK332" s="211">
        <f>ROUND(I332*H332,2)</f>
        <v>0</v>
      </c>
      <c r="BL332" s="13" t="s">
        <v>118</v>
      </c>
      <c r="BM332" s="210" t="s">
        <v>532</v>
      </c>
    </row>
    <row r="333" spans="1:47" s="2" customFormat="1" ht="12">
      <c r="A333" s="34"/>
      <c r="B333" s="35"/>
      <c r="C333" s="36"/>
      <c r="D333" s="212" t="s">
        <v>120</v>
      </c>
      <c r="E333" s="36"/>
      <c r="F333" s="213" t="s">
        <v>531</v>
      </c>
      <c r="G333" s="36"/>
      <c r="H333" s="36"/>
      <c r="I333" s="214"/>
      <c r="J333" s="36"/>
      <c r="K333" s="36"/>
      <c r="L333" s="40"/>
      <c r="M333" s="215"/>
      <c r="N333" s="216"/>
      <c r="O333" s="87"/>
      <c r="P333" s="87"/>
      <c r="Q333" s="87"/>
      <c r="R333" s="87"/>
      <c r="S333" s="87"/>
      <c r="T333" s="88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3" t="s">
        <v>120</v>
      </c>
      <c r="AU333" s="13" t="s">
        <v>78</v>
      </c>
    </row>
    <row r="334" spans="1:65" s="2" customFormat="1" ht="24.15" customHeight="1">
      <c r="A334" s="34"/>
      <c r="B334" s="35"/>
      <c r="C334" s="199" t="s">
        <v>533</v>
      </c>
      <c r="D334" s="199" t="s">
        <v>114</v>
      </c>
      <c r="E334" s="200" t="s">
        <v>534</v>
      </c>
      <c r="F334" s="201" t="s">
        <v>535</v>
      </c>
      <c r="G334" s="202" t="s">
        <v>172</v>
      </c>
      <c r="H334" s="203">
        <v>1</v>
      </c>
      <c r="I334" s="204"/>
      <c r="J334" s="205">
        <f>ROUND(I334*H334,2)</f>
        <v>0</v>
      </c>
      <c r="K334" s="201" t="s">
        <v>1</v>
      </c>
      <c r="L334" s="40"/>
      <c r="M334" s="206" t="s">
        <v>1</v>
      </c>
      <c r="N334" s="207" t="s">
        <v>38</v>
      </c>
      <c r="O334" s="87"/>
      <c r="P334" s="208">
        <f>O334*H334</f>
        <v>0</v>
      </c>
      <c r="Q334" s="208">
        <v>0</v>
      </c>
      <c r="R334" s="208">
        <f>Q334*H334</f>
        <v>0</v>
      </c>
      <c r="S334" s="208">
        <v>0</v>
      </c>
      <c r="T334" s="209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0" t="s">
        <v>118</v>
      </c>
      <c r="AT334" s="210" t="s">
        <v>114</v>
      </c>
      <c r="AU334" s="210" t="s">
        <v>78</v>
      </c>
      <c r="AY334" s="13" t="s">
        <v>113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3" t="s">
        <v>78</v>
      </c>
      <c r="BK334" s="211">
        <f>ROUND(I334*H334,2)</f>
        <v>0</v>
      </c>
      <c r="BL334" s="13" t="s">
        <v>118</v>
      </c>
      <c r="BM334" s="210" t="s">
        <v>536</v>
      </c>
    </row>
    <row r="335" spans="1:47" s="2" customFormat="1" ht="12">
      <c r="A335" s="34"/>
      <c r="B335" s="35"/>
      <c r="C335" s="36"/>
      <c r="D335" s="212" t="s">
        <v>120</v>
      </c>
      <c r="E335" s="36"/>
      <c r="F335" s="213" t="s">
        <v>535</v>
      </c>
      <c r="G335" s="36"/>
      <c r="H335" s="36"/>
      <c r="I335" s="214"/>
      <c r="J335" s="36"/>
      <c r="K335" s="36"/>
      <c r="L335" s="40"/>
      <c r="M335" s="215"/>
      <c r="N335" s="216"/>
      <c r="O335" s="87"/>
      <c r="P335" s="87"/>
      <c r="Q335" s="87"/>
      <c r="R335" s="87"/>
      <c r="S335" s="87"/>
      <c r="T335" s="88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3" t="s">
        <v>120</v>
      </c>
      <c r="AU335" s="13" t="s">
        <v>78</v>
      </c>
    </row>
    <row r="336" spans="1:65" s="2" customFormat="1" ht="24.15" customHeight="1">
      <c r="A336" s="34"/>
      <c r="B336" s="35"/>
      <c r="C336" s="199" t="s">
        <v>537</v>
      </c>
      <c r="D336" s="199" t="s">
        <v>114</v>
      </c>
      <c r="E336" s="200" t="s">
        <v>538</v>
      </c>
      <c r="F336" s="201" t="s">
        <v>539</v>
      </c>
      <c r="G336" s="202" t="s">
        <v>172</v>
      </c>
      <c r="H336" s="203">
        <v>8</v>
      </c>
      <c r="I336" s="204"/>
      <c r="J336" s="205">
        <f>ROUND(I336*H336,2)</f>
        <v>0</v>
      </c>
      <c r="K336" s="201" t="s">
        <v>1</v>
      </c>
      <c r="L336" s="40"/>
      <c r="M336" s="206" t="s">
        <v>1</v>
      </c>
      <c r="N336" s="207" t="s">
        <v>38</v>
      </c>
      <c r="O336" s="87"/>
      <c r="P336" s="208">
        <f>O336*H336</f>
        <v>0</v>
      </c>
      <c r="Q336" s="208">
        <v>0</v>
      </c>
      <c r="R336" s="208">
        <f>Q336*H336</f>
        <v>0</v>
      </c>
      <c r="S336" s="208">
        <v>0</v>
      </c>
      <c r="T336" s="209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0" t="s">
        <v>118</v>
      </c>
      <c r="AT336" s="210" t="s">
        <v>114</v>
      </c>
      <c r="AU336" s="210" t="s">
        <v>78</v>
      </c>
      <c r="AY336" s="13" t="s">
        <v>113</v>
      </c>
      <c r="BE336" s="211">
        <f>IF(N336="základní",J336,0)</f>
        <v>0</v>
      </c>
      <c r="BF336" s="211">
        <f>IF(N336="snížená",J336,0)</f>
        <v>0</v>
      </c>
      <c r="BG336" s="211">
        <f>IF(N336="zákl. přenesená",J336,0)</f>
        <v>0</v>
      </c>
      <c r="BH336" s="211">
        <f>IF(N336="sníž. přenesená",J336,0)</f>
        <v>0</v>
      </c>
      <c r="BI336" s="211">
        <f>IF(N336="nulová",J336,0)</f>
        <v>0</v>
      </c>
      <c r="BJ336" s="13" t="s">
        <v>78</v>
      </c>
      <c r="BK336" s="211">
        <f>ROUND(I336*H336,2)</f>
        <v>0</v>
      </c>
      <c r="BL336" s="13" t="s">
        <v>118</v>
      </c>
      <c r="BM336" s="210" t="s">
        <v>540</v>
      </c>
    </row>
    <row r="337" spans="1:47" s="2" customFormat="1" ht="12">
      <c r="A337" s="34"/>
      <c r="B337" s="35"/>
      <c r="C337" s="36"/>
      <c r="D337" s="212" t="s">
        <v>120</v>
      </c>
      <c r="E337" s="36"/>
      <c r="F337" s="213" t="s">
        <v>539</v>
      </c>
      <c r="G337" s="36"/>
      <c r="H337" s="36"/>
      <c r="I337" s="214"/>
      <c r="J337" s="36"/>
      <c r="K337" s="36"/>
      <c r="L337" s="40"/>
      <c r="M337" s="215"/>
      <c r="N337" s="216"/>
      <c r="O337" s="87"/>
      <c r="P337" s="87"/>
      <c r="Q337" s="87"/>
      <c r="R337" s="87"/>
      <c r="S337" s="87"/>
      <c r="T337" s="88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3" t="s">
        <v>120</v>
      </c>
      <c r="AU337" s="13" t="s">
        <v>78</v>
      </c>
    </row>
    <row r="338" spans="1:63" s="11" customFormat="1" ht="25.9" customHeight="1">
      <c r="A338" s="11"/>
      <c r="B338" s="185"/>
      <c r="C338" s="186"/>
      <c r="D338" s="187" t="s">
        <v>72</v>
      </c>
      <c r="E338" s="188" t="s">
        <v>541</v>
      </c>
      <c r="F338" s="188" t="s">
        <v>542</v>
      </c>
      <c r="G338" s="186"/>
      <c r="H338" s="186"/>
      <c r="I338" s="189"/>
      <c r="J338" s="190">
        <f>BK338</f>
        <v>0</v>
      </c>
      <c r="K338" s="186"/>
      <c r="L338" s="191"/>
      <c r="M338" s="192"/>
      <c r="N338" s="193"/>
      <c r="O338" s="193"/>
      <c r="P338" s="194">
        <f>SUM(P339:P342)</f>
        <v>0</v>
      </c>
      <c r="Q338" s="193"/>
      <c r="R338" s="194">
        <f>SUM(R339:R342)</f>
        <v>0</v>
      </c>
      <c r="S338" s="193"/>
      <c r="T338" s="195">
        <f>SUM(T339:T342)</f>
        <v>0</v>
      </c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R338" s="196" t="s">
        <v>78</v>
      </c>
      <c r="AT338" s="197" t="s">
        <v>72</v>
      </c>
      <c r="AU338" s="197" t="s">
        <v>73</v>
      </c>
      <c r="AY338" s="196" t="s">
        <v>113</v>
      </c>
      <c r="BK338" s="198">
        <f>SUM(BK339:BK342)</f>
        <v>0</v>
      </c>
    </row>
    <row r="339" spans="1:65" s="2" customFormat="1" ht="16.5" customHeight="1">
      <c r="A339" s="34"/>
      <c r="B339" s="35"/>
      <c r="C339" s="199" t="s">
        <v>543</v>
      </c>
      <c r="D339" s="199" t="s">
        <v>114</v>
      </c>
      <c r="E339" s="200" t="s">
        <v>544</v>
      </c>
      <c r="F339" s="201" t="s">
        <v>545</v>
      </c>
      <c r="G339" s="202" t="s">
        <v>172</v>
      </c>
      <c r="H339" s="203">
        <v>1</v>
      </c>
      <c r="I339" s="204"/>
      <c r="J339" s="205">
        <f>ROUND(I339*H339,2)</f>
        <v>0</v>
      </c>
      <c r="K339" s="201" t="s">
        <v>1</v>
      </c>
      <c r="L339" s="40"/>
      <c r="M339" s="206" t="s">
        <v>1</v>
      </c>
      <c r="N339" s="207" t="s">
        <v>38</v>
      </c>
      <c r="O339" s="87"/>
      <c r="P339" s="208">
        <f>O339*H339</f>
        <v>0</v>
      </c>
      <c r="Q339" s="208">
        <v>0</v>
      </c>
      <c r="R339" s="208">
        <f>Q339*H339</f>
        <v>0</v>
      </c>
      <c r="S339" s="208">
        <v>0</v>
      </c>
      <c r="T339" s="209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0" t="s">
        <v>118</v>
      </c>
      <c r="AT339" s="210" t="s">
        <v>114</v>
      </c>
      <c r="AU339" s="210" t="s">
        <v>78</v>
      </c>
      <c r="AY339" s="13" t="s">
        <v>113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13" t="s">
        <v>78</v>
      </c>
      <c r="BK339" s="211">
        <f>ROUND(I339*H339,2)</f>
        <v>0</v>
      </c>
      <c r="BL339" s="13" t="s">
        <v>118</v>
      </c>
      <c r="BM339" s="210" t="s">
        <v>546</v>
      </c>
    </row>
    <row r="340" spans="1:47" s="2" customFormat="1" ht="12">
      <c r="A340" s="34"/>
      <c r="B340" s="35"/>
      <c r="C340" s="36"/>
      <c r="D340" s="212" t="s">
        <v>120</v>
      </c>
      <c r="E340" s="36"/>
      <c r="F340" s="213" t="s">
        <v>545</v>
      </c>
      <c r="G340" s="36"/>
      <c r="H340" s="36"/>
      <c r="I340" s="214"/>
      <c r="J340" s="36"/>
      <c r="K340" s="36"/>
      <c r="L340" s="40"/>
      <c r="M340" s="215"/>
      <c r="N340" s="216"/>
      <c r="O340" s="87"/>
      <c r="P340" s="87"/>
      <c r="Q340" s="87"/>
      <c r="R340" s="87"/>
      <c r="S340" s="87"/>
      <c r="T340" s="88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3" t="s">
        <v>120</v>
      </c>
      <c r="AU340" s="13" t="s">
        <v>78</v>
      </c>
    </row>
    <row r="341" spans="1:65" s="2" customFormat="1" ht="24.15" customHeight="1">
      <c r="A341" s="34"/>
      <c r="B341" s="35"/>
      <c r="C341" s="199" t="s">
        <v>547</v>
      </c>
      <c r="D341" s="199" t="s">
        <v>114</v>
      </c>
      <c r="E341" s="200" t="s">
        <v>548</v>
      </c>
      <c r="F341" s="201" t="s">
        <v>549</v>
      </c>
      <c r="G341" s="202" t="s">
        <v>172</v>
      </c>
      <c r="H341" s="203">
        <v>1</v>
      </c>
      <c r="I341" s="204"/>
      <c r="J341" s="205">
        <f>ROUND(I341*H341,2)</f>
        <v>0</v>
      </c>
      <c r="K341" s="201" t="s">
        <v>1</v>
      </c>
      <c r="L341" s="40"/>
      <c r="M341" s="206" t="s">
        <v>1</v>
      </c>
      <c r="N341" s="207" t="s">
        <v>38</v>
      </c>
      <c r="O341" s="87"/>
      <c r="P341" s="208">
        <f>O341*H341</f>
        <v>0</v>
      </c>
      <c r="Q341" s="208">
        <v>0</v>
      </c>
      <c r="R341" s="208">
        <f>Q341*H341</f>
        <v>0</v>
      </c>
      <c r="S341" s="208">
        <v>0</v>
      </c>
      <c r="T341" s="209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0" t="s">
        <v>118</v>
      </c>
      <c r="AT341" s="210" t="s">
        <v>114</v>
      </c>
      <c r="AU341" s="210" t="s">
        <v>78</v>
      </c>
      <c r="AY341" s="13" t="s">
        <v>113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3" t="s">
        <v>78</v>
      </c>
      <c r="BK341" s="211">
        <f>ROUND(I341*H341,2)</f>
        <v>0</v>
      </c>
      <c r="BL341" s="13" t="s">
        <v>118</v>
      </c>
      <c r="BM341" s="210" t="s">
        <v>550</v>
      </c>
    </row>
    <row r="342" spans="1:47" s="2" customFormat="1" ht="12">
      <c r="A342" s="34"/>
      <c r="B342" s="35"/>
      <c r="C342" s="36"/>
      <c r="D342" s="212" t="s">
        <v>120</v>
      </c>
      <c r="E342" s="36"/>
      <c r="F342" s="213" t="s">
        <v>549</v>
      </c>
      <c r="G342" s="36"/>
      <c r="H342" s="36"/>
      <c r="I342" s="214"/>
      <c r="J342" s="36"/>
      <c r="K342" s="36"/>
      <c r="L342" s="40"/>
      <c r="M342" s="215"/>
      <c r="N342" s="216"/>
      <c r="O342" s="87"/>
      <c r="P342" s="87"/>
      <c r="Q342" s="87"/>
      <c r="R342" s="87"/>
      <c r="S342" s="87"/>
      <c r="T342" s="88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3" t="s">
        <v>120</v>
      </c>
      <c r="AU342" s="13" t="s">
        <v>78</v>
      </c>
    </row>
    <row r="343" spans="1:63" s="11" customFormat="1" ht="25.9" customHeight="1">
      <c r="A343" s="11"/>
      <c r="B343" s="185"/>
      <c r="C343" s="186"/>
      <c r="D343" s="187" t="s">
        <v>72</v>
      </c>
      <c r="E343" s="188" t="s">
        <v>551</v>
      </c>
      <c r="F343" s="188" t="s">
        <v>552</v>
      </c>
      <c r="G343" s="186"/>
      <c r="H343" s="186"/>
      <c r="I343" s="189"/>
      <c r="J343" s="190">
        <f>BK343</f>
        <v>0</v>
      </c>
      <c r="K343" s="186"/>
      <c r="L343" s="191"/>
      <c r="M343" s="192"/>
      <c r="N343" s="193"/>
      <c r="O343" s="193"/>
      <c r="P343" s="194">
        <f>SUM(P344:P347)</f>
        <v>0</v>
      </c>
      <c r="Q343" s="193"/>
      <c r="R343" s="194">
        <f>SUM(R344:R347)</f>
        <v>0</v>
      </c>
      <c r="S343" s="193"/>
      <c r="T343" s="195">
        <f>SUM(T344:T347)</f>
        <v>0</v>
      </c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R343" s="196" t="s">
        <v>78</v>
      </c>
      <c r="AT343" s="197" t="s">
        <v>72</v>
      </c>
      <c r="AU343" s="197" t="s">
        <v>73</v>
      </c>
      <c r="AY343" s="196" t="s">
        <v>113</v>
      </c>
      <c r="BK343" s="198">
        <f>SUM(BK344:BK347)</f>
        <v>0</v>
      </c>
    </row>
    <row r="344" spans="1:65" s="2" customFormat="1" ht="16.5" customHeight="1">
      <c r="A344" s="34"/>
      <c r="B344" s="35"/>
      <c r="C344" s="199" t="s">
        <v>553</v>
      </c>
      <c r="D344" s="199" t="s">
        <v>114</v>
      </c>
      <c r="E344" s="200" t="s">
        <v>554</v>
      </c>
      <c r="F344" s="201" t="s">
        <v>555</v>
      </c>
      <c r="G344" s="202" t="s">
        <v>172</v>
      </c>
      <c r="H344" s="203">
        <v>1</v>
      </c>
      <c r="I344" s="204"/>
      <c r="J344" s="205">
        <f>ROUND(I344*H344,2)</f>
        <v>0</v>
      </c>
      <c r="K344" s="201" t="s">
        <v>1</v>
      </c>
      <c r="L344" s="40"/>
      <c r="M344" s="206" t="s">
        <v>1</v>
      </c>
      <c r="N344" s="207" t="s">
        <v>38</v>
      </c>
      <c r="O344" s="87"/>
      <c r="P344" s="208">
        <f>O344*H344</f>
        <v>0</v>
      </c>
      <c r="Q344" s="208">
        <v>0</v>
      </c>
      <c r="R344" s="208">
        <f>Q344*H344</f>
        <v>0</v>
      </c>
      <c r="S344" s="208">
        <v>0</v>
      </c>
      <c r="T344" s="209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10" t="s">
        <v>118</v>
      </c>
      <c r="AT344" s="210" t="s">
        <v>114</v>
      </c>
      <c r="AU344" s="210" t="s">
        <v>78</v>
      </c>
      <c r="AY344" s="13" t="s">
        <v>113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13" t="s">
        <v>78</v>
      </c>
      <c r="BK344" s="211">
        <f>ROUND(I344*H344,2)</f>
        <v>0</v>
      </c>
      <c r="BL344" s="13" t="s">
        <v>118</v>
      </c>
      <c r="BM344" s="210" t="s">
        <v>556</v>
      </c>
    </row>
    <row r="345" spans="1:47" s="2" customFormat="1" ht="12">
      <c r="A345" s="34"/>
      <c r="B345" s="35"/>
      <c r="C345" s="36"/>
      <c r="D345" s="212" t="s">
        <v>120</v>
      </c>
      <c r="E345" s="36"/>
      <c r="F345" s="213" t="s">
        <v>555</v>
      </c>
      <c r="G345" s="36"/>
      <c r="H345" s="36"/>
      <c r="I345" s="214"/>
      <c r="J345" s="36"/>
      <c r="K345" s="36"/>
      <c r="L345" s="40"/>
      <c r="M345" s="215"/>
      <c r="N345" s="216"/>
      <c r="O345" s="87"/>
      <c r="P345" s="87"/>
      <c r="Q345" s="87"/>
      <c r="R345" s="87"/>
      <c r="S345" s="87"/>
      <c r="T345" s="88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3" t="s">
        <v>120</v>
      </c>
      <c r="AU345" s="13" t="s">
        <v>78</v>
      </c>
    </row>
    <row r="346" spans="1:65" s="2" customFormat="1" ht="16.5" customHeight="1">
      <c r="A346" s="34"/>
      <c r="B346" s="35"/>
      <c r="C346" s="199" t="s">
        <v>557</v>
      </c>
      <c r="D346" s="199" t="s">
        <v>114</v>
      </c>
      <c r="E346" s="200" t="s">
        <v>558</v>
      </c>
      <c r="F346" s="201" t="s">
        <v>559</v>
      </c>
      <c r="G346" s="202" t="s">
        <v>172</v>
      </c>
      <c r="H346" s="203">
        <v>1</v>
      </c>
      <c r="I346" s="204"/>
      <c r="J346" s="205">
        <f>ROUND(I346*H346,2)</f>
        <v>0</v>
      </c>
      <c r="K346" s="201" t="s">
        <v>1</v>
      </c>
      <c r="L346" s="40"/>
      <c r="M346" s="206" t="s">
        <v>1</v>
      </c>
      <c r="N346" s="207" t="s">
        <v>38</v>
      </c>
      <c r="O346" s="87"/>
      <c r="P346" s="208">
        <f>O346*H346</f>
        <v>0</v>
      </c>
      <c r="Q346" s="208">
        <v>0</v>
      </c>
      <c r="R346" s="208">
        <f>Q346*H346</f>
        <v>0</v>
      </c>
      <c r="S346" s="208">
        <v>0</v>
      </c>
      <c r="T346" s="209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0" t="s">
        <v>118</v>
      </c>
      <c r="AT346" s="210" t="s">
        <v>114</v>
      </c>
      <c r="AU346" s="210" t="s">
        <v>78</v>
      </c>
      <c r="AY346" s="13" t="s">
        <v>113</v>
      </c>
      <c r="BE346" s="211">
        <f>IF(N346="základní",J346,0)</f>
        <v>0</v>
      </c>
      <c r="BF346" s="211">
        <f>IF(N346="snížená",J346,0)</f>
        <v>0</v>
      </c>
      <c r="BG346" s="211">
        <f>IF(N346="zákl. přenesená",J346,0)</f>
        <v>0</v>
      </c>
      <c r="BH346" s="211">
        <f>IF(N346="sníž. přenesená",J346,0)</f>
        <v>0</v>
      </c>
      <c r="BI346" s="211">
        <f>IF(N346="nulová",J346,0)</f>
        <v>0</v>
      </c>
      <c r="BJ346" s="13" t="s">
        <v>78</v>
      </c>
      <c r="BK346" s="211">
        <f>ROUND(I346*H346,2)</f>
        <v>0</v>
      </c>
      <c r="BL346" s="13" t="s">
        <v>118</v>
      </c>
      <c r="BM346" s="210" t="s">
        <v>560</v>
      </c>
    </row>
    <row r="347" spans="1:47" s="2" customFormat="1" ht="12">
      <c r="A347" s="34"/>
      <c r="B347" s="35"/>
      <c r="C347" s="36"/>
      <c r="D347" s="212" t="s">
        <v>120</v>
      </c>
      <c r="E347" s="36"/>
      <c r="F347" s="213" t="s">
        <v>559</v>
      </c>
      <c r="G347" s="36"/>
      <c r="H347" s="36"/>
      <c r="I347" s="214"/>
      <c r="J347" s="36"/>
      <c r="K347" s="36"/>
      <c r="L347" s="40"/>
      <c r="M347" s="218"/>
      <c r="N347" s="219"/>
      <c r="O347" s="220"/>
      <c r="P347" s="220"/>
      <c r="Q347" s="220"/>
      <c r="R347" s="220"/>
      <c r="S347" s="220"/>
      <c r="T347" s="221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3" t="s">
        <v>120</v>
      </c>
      <c r="AU347" s="13" t="s">
        <v>78</v>
      </c>
    </row>
    <row r="348" spans="1:31" s="2" customFormat="1" ht="6.95" customHeight="1">
      <c r="A348" s="34"/>
      <c r="B348" s="62"/>
      <c r="C348" s="63"/>
      <c r="D348" s="63"/>
      <c r="E348" s="63"/>
      <c r="F348" s="63"/>
      <c r="G348" s="63"/>
      <c r="H348" s="63"/>
      <c r="I348" s="63"/>
      <c r="J348" s="63"/>
      <c r="K348" s="63"/>
      <c r="L348" s="40"/>
      <c r="M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</row>
  </sheetData>
  <sheetProtection password="CC35" sheet="1" objects="1" scenarios="1" formatColumns="0" formatRows="0" autoFilter="0"/>
  <autoFilter ref="C122:K347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2022-06-13T10:38:47Z</dcterms:created>
  <dcterms:modified xsi:type="dcterms:W3CDTF">2022-06-13T10:38:51Z</dcterms:modified>
  <cp:category/>
  <cp:version/>
  <cp:contentType/>
  <cp:contentStatus/>
</cp:coreProperties>
</file>