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100432 - Rekonstrukce..." sheetId="2" r:id="rId2"/>
  </sheets>
  <definedNames>
    <definedName name="_xlnm.Print_Area" localSheetId="0">'Rekapitulace stavby'!$D$4:$AO$76,'Rekapitulace stavby'!$C$82:$AQ$96</definedName>
    <definedName name="_xlnm._FilterDatabase" localSheetId="1" hidden="1">'2022100432 - Rekonstrukce...'!$C$121:$K$374</definedName>
    <definedName name="_xlnm.Print_Area" localSheetId="1">'2022100432 - Rekonstrukce...'!$C$4:$J$76,'2022100432 - Rekonstrukce...'!$C$82:$J$105,'2022100432 - Rekonstrukce...'!$C$111:$K$374</definedName>
    <definedName name="_xlnm.Print_Titles" localSheetId="0">'Rekapitulace stavby'!$92:$92</definedName>
    <definedName name="_xlnm.Print_Titles" localSheetId="1">'2022100432 - Rekonstrukce...'!$121:$121</definedName>
  </definedNames>
  <calcPr fullCalcOnLoad="1"/>
</workbook>
</file>

<file path=xl/sharedStrings.xml><?xml version="1.0" encoding="utf-8"?>
<sst xmlns="http://schemas.openxmlformats.org/spreadsheetml/2006/main" count="2612" uniqueCount="626">
  <si>
    <t>Export Komplet</t>
  </si>
  <si>
    <t/>
  </si>
  <si>
    <t>2.0</t>
  </si>
  <si>
    <t>ZAMOK</t>
  </si>
  <si>
    <t>False</t>
  </si>
  <si>
    <t>{febf965a-e73c-4b48-bc21-c2162a1abd82}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</si>
  <si>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</si>
  <si>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</si>
  <si>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</si>
  <si>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</si>
  <si>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</si>
  <si>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</si>
  <si>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</si>
  <si>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</si>
  <si>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2022100432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</si>
  <si>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</si>
  <si>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</si>
  <si>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objektu Železná č.p.115 - část vytápění</t>
  </si>
  <si>
    <t>KSO:</t>
  </si>
  <si>
    <t>CC-CZ:</t>
  </si>
  <si>
    <t>Místo:</t>
  </si>
  <si>
    <t xml:space="preserve"> </t>
  </si>
  <si>
    <t>Datum:</t>
  </si>
  <si>
    <t>13. 6. 2022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</si>
  <si>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</si>
  <si>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</si>
  <si>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</si>
  <si>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</si>
  <si>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</si>
  <si>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</si>
  <si>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</si>
  <si>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</si>
  <si>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</si>
  <si>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</si>
  <si>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</si>
  <si>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</si>
  <si>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</si>
  <si>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</si>
  <si>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</si>
  <si>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</si>
  <si>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</si>
  <si>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</si>
  <si>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</si>
  <si>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</si>
  <si>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</si>
  <si>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</si>
  <si>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</si>
  <si>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</si>
  <si>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</si>
  <si>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</si>
  <si>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</si>
  <si>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</si>
  <si>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</si>
  <si>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</si>
  <si>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</si>
  <si>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</si>
  <si>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</si>
  <si>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</si>
  <si>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</si>
  <si>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</si>
  <si>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</si>
  <si>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</si>
  <si>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</si>
  <si>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</si>
  <si>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</si>
  <si>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</si>
  <si>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</si>
  <si>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</si>
  <si>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</si>
  <si>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</si>
  <si>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</si>
  <si>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</si>
  <si>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</si>
  <si>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</si>
  <si>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</si>
  <si>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</si>
  <si>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</si>
  <si>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</si>
  <si>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</si>
  <si>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</si>
  <si>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</si>
  <si>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</si>
  <si>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</si>
  <si>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</si>
  <si>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</si>
  <si>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</si>
  <si>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</si>
  <si>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</si>
  <si>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722 - Zdravotechnika - vnitřní vodovod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</si>
  <si>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</si>
  <si>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</si>
  <si>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</si>
  <si>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</si>
  <si>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VRN - Vedlejší rozpočtové náklady   </t>
  </si>
  <si>
    <t xml:space="preserve">    VRN1 - Průzkumné, geodetické a projektové práce   </t>
  </si>
  <si>
    <t xml:space="preserve">    VRN4 - Inženýrská činnost   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</si>
  <si>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</si>
  <si>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</si>
  <si>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</si>
  <si>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</si>
  <si>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</si>
  <si>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</si>
  <si>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</si>
  <si>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</si>
  <si>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</si>
  <si>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</si>
  <si>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</si>
  <si>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</si>
  <si>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</si>
  <si>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</si>
  <si>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</si>
  <si>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</si>
  <si>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</si>
  <si>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722</t>
  </si>
  <si>
    <t>Zdravotechnika - vnitřní vodovod</t>
  </si>
  <si>
    <t>K</t>
  </si>
  <si>
    <t>722174002.WVN</t>
  </si>
  <si>
    <t>Potrubí vodovodní plastové PPR S3.2 svar polyfúze PN 16 D 20x2,8 mm</t>
  </si>
  <si>
    <t>m</t>
  </si>
  <si>
    <t>16</t>
  </si>
  <si>
    <t>1978964185</t>
  </si>
  <si>
    <t>PP</t>
  </si>
  <si>
    <t>722174004.WVN</t>
  </si>
  <si>
    <t>Potrubí vodovodní plastové PPR S3.2 svar polyfúze PN 16 D 32x4,4 mm</t>
  </si>
  <si>
    <t>-1159895790</t>
  </si>
  <si>
    <t>3</t>
  </si>
  <si>
    <t>722174005.WVN</t>
  </si>
  <si>
    <t>Potrubí vodovodní plastové PPR S3.2 svar polyfúze PN 16 D 40x5,5 mm</t>
  </si>
  <si>
    <t>731739030</t>
  </si>
  <si>
    <t>4</t>
  </si>
  <si>
    <t>722181241</t>
  </si>
  <si>
    <t>Ochrana vodovodního potrubí přilepenými termoizolačními trubicemi z PE tl přes 13 do 20 mm DN do 22 mm</t>
  </si>
  <si>
    <t>2139747752</t>
  </si>
  <si>
    <t>5</t>
  </si>
  <si>
    <t>722181242</t>
  </si>
  <si>
    <t>Ochrana vodovodního potrubí přilepenými termoizolačními trubicemi z PE tl přes 13 do 20 mm DN přes 22 do 45 mm</t>
  </si>
  <si>
    <t>154776713</t>
  </si>
  <si>
    <t>6</t>
  </si>
  <si>
    <t>722212501</t>
  </si>
  <si>
    <t>Potrubní oddělovač závitový DN 15 PN 10 do 65°C s vodoměrem</t>
  </si>
  <si>
    <t>kus</t>
  </si>
  <si>
    <t>73339178</t>
  </si>
  <si>
    <t>7</t>
  </si>
  <si>
    <t>722213310</t>
  </si>
  <si>
    <t>Úprava vody změkčovací/demineralizační DN 15 do 360 l/hod.</t>
  </si>
  <si>
    <t>620708619</t>
  </si>
  <si>
    <t>8</t>
  </si>
  <si>
    <t>722224115</t>
  </si>
  <si>
    <t>Kohout plnicí nebo vypouštěcí G 1/2" PN 10 s jedním závitem</t>
  </si>
  <si>
    <t>-1590688186</t>
  </si>
  <si>
    <t>9</t>
  </si>
  <si>
    <t>722231074</t>
  </si>
  <si>
    <t>Ventil zpětný mosazný G 1" PN 10 do 110°C se dvěma závity</t>
  </si>
  <si>
    <t>-1650809487</t>
  </si>
  <si>
    <t>10</t>
  </si>
  <si>
    <t>722231075</t>
  </si>
  <si>
    <t>Ventil zpětný mosazný G 5/4" PN 10 do 110°C se dvěma závity</t>
  </si>
  <si>
    <t>1390387579</t>
  </si>
  <si>
    <t>11</t>
  </si>
  <si>
    <t>722231142</t>
  </si>
  <si>
    <t>Ventil závitový pojistný rohový G 3/4"</t>
  </si>
  <si>
    <t>1907266467</t>
  </si>
  <si>
    <t>12</t>
  </si>
  <si>
    <t>722231232</t>
  </si>
  <si>
    <t>Ventil elektromagnetický G 1/2" PN 12 do 80°C bez proudu zavřeno se dvěma závity</t>
  </si>
  <si>
    <t>1097749471</t>
  </si>
  <si>
    <t>13</t>
  </si>
  <si>
    <t>722231274</t>
  </si>
  <si>
    <t>Regulátor výstupní teploty termostatický 50-70°C G 5/4" se dvěma závity</t>
  </si>
  <si>
    <t>-471795588</t>
  </si>
  <si>
    <t>14</t>
  </si>
  <si>
    <t>722232043</t>
  </si>
  <si>
    <t>Kohout kulový přímý G 1/2" PN 42 do 185°C vnitřní závit</t>
  </si>
  <si>
    <t>-1726306619</t>
  </si>
  <si>
    <t>722232045</t>
  </si>
  <si>
    <t>Kohout kulový přímý G 1" PN 42 do 185°C vnitřní závit</t>
  </si>
  <si>
    <t>-138271239</t>
  </si>
  <si>
    <t>722232046</t>
  </si>
  <si>
    <t>Kohout kulový přímý G 5/4" PN 42 do 185°C vnitřní závit</t>
  </si>
  <si>
    <t>-1207264297</t>
  </si>
  <si>
    <t>17</t>
  </si>
  <si>
    <t>722234263</t>
  </si>
  <si>
    <t>Filtr mosazný G 1/2" PN 20 do 80°C s 2x vnitřním závitem</t>
  </si>
  <si>
    <t>-173266911</t>
  </si>
  <si>
    <t>18</t>
  </si>
  <si>
    <t>722234265</t>
  </si>
  <si>
    <t>Filtr mosazný G 1" PN 20 do 80°C s 2x vnitřním závitem</t>
  </si>
  <si>
    <t>-1591943045</t>
  </si>
  <si>
    <t>19</t>
  </si>
  <si>
    <t>722262302</t>
  </si>
  <si>
    <t>Vodoměr závitový vícevtokový mokroběžný do 40°C G 5/4"x 150 mm Qn 6 m3/h vertikální</t>
  </si>
  <si>
    <t>-927687000</t>
  </si>
  <si>
    <t>20</t>
  </si>
  <si>
    <t>722290226</t>
  </si>
  <si>
    <t>Zkouška těsnosti vodovodního potrubí PP-R DN do 50</t>
  </si>
  <si>
    <t>1354796189</t>
  </si>
  <si>
    <t>998722202</t>
  </si>
  <si>
    <t>Přesun hmot procentní pro vnitřní vodovod v objektech v přes 6 do 12 m</t>
  </si>
  <si>
    <t>%</t>
  </si>
  <si>
    <t>328562244</t>
  </si>
  <si>
    <t>22</t>
  </si>
  <si>
    <t>998722293</t>
  </si>
  <si>
    <t>Příplatek k přesunu hmot procentní 722 za zvětšený přesun do 500 m</t>
  </si>
  <si>
    <t>1729013845</t>
  </si>
  <si>
    <t>732</t>
  </si>
  <si>
    <t>Ústřední vytápění - strojovny</t>
  </si>
  <si>
    <t>23</t>
  </si>
  <si>
    <t>230050033</t>
  </si>
  <si>
    <t>Montáž a zhotovení doplňkové doplňkových konstrukcí</t>
  </si>
  <si>
    <t>kg</t>
  </si>
  <si>
    <t>979468977</t>
  </si>
  <si>
    <t>24</t>
  </si>
  <si>
    <t>M</t>
  </si>
  <si>
    <t>13010420</t>
  </si>
  <si>
    <t>Ocel profilová střední mat. S 235 JR</t>
  </si>
  <si>
    <t>t</t>
  </si>
  <si>
    <t>32</t>
  </si>
  <si>
    <t>1977645290</t>
  </si>
  <si>
    <t>25</t>
  </si>
  <si>
    <t>HLT.2164508</t>
  </si>
  <si>
    <t>Chemická patrona  M16x125</t>
  </si>
  <si>
    <t>2060764235</t>
  </si>
  <si>
    <t>26</t>
  </si>
  <si>
    <t>732111312</t>
  </si>
  <si>
    <t>Trubková hrdla rozdělovačů a sběračů bez přírub DN 20</t>
  </si>
  <si>
    <t>-1961096385</t>
  </si>
  <si>
    <t>27</t>
  </si>
  <si>
    <t>732111314</t>
  </si>
  <si>
    <t>Trubková hrdla rozdělovačů a sběračů bez přírub DN 25</t>
  </si>
  <si>
    <t>-1421592804</t>
  </si>
  <si>
    <t>28</t>
  </si>
  <si>
    <t>732111315</t>
  </si>
  <si>
    <t>Trubková hrdla rozdělovačů a sběračů bez přírub DN 32</t>
  </si>
  <si>
    <t>14404115</t>
  </si>
  <si>
    <t>29</t>
  </si>
  <si>
    <t>732111316</t>
  </si>
  <si>
    <t>Trubková hrdla rozdělovačů a sběračů bez přírub DN 40</t>
  </si>
  <si>
    <t>506448004</t>
  </si>
  <si>
    <t>30</t>
  </si>
  <si>
    <t>732112225</t>
  </si>
  <si>
    <t>Rozdělovač sdružený hydraulický DN 50 závitový</t>
  </si>
  <si>
    <t>1441952037</t>
  </si>
  <si>
    <t>31</t>
  </si>
  <si>
    <t>732211165</t>
  </si>
  <si>
    <t>Ohřívač stacionární zásobníkový s jedním výměníkem PN 1,0/1,6 o objemu 500 l v.pl. 5,9 m2</t>
  </si>
  <si>
    <t>soubor</t>
  </si>
  <si>
    <t>-879713620</t>
  </si>
  <si>
    <t>732231115</t>
  </si>
  <si>
    <t>Akumulační nádrž topné vody bez výměníku se zásobníkem PN 0,3/0,6 o objemu 600/200 l</t>
  </si>
  <si>
    <t>37540228</t>
  </si>
  <si>
    <t>33</t>
  </si>
  <si>
    <t>732294118</t>
  </si>
  <si>
    <t>Elektrická topná jednotka šroubovací 6/4" o výkonu 9,0 kW</t>
  </si>
  <si>
    <t>353849066</t>
  </si>
  <si>
    <t>34</t>
  </si>
  <si>
    <t>732294611</t>
  </si>
  <si>
    <t>Příruba pro elektrické topné těleso vč. sady el. anod</t>
  </si>
  <si>
    <t>-220324793</t>
  </si>
  <si>
    <t>35</t>
  </si>
  <si>
    <t>732331138</t>
  </si>
  <si>
    <t>Nádoba tlaková expanzní pro akumulační ohřev TV s membránou závitové připojení PN 1,0 o objemu 60 l</t>
  </si>
  <si>
    <t>-295424575</t>
  </si>
  <si>
    <t>36</t>
  </si>
  <si>
    <t>732331619.RFX</t>
  </si>
  <si>
    <t>Nádoba tlaková expanzní s membránou Reflex NG závitové připojení PN 0,6 o objemu 140 l</t>
  </si>
  <si>
    <t>1315715700</t>
  </si>
  <si>
    <t>37</t>
  </si>
  <si>
    <t>732331778</t>
  </si>
  <si>
    <t>Příslušenství k expanzním nádobám bezpečnostní uzávěr G 1 k měření tlaku</t>
  </si>
  <si>
    <t>-1736149851</t>
  </si>
  <si>
    <t>38</t>
  </si>
  <si>
    <t>732421212.GRS</t>
  </si>
  <si>
    <t>Čerpadlo teplovodní mokroběžné závitové cirkulační nerez DN 25 výtlak do 4,0 m průtok 2,20 m3/h pro TUV</t>
  </si>
  <si>
    <t>929018805</t>
  </si>
  <si>
    <t>39</t>
  </si>
  <si>
    <t>732421416</t>
  </si>
  <si>
    <t>Čerpadlo teplovodní mokroběžné závitové oběhové DN 25 výtlak do 6,0 m průtok 7,0 m3/h pro vytápění</t>
  </si>
  <si>
    <t>1332626360</t>
  </si>
  <si>
    <t>40</t>
  </si>
  <si>
    <t>732421419</t>
  </si>
  <si>
    <t>Čerpadlo teplovodní mokroběžné závitové oběhové DN 25 výtlak do 8,0 m průtok 4,0 m3/h pro vytápění</t>
  </si>
  <si>
    <t>-1411881725</t>
  </si>
  <si>
    <t>41</t>
  </si>
  <si>
    <t>732522122</t>
  </si>
  <si>
    <t>Tepelné čerpadlo vzduch/voda venkovní/vnitřní jednotka topný výkon/příkon 30,5/15,9 kW splitové provedení</t>
  </si>
  <si>
    <t>1190940170</t>
  </si>
  <si>
    <t>42</t>
  </si>
  <si>
    <t>998732202</t>
  </si>
  <si>
    <t>Přesun hmot procentní pro strojovny v objektech v přes 6 do 12 m</t>
  </si>
  <si>
    <t>-73094980</t>
  </si>
  <si>
    <t>43</t>
  </si>
  <si>
    <t>998732293</t>
  </si>
  <si>
    <t>Příplatek k přesunu hmot procentní 732 za zvětšený přesun do 500 m</t>
  </si>
  <si>
    <t>-1990469237</t>
  </si>
  <si>
    <t>733</t>
  </si>
  <si>
    <t>Ústřední vytápění - rozvodné potrubí</t>
  </si>
  <si>
    <t>44</t>
  </si>
  <si>
    <t>230050012</t>
  </si>
  <si>
    <t>Uložení potrubí DN přes 25 do 50 mm</t>
  </si>
  <si>
    <t>1822618954</t>
  </si>
  <si>
    <t>45</t>
  </si>
  <si>
    <t>HLT.2164505</t>
  </si>
  <si>
    <t>Chemická patrona M8x80</t>
  </si>
  <si>
    <t>-404975914</t>
  </si>
  <si>
    <t>46</t>
  </si>
  <si>
    <t>230120052</t>
  </si>
  <si>
    <t>Zhotovení prostupů podlahou jádrovým vrtáním průměr 120 mm tloušťky 300 mm</t>
  </si>
  <si>
    <t>188746687</t>
  </si>
  <si>
    <t>47</t>
  </si>
  <si>
    <t>727112053</t>
  </si>
  <si>
    <t>Trubní ucpávka ocelového potrubí s hořlavou izolací DN 50 stropem tl 150 mm požární odolnost EI 90-120</t>
  </si>
  <si>
    <t>318346017</t>
  </si>
  <si>
    <t>48</t>
  </si>
  <si>
    <t>733122225.VGA</t>
  </si>
  <si>
    <t>Potrubí z uhlíkové oceli tenkostěnné vně pozink spojované lisováním D 28x1,5 mm</t>
  </si>
  <si>
    <t>564302849</t>
  </si>
  <si>
    <t>49</t>
  </si>
  <si>
    <t>733122226.VGA</t>
  </si>
  <si>
    <t>Potrubí z uhlíkové oceli tenkostěnné vně pozink spojované lisováním D 35x1,5 mm</t>
  </si>
  <si>
    <t>877958218</t>
  </si>
  <si>
    <t>50</t>
  </si>
  <si>
    <t>733122227.VGA</t>
  </si>
  <si>
    <t>Potrubí z uhlíkové oceli tenkostěnné vně pozink spojované lisováním D 42x1,5 mm</t>
  </si>
  <si>
    <t>-173978127</t>
  </si>
  <si>
    <t>51</t>
  </si>
  <si>
    <t>733190107</t>
  </si>
  <si>
    <t>Zkouška těsnosti potrubí ocelové závitové DN do 40</t>
  </si>
  <si>
    <t>1833521482</t>
  </si>
  <si>
    <t>52</t>
  </si>
  <si>
    <t>733224205</t>
  </si>
  <si>
    <t>Příplatek k potrubí lisovanému za potrubí vedené v kotelnách nebo strojovnách D 28x1,5 mm</t>
  </si>
  <si>
    <t>2035100624</t>
  </si>
  <si>
    <t>53</t>
  </si>
  <si>
    <t>733224206</t>
  </si>
  <si>
    <t>Příplatek k potrubí lisovanému za potrubí vedené v kotelnách nebo strojovnách D 35x1,5 mm</t>
  </si>
  <si>
    <t>-908661315</t>
  </si>
  <si>
    <t>54</t>
  </si>
  <si>
    <t>733224207</t>
  </si>
  <si>
    <t>Příplatek k potrubí lisovanému za potrubí vedené v kotelnách nebo strojovnách D 42x1,5 mm</t>
  </si>
  <si>
    <t>-1892890041</t>
  </si>
  <si>
    <t>55</t>
  </si>
  <si>
    <t>733322301</t>
  </si>
  <si>
    <t>Potrubí plastové vícevrstvé PE-Xc spojované lisováním PN 16 do 80°C D 16x2,0 mm</t>
  </si>
  <si>
    <t>-573757661</t>
  </si>
  <si>
    <t>56</t>
  </si>
  <si>
    <t>733322304</t>
  </si>
  <si>
    <t>Potrubí plastové vícevrstvé AlPE-Xc spojované lisováním PN 16 do 80°C D 32x3,0 mm</t>
  </si>
  <si>
    <t>-1454476118</t>
  </si>
  <si>
    <t>57</t>
  </si>
  <si>
    <t>733322305</t>
  </si>
  <si>
    <t>Potrubí plastové vícevrstvé AlPE-Xc spojované lisováním PN 16 do 80°C D 40x3,5 mm</t>
  </si>
  <si>
    <t>-1408080002</t>
  </si>
  <si>
    <t>58</t>
  </si>
  <si>
    <t>733391101</t>
  </si>
  <si>
    <t>Zkouška těsnosti potrubí plastové D do 32x3,0</t>
  </si>
  <si>
    <t>918577374</t>
  </si>
  <si>
    <t>59</t>
  </si>
  <si>
    <t>733391102</t>
  </si>
  <si>
    <t>Zkouška těsnosti potrubí plastové D přes 32x3 do 50x4,6</t>
  </si>
  <si>
    <t>-1802748457</t>
  </si>
  <si>
    <t>60</t>
  </si>
  <si>
    <t>733811241</t>
  </si>
  <si>
    <t>Ochrana potrubí ústředního vytápění termoizolačními trubicemi z PE tl přes 13 do 20 mm DN do 22 mm</t>
  </si>
  <si>
    <t>1233340696</t>
  </si>
  <si>
    <t>61</t>
  </si>
  <si>
    <t>733811242</t>
  </si>
  <si>
    <t>Ochrana potrubí ústředního vytápění termoizolačními trubicemi z PE tl přes 13 do 20 mm DN přes 26 do 45 mm</t>
  </si>
  <si>
    <t>1800331514</t>
  </si>
  <si>
    <t>62</t>
  </si>
  <si>
    <t>733811252</t>
  </si>
  <si>
    <t>Ochrana potrubí ústředního vytápění termoizolačními trubicemi z PE tl přes 20 do 25 mm DN přes 32 do 45 mm</t>
  </si>
  <si>
    <t>-1681824438</t>
  </si>
  <si>
    <t>64</t>
  </si>
  <si>
    <t>998733202</t>
  </si>
  <si>
    <t>Přesun hmot procentní pro rozvody potrubí v objektech v přes 6 do 12 m</t>
  </si>
  <si>
    <t>978568185</t>
  </si>
  <si>
    <t>63</t>
  </si>
  <si>
    <t>998733293</t>
  </si>
  <si>
    <t>Příplatek k přesunu hmot procentní 733 za zvětšený přesun do 500 m</t>
  </si>
  <si>
    <t>1370886482</t>
  </si>
  <si>
    <t>734</t>
  </si>
  <si>
    <t>Ústřední vytápění - armatury</t>
  </si>
  <si>
    <t>65</t>
  </si>
  <si>
    <t>734211127</t>
  </si>
  <si>
    <t>Ventil závitový odvzdušňovací G 1/2 PN 14 do 120°C automatický se zpětnou klapkou otopných těles</t>
  </si>
  <si>
    <t>-1012065395</t>
  </si>
  <si>
    <t>66</t>
  </si>
  <si>
    <t>734242414</t>
  </si>
  <si>
    <t>Ventil závitový zpětný přímý G 1 PN 16 do 110°C</t>
  </si>
  <si>
    <t>807497861</t>
  </si>
  <si>
    <t>67</t>
  </si>
  <si>
    <t>734242415.GCM</t>
  </si>
  <si>
    <t>Ventil závitový zpětný přímý G 5/4 PN 16 do 110°C</t>
  </si>
  <si>
    <t>-2120363703</t>
  </si>
  <si>
    <t>68</t>
  </si>
  <si>
    <t>734251211.GCM</t>
  </si>
  <si>
    <t>Ventil závitový pojistný rohový G 1/2 otevírací tlak 300 kPa</t>
  </si>
  <si>
    <t>984716809</t>
  </si>
  <si>
    <t>69</t>
  </si>
  <si>
    <t>734251212.GCM</t>
  </si>
  <si>
    <t>Ventil závitový pojistný rohový G 3/4 otevírací tlak 600 kPa</t>
  </si>
  <si>
    <t>1243896520</t>
  </si>
  <si>
    <t>70</t>
  </si>
  <si>
    <t>734251213.GCM</t>
  </si>
  <si>
    <t>Ventil závitový pojistný rohový G 1 otevírací tlak 300 kPa</t>
  </si>
  <si>
    <t>-1412689257</t>
  </si>
  <si>
    <t>71</t>
  </si>
  <si>
    <t>734291123.GCM</t>
  </si>
  <si>
    <t>Kohout plnící a vypouštěcí  G 1/2 PN 10 do 90°C závitový</t>
  </si>
  <si>
    <t>487014946</t>
  </si>
  <si>
    <t>Kohout plnící a vypouštěcí 
 G 1/2 PN 10 do 90°C závitový</t>
  </si>
  <si>
    <t>72</t>
  </si>
  <si>
    <t>734291264</t>
  </si>
  <si>
    <t>Filtr závitový přímý G 1 PN 30 do 110°C s vnitřními závity</t>
  </si>
  <si>
    <t>-947321468</t>
  </si>
  <si>
    <t>73</t>
  </si>
  <si>
    <t>734291265</t>
  </si>
  <si>
    <t>Filtr závitový přímý G 1 1/4 PN 30 do 110°C s vnitřními závity</t>
  </si>
  <si>
    <t>-1009823103</t>
  </si>
  <si>
    <t>74</t>
  </si>
  <si>
    <t>734291325</t>
  </si>
  <si>
    <t>Odlučovač nečistot a kalů s magnetickou vložkou G 5/4" PN 10 do 120°C s vnitřními závity</t>
  </si>
  <si>
    <t>1693087502</t>
  </si>
  <si>
    <t>75</t>
  </si>
  <si>
    <t>734292715</t>
  </si>
  <si>
    <t>Kohout kulový přímý G 1 PN 42 do 185°C vnitřní závit</t>
  </si>
  <si>
    <t>-1707730455</t>
  </si>
  <si>
    <t>76</t>
  </si>
  <si>
    <t>734292716.GCM</t>
  </si>
  <si>
    <t>Kohout kulový přímý G 1 1/4 PN 42 do 185°C vnitřní závit</t>
  </si>
  <si>
    <t>-72896615</t>
  </si>
  <si>
    <t>77</t>
  </si>
  <si>
    <t>734292717.GCM</t>
  </si>
  <si>
    <t>Kohout kulový přímý G 1 1/2 PN 42 do 185°C vnitřní závit</t>
  </si>
  <si>
    <t>-591207449</t>
  </si>
  <si>
    <t>78</t>
  </si>
  <si>
    <t>734295022</t>
  </si>
  <si>
    <t>Směšovací ventil otopných a chladicích systémů závitový třícestný G 1" se servomotorem</t>
  </si>
  <si>
    <t>-705613522</t>
  </si>
  <si>
    <t>79</t>
  </si>
  <si>
    <t>734295023</t>
  </si>
  <si>
    <t>Směšovací ventil otopných a chladicích systémů závitový třícestný G 5/4" se servomotorem</t>
  </si>
  <si>
    <t>1363364731</t>
  </si>
  <si>
    <t>80</t>
  </si>
  <si>
    <t>734296310</t>
  </si>
  <si>
    <t>Zónový ventil otopných a solárních soustav třícestný 2pólové ovládání příkon 6 W PN 16 T 110°C G 1.1/4"F</t>
  </si>
  <si>
    <t>1580739662</t>
  </si>
  <si>
    <t>81</t>
  </si>
  <si>
    <t>734411102</t>
  </si>
  <si>
    <t>Teploměr technický s pevným stonkem a jímkou zadní připojení průměr 63 mm délky 75 mm</t>
  </si>
  <si>
    <t>-739213193</t>
  </si>
  <si>
    <t>82</t>
  </si>
  <si>
    <t>734421102</t>
  </si>
  <si>
    <t>Tlakoměr s pevným stonkem a zpětnou klapkou tlak 0-16 bar průměr 63 mm spodní připojení</t>
  </si>
  <si>
    <t>1434690483</t>
  </si>
  <si>
    <t>83</t>
  </si>
  <si>
    <t>734441115</t>
  </si>
  <si>
    <t>Montáž regulátoru tlaku</t>
  </si>
  <si>
    <t>-1221097407</t>
  </si>
  <si>
    <t>84</t>
  </si>
  <si>
    <t>734449111</t>
  </si>
  <si>
    <t>Montáž regulátoru teploty přímého proporcionálního DN 15 se snímačem a jímkou</t>
  </si>
  <si>
    <t>304656035</t>
  </si>
  <si>
    <t>85</t>
  </si>
  <si>
    <t>998734202</t>
  </si>
  <si>
    <t>Přesun hmot procentní pro armatury v objektech v přes 6 do 12 m</t>
  </si>
  <si>
    <t>-1528062795</t>
  </si>
  <si>
    <t>86</t>
  </si>
  <si>
    <t>998734293</t>
  </si>
  <si>
    <t>Příplatek k přesunu hmot procentní 734 za zvětšený přesun do 500 m</t>
  </si>
  <si>
    <t>344450297</t>
  </si>
  <si>
    <t>735</t>
  </si>
  <si>
    <t>Ústřední vytápění - otopná tělesa</t>
  </si>
  <si>
    <t>87</t>
  </si>
  <si>
    <t>733391101.1</t>
  </si>
  <si>
    <t>147920580</t>
  </si>
  <si>
    <t>88</t>
  </si>
  <si>
    <t>734292825</t>
  </si>
  <si>
    <t>Kohout kulový s teploměrem pro nrezový rozdělovač DN 1" - červený</t>
  </si>
  <si>
    <t>1373150365</t>
  </si>
  <si>
    <t>89</t>
  </si>
  <si>
    <t>734292826</t>
  </si>
  <si>
    <t>Kohout kulový s teploměrem pro nrezový rozdělovač DN 1" - modrý</t>
  </si>
  <si>
    <t>300641081</t>
  </si>
  <si>
    <t>90</t>
  </si>
  <si>
    <t>735152559.KRD</t>
  </si>
  <si>
    <t>Otopné těleso panelové s integrovaným ventilem dvoudeskové 2 přídavné přestupní plochy s hladkou čelní plochou výška/délka 500/1200 mm výkon 1742 W</t>
  </si>
  <si>
    <t>1025611424</t>
  </si>
  <si>
    <t>91</t>
  </si>
  <si>
    <t>735152560.KRD</t>
  </si>
  <si>
    <t>Otopné těleso panelové s integrovaným ventilem dvoudeskové 2 přídavné přestupní plochy s hladkou čelní plochou výška/délka 500/1400 mm výkon 2033 W</t>
  </si>
  <si>
    <t>-923495474</t>
  </si>
  <si>
    <t>92</t>
  </si>
  <si>
    <t>735152653.KRD</t>
  </si>
  <si>
    <t>Otopné těleso panelové s integrovaným ventilem třídeskové 3 přídavné přestupní plochy s hladkou čelní plochou výška/délka 500/600 mm výkon 1213 W</t>
  </si>
  <si>
    <t>-1400408048</t>
  </si>
  <si>
    <t>93</t>
  </si>
  <si>
    <t>735152660.KRD</t>
  </si>
  <si>
    <t>Otopné těleso panelové s integrovaným ventilem třídeskové 3 přídavné přestupní plochy s hladkou čelní plochou výška/délka 500/1400 mm výkon 2911 W</t>
  </si>
  <si>
    <t>704779867</t>
  </si>
  <si>
    <t>94</t>
  </si>
  <si>
    <t>735152700.KRD</t>
  </si>
  <si>
    <t>Otopné těleso panelové VK třídeskové 3 přídavné přestupní plochy  výška/délka 900/1400 mm výkon 4659 W</t>
  </si>
  <si>
    <t>-1228096037</t>
  </si>
  <si>
    <t>Otopné těleso panelové VK třídeskové 3 přídavné přestupní plochy výška/délka 900/1400 mm výkon 4659 W</t>
  </si>
  <si>
    <t>95</t>
  </si>
  <si>
    <t>735164631</t>
  </si>
  <si>
    <t>Designové otopné těleso trubkové elektrické přímotopné výška/délka 950/420 mm s elektrickým topným tělesem 300 W, povrchová úprava chrom</t>
  </si>
  <si>
    <t>1500598270</t>
  </si>
  <si>
    <t>96</t>
  </si>
  <si>
    <t>735164641</t>
  </si>
  <si>
    <t>Designové otopné těleso trubkové elektrické přímotopné výška/délka 1500/420 mm s elektrickým topným tělesem 400 W, povrchová úprava chrom</t>
  </si>
  <si>
    <t>-1856355560</t>
  </si>
  <si>
    <t>97</t>
  </si>
  <si>
    <t>735511053</t>
  </si>
  <si>
    <t>Podlahové vytápění - vodící lišta pro uchycení potrubí Ø 16 mm</t>
  </si>
  <si>
    <t>1936273668</t>
  </si>
  <si>
    <t>98</t>
  </si>
  <si>
    <t>735511061</t>
  </si>
  <si>
    <t>Podlahové vytápění - krycí a separační PE fólie</t>
  </si>
  <si>
    <t>m2</t>
  </si>
  <si>
    <t>-492546975</t>
  </si>
  <si>
    <t>99</t>
  </si>
  <si>
    <t>735511062</t>
  </si>
  <si>
    <t>Podlahové vytápění - obvodový dilatační pás samolepící s folií</t>
  </si>
  <si>
    <t>-452450306</t>
  </si>
  <si>
    <t>100</t>
  </si>
  <si>
    <t>735511063</t>
  </si>
  <si>
    <t>Podlahové vytápění - ochranná trubka potrubí podlahového topení</t>
  </si>
  <si>
    <t>908663731</t>
  </si>
  <si>
    <t>101</t>
  </si>
  <si>
    <t>735511064</t>
  </si>
  <si>
    <t>Podlahové vytápění - středový (spárový) dilatační profil</t>
  </si>
  <si>
    <t>-1043758085</t>
  </si>
  <si>
    <t>102</t>
  </si>
  <si>
    <t>ISV.8591057230042</t>
  </si>
  <si>
    <t>EPS 70 - 40mm, λD = 0,039 (W·m-1·K-1),1000x500x40mm, stabilizované desky pro tepel. izolace např. podkladní vrstvy izolací plochých střech, stěny, podlahy apod. Trvalá zatížitelnost v tlaku max. 1200kg/m2 při def. &lt; 2% .</t>
  </si>
  <si>
    <t>125432707</t>
  </si>
  <si>
    <t>103</t>
  </si>
  <si>
    <t>ISV.8591057230066</t>
  </si>
  <si>
    <t>EPS 70 - 60mm, λD = 0,039 (W·m-1·K-1),1000x500x60mm, stabilizované desky pro tepel. izolace např. podkladní vrstvy izolací plochých střech, stěny, podlahy apod. Trvalá zatížitelnost v tlaku max. 1200kg/m2 při def. &lt; 2% .</t>
  </si>
  <si>
    <t>45006131</t>
  </si>
  <si>
    <t>104</t>
  </si>
  <si>
    <t>ISV.8591057519161</t>
  </si>
  <si>
    <t>EPS 40 - 25mm, λD = 0,044 (W·m-1·K-1),1000x500x25mm, elastifikovaný polystyren pro kročejový útlum těžkých plovoucích podlah (beton, anhydrit) s užitným zatížením max. 4 kN/m2.</t>
  </si>
  <si>
    <t>-424966733</t>
  </si>
  <si>
    <t>105</t>
  </si>
  <si>
    <t>58932908</t>
  </si>
  <si>
    <t>Beton C 20/25 X0 XC2 kamenivo frakce 0/8</t>
  </si>
  <si>
    <t>m3</t>
  </si>
  <si>
    <t>-128037756</t>
  </si>
  <si>
    <t>106</t>
  </si>
  <si>
    <t>24552540</t>
  </si>
  <si>
    <t>Plastifikátor do betonu pro podlahové topení</t>
  </si>
  <si>
    <t>litr</t>
  </si>
  <si>
    <t>-560953085</t>
  </si>
  <si>
    <t>107</t>
  </si>
  <si>
    <t>735511066</t>
  </si>
  <si>
    <t>Podlahové vytápění - rozvodné potrubí Al/PERT 16x2,0 mm pro vodící lištu rozteč 100 mm</t>
  </si>
  <si>
    <t>-825623741</t>
  </si>
  <si>
    <t>108</t>
  </si>
  <si>
    <t>735511067</t>
  </si>
  <si>
    <t>Podlahové vytápění - rozvodné potrubí Al/PERT 16x2,0 mm pro vodící lištu rozteč 150 mm</t>
  </si>
  <si>
    <t>-178932503</t>
  </si>
  <si>
    <t>109</t>
  </si>
  <si>
    <t>735511083</t>
  </si>
  <si>
    <t>Podlahové vytápění - rozdělovač nerezový s průtokoměry čtyřokruhový</t>
  </si>
  <si>
    <t>42109656</t>
  </si>
  <si>
    <t>110</t>
  </si>
  <si>
    <t>735511089</t>
  </si>
  <si>
    <t>Podlahové vytápění - rozdělovač nerezový s průtokoměry desítiokruhový</t>
  </si>
  <si>
    <t>-1790797157</t>
  </si>
  <si>
    <t>111</t>
  </si>
  <si>
    <t>735511090</t>
  </si>
  <si>
    <t>Podlahové vytápění - rozdělovač nerezový s průtokoměry jedenáctiokruhový</t>
  </si>
  <si>
    <t>-555536263</t>
  </si>
  <si>
    <t>112</t>
  </si>
  <si>
    <t>735511102</t>
  </si>
  <si>
    <t>Podlahové vytápění - skříň podomítková pro rozdělovač s 2-6 okruhy</t>
  </si>
  <si>
    <t>4585161</t>
  </si>
  <si>
    <t>113</t>
  </si>
  <si>
    <t>735511105</t>
  </si>
  <si>
    <t>Podlahové vytápění - skříň podomítková pro rozdělovač s 9-12 okruhy</t>
  </si>
  <si>
    <t>-29049661</t>
  </si>
  <si>
    <t>114</t>
  </si>
  <si>
    <t>735511137</t>
  </si>
  <si>
    <t>Podlahové vytápění - svěrné šroubení se závitem EK 3/4" pro připojení potrubí 16x2,0 mm na rozdělovač</t>
  </si>
  <si>
    <t>157800494</t>
  </si>
  <si>
    <t>115</t>
  </si>
  <si>
    <t>735511143</t>
  </si>
  <si>
    <t>Podlahové vytápění - elektrotermická hlavice (termopohon)</t>
  </si>
  <si>
    <t>-69793189</t>
  </si>
  <si>
    <t>116</t>
  </si>
  <si>
    <t>998735202</t>
  </si>
  <si>
    <t>Přesun hmot procentní pro otopná tělesa v objektech v přes 6 do 12 m</t>
  </si>
  <si>
    <t>1374676794</t>
  </si>
  <si>
    <t>117</t>
  </si>
  <si>
    <t>998735293</t>
  </si>
  <si>
    <t>Příplatek k přesunu hmot procentní 735 za zvětšený přesun do 500 m</t>
  </si>
  <si>
    <t>-858664969</t>
  </si>
  <si>
    <t>VRN</t>
  </si>
  <si>
    <t xml:space="preserve">Vedlejší rozpočtové náklady   </t>
  </si>
  <si>
    <t>VRN1</t>
  </si>
  <si>
    <t xml:space="preserve">Průzkumné, geodetické a projektové práce   </t>
  </si>
  <si>
    <t>118</t>
  </si>
  <si>
    <t>013254000</t>
  </si>
  <si>
    <t>Dokumentace skutečného provedení stavby</t>
  </si>
  <si>
    <t>…</t>
  </si>
  <si>
    <t>-2066625635</t>
  </si>
  <si>
    <t>119</t>
  </si>
  <si>
    <t>HZS4211</t>
  </si>
  <si>
    <t>Revize</t>
  </si>
  <si>
    <t>soub</t>
  </si>
  <si>
    <t>-25224878</t>
  </si>
  <si>
    <t>VRN4</t>
  </si>
  <si>
    <t xml:space="preserve">Inženýrská činnost   </t>
  </si>
  <si>
    <t>120</t>
  </si>
  <si>
    <t>049303000</t>
  </si>
  <si>
    <t>Předávací dokumentce stavby</t>
  </si>
  <si>
    <t>-160231576</t>
  </si>
  <si>
    <t>VRN8</t>
  </si>
  <si>
    <t>Přesun stavebních kapacit</t>
  </si>
  <si>
    <t>121</t>
  </si>
  <si>
    <t>081103000</t>
  </si>
  <si>
    <t>Náklady na dopravu</t>
  </si>
  <si>
    <t>1004709478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</si>
</sst>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2022100432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Rekonstrukce objektu Železná č.p.115 - část vytápění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13. 6. 2022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pans="1:90" s="7" customFormat="1" ht="24.75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'2022100432 - Rekonstrukce...'!J28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'2022100432 - Rekonstrukce...'!P122</f>
        <v>0</v>
      </c>
      <c r="AV95" s="124">
        <f>'2022100432 - Rekonstrukce...'!J31</f>
        <v>0</v>
      </c>
      <c r="AW95" s="124">
        <f>'2022100432 - Rekonstrukce...'!J32</f>
        <v>0</v>
      </c>
      <c r="AX95" s="124">
        <f>'2022100432 - Rekonstrukce...'!J33</f>
        <v>0</v>
      </c>
      <c r="AY95" s="124">
        <f>'2022100432 - Rekonstrukce...'!J34</f>
        <v>0</v>
      </c>
      <c r="AZ95" s="124">
        <f>'2022100432 - Rekonstrukce...'!F31</f>
        <v>0</v>
      </c>
      <c r="BA95" s="124">
        <f>'2022100432 - Rekonstrukce...'!F32</f>
        <v>0</v>
      </c>
      <c r="BB95" s="124">
        <f>'2022100432 - Rekonstrukce...'!F33</f>
        <v>0</v>
      </c>
      <c r="BC95" s="124">
        <f>'2022100432 - Rekonstrukce...'!F34</f>
        <v>0</v>
      </c>
      <c r="BD95" s="126">
        <f>'2022100432 - Rekonstrukce...'!F35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100432 - Rekonstrukc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80</v>
      </c>
    </row>
    <row r="4" spans="2:46" s="1" customFormat="1" ht="24.95" customHeight="1">
      <c r="B4" s="17"/>
      <c r="D4" s="130" t="s">
        <v>81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13. 6. 2022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tr">
        <f>IF('Rekapitulace stavby'!E11="","",'Rekapitulace stavby'!E11)</f>
        <v xml:space="preserve"> </v>
      </c>
      <c r="F13" s="35"/>
      <c r="G13" s="35"/>
      <c r="H13" s="35"/>
      <c r="I13" s="132" t="s">
        <v>26</v>
      </c>
      <c r="J13" s="134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27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29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26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31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26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32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33</v>
      </c>
      <c r="E28" s="35"/>
      <c r="F28" s="35"/>
      <c r="G28" s="35"/>
      <c r="H28" s="35"/>
      <c r="I28" s="35"/>
      <c r="J28" s="142">
        <f>ROUND(J122,2)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35</v>
      </c>
      <c r="G30" s="35"/>
      <c r="H30" s="35"/>
      <c r="I30" s="143" t="s">
        <v>34</v>
      </c>
      <c r="J30" s="143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37</v>
      </c>
      <c r="E31" s="132" t="s">
        <v>38</v>
      </c>
      <c r="F31" s="145">
        <f>ROUND((SUM(BE122:BE374)),2)</f>
        <v>0</v>
      </c>
      <c r="G31" s="35"/>
      <c r="H31" s="35"/>
      <c r="I31" s="146">
        <v>0.21</v>
      </c>
      <c r="J31" s="145">
        <f>ROUND(((SUM(BE122:BE374))*I31),2)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39</v>
      </c>
      <c r="F32" s="145">
        <f>ROUND((SUM(BF122:BF374)),2)</f>
        <v>0</v>
      </c>
      <c r="G32" s="35"/>
      <c r="H32" s="35"/>
      <c r="I32" s="146">
        <v>0.15</v>
      </c>
      <c r="J32" s="145">
        <f>ROUND(((SUM(BF122:BF374))*I32),2)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40</v>
      </c>
      <c r="F33" s="145">
        <f>ROUND((SUM(BG122:BG374)),2)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41</v>
      </c>
      <c r="F34" s="145">
        <f>ROUND((SUM(BH122:BH374)),2)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42</v>
      </c>
      <c r="F35" s="145">
        <f>ROUND((SUM(BI122:BI374)),2)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43</v>
      </c>
      <c r="E37" s="149"/>
      <c r="F37" s="149"/>
      <c r="G37" s="150" t="s">
        <v>44</v>
      </c>
      <c r="H37" s="151" t="s">
        <v>45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46</v>
      </c>
      <c r="E50" s="155"/>
      <c r="F50" s="155"/>
      <c r="G50" s="154" t="s">
        <v>47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48</v>
      </c>
      <c r="E61" s="157"/>
      <c r="F61" s="158" t="s">
        <v>49</v>
      </c>
      <c r="G61" s="156" t="s">
        <v>48</v>
      </c>
      <c r="H61" s="157"/>
      <c r="I61" s="157"/>
      <c r="J61" s="159" t="s">
        <v>49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50</v>
      </c>
      <c r="E65" s="160"/>
      <c r="F65" s="160"/>
      <c r="G65" s="154" t="s">
        <v>51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48</v>
      </c>
      <c r="E76" s="157"/>
      <c r="F76" s="158" t="s">
        <v>49</v>
      </c>
      <c r="G76" s="156" t="s">
        <v>48</v>
      </c>
      <c r="H76" s="157"/>
      <c r="I76" s="157"/>
      <c r="J76" s="159" t="s">
        <v>49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Rekonstrukce objektu Železná č.p.115 - část vytápění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13. 6. 2022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83</v>
      </c>
      <c r="D92" s="166"/>
      <c r="E92" s="166"/>
      <c r="F92" s="166"/>
      <c r="G92" s="166"/>
      <c r="H92" s="166"/>
      <c r="I92" s="166"/>
      <c r="J92" s="167" t="s">
        <v>84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85</v>
      </c>
      <c r="D94" s="37"/>
      <c r="E94" s="37"/>
      <c r="F94" s="37"/>
      <c r="G94" s="37"/>
      <c r="H94" s="37"/>
      <c r="I94" s="37"/>
      <c r="J94" s="107">
        <f>J122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86</v>
      </c>
    </row>
    <row r="95" spans="1:31" s="9" customFormat="1" ht="24.95" customHeight="1">
      <c r="A95" s="9"/>
      <c r="B95" s="169"/>
      <c r="C95" s="170"/>
      <c r="D95" s="171" t="s">
        <v>87</v>
      </c>
      <c r="E95" s="172"/>
      <c r="F95" s="172"/>
      <c r="G95" s="172"/>
      <c r="H95" s="172"/>
      <c r="I95" s="172"/>
      <c r="J95" s="173">
        <f>J123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88</v>
      </c>
      <c r="E96" s="178"/>
      <c r="F96" s="178"/>
      <c r="G96" s="178"/>
      <c r="H96" s="178"/>
      <c r="I96" s="178"/>
      <c r="J96" s="179">
        <f>J124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89</v>
      </c>
      <c r="E97" s="178"/>
      <c r="F97" s="178"/>
      <c r="G97" s="178"/>
      <c r="H97" s="178"/>
      <c r="I97" s="178"/>
      <c r="J97" s="179">
        <f>J169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90</v>
      </c>
      <c r="E98" s="178"/>
      <c r="F98" s="178"/>
      <c r="G98" s="178"/>
      <c r="H98" s="178"/>
      <c r="I98" s="178"/>
      <c r="J98" s="179">
        <f>J212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5"/>
      <c r="C99" s="176"/>
      <c r="D99" s="177" t="s">
        <v>91</v>
      </c>
      <c r="E99" s="178"/>
      <c r="F99" s="178"/>
      <c r="G99" s="178"/>
      <c r="H99" s="178"/>
      <c r="I99" s="178"/>
      <c r="J99" s="179">
        <f>J255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5"/>
      <c r="C100" s="176"/>
      <c r="D100" s="177" t="s">
        <v>92</v>
      </c>
      <c r="E100" s="178"/>
      <c r="F100" s="178"/>
      <c r="G100" s="178"/>
      <c r="H100" s="178"/>
      <c r="I100" s="178"/>
      <c r="J100" s="179">
        <f>J300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69"/>
      <c r="C101" s="170"/>
      <c r="D101" s="171" t="s">
        <v>93</v>
      </c>
      <c r="E101" s="172"/>
      <c r="F101" s="172"/>
      <c r="G101" s="172"/>
      <c r="H101" s="172"/>
      <c r="I101" s="172"/>
      <c r="J101" s="173">
        <f>J363</f>
        <v>0</v>
      </c>
      <c r="K101" s="170"/>
      <c r="L101" s="17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5"/>
      <c r="C102" s="176"/>
      <c r="D102" s="177" t="s">
        <v>94</v>
      </c>
      <c r="E102" s="178"/>
      <c r="F102" s="178"/>
      <c r="G102" s="178"/>
      <c r="H102" s="178"/>
      <c r="I102" s="178"/>
      <c r="J102" s="179">
        <f>J364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5"/>
      <c r="C103" s="176"/>
      <c r="D103" s="177" t="s">
        <v>95</v>
      </c>
      <c r="E103" s="178"/>
      <c r="F103" s="178"/>
      <c r="G103" s="178"/>
      <c r="H103" s="178"/>
      <c r="I103" s="178"/>
      <c r="J103" s="179">
        <f>J369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5"/>
      <c r="C104" s="176"/>
      <c r="D104" s="177" t="s">
        <v>96</v>
      </c>
      <c r="E104" s="178"/>
      <c r="F104" s="178"/>
      <c r="G104" s="178"/>
      <c r="H104" s="178"/>
      <c r="I104" s="178"/>
      <c r="J104" s="179">
        <f>J372</f>
        <v>0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97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E7</f>
        <v>Rekonstrukce objektu Železná č.p.115 - část vytápění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F10</f>
        <v xml:space="preserve"> </v>
      </c>
      <c r="G116" s="37"/>
      <c r="H116" s="37"/>
      <c r="I116" s="29" t="s">
        <v>22</v>
      </c>
      <c r="J116" s="76" t="str">
        <f>IF(J10="","",J10)</f>
        <v>13. 6. 2022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E13</f>
        <v xml:space="preserve"> </v>
      </c>
      <c r="G118" s="37"/>
      <c r="H118" s="37"/>
      <c r="I118" s="29" t="s">
        <v>29</v>
      </c>
      <c r="J118" s="33" t="str">
        <f>E19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IF(E16="","",E16)</f>
        <v>Vyplň údaj</v>
      </c>
      <c r="G119" s="37"/>
      <c r="H119" s="37"/>
      <c r="I119" s="29" t="s">
        <v>31</v>
      </c>
      <c r="J119" s="33" t="str">
        <f>E22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81"/>
      <c r="B121" s="182"/>
      <c r="C121" s="183" t="s">
        <v>98</v>
      </c>
      <c r="D121" s="184" t="s">
        <v>58</v>
      </c>
      <c r="E121" s="184" t="s">
        <v>54</v>
      </c>
      <c r="F121" s="184" t="s">
        <v>55</v>
      </c>
      <c r="G121" s="184" t="s">
        <v>99</v>
      </c>
      <c r="H121" s="184" t="s">
        <v>100</v>
      </c>
      <c r="I121" s="184" t="s">
        <v>101</v>
      </c>
      <c r="J121" s="184" t="s">
        <v>84</v>
      </c>
      <c r="K121" s="185" t="s">
        <v>102</v>
      </c>
      <c r="L121" s="186"/>
      <c r="M121" s="97" t="s">
        <v>1</v>
      </c>
      <c r="N121" s="98" t="s">
        <v>37</v>
      </c>
      <c r="O121" s="98" t="s">
        <v>103</v>
      </c>
      <c r="P121" s="98" t="s">
        <v>104</v>
      </c>
      <c r="Q121" s="98" t="s">
        <v>105</v>
      </c>
      <c r="R121" s="98" t="s">
        <v>106</v>
      </c>
      <c r="S121" s="98" t="s">
        <v>107</v>
      </c>
      <c r="T121" s="99" t="s">
        <v>108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pans="1:63" s="2" customFormat="1" ht="22.8" customHeight="1">
      <c r="A122" s="35"/>
      <c r="B122" s="36"/>
      <c r="C122" s="104" t="s">
        <v>109</v>
      </c>
      <c r="D122" s="37"/>
      <c r="E122" s="37"/>
      <c r="F122" s="37"/>
      <c r="G122" s="37"/>
      <c r="H122" s="37"/>
      <c r="I122" s="37"/>
      <c r="J122" s="187">
        <f>BK122</f>
        <v>0</v>
      </c>
      <c r="K122" s="37"/>
      <c r="L122" s="41"/>
      <c r="M122" s="100"/>
      <c r="N122" s="188"/>
      <c r="O122" s="101"/>
      <c r="P122" s="189">
        <f>P123+P363</f>
        <v>0</v>
      </c>
      <c r="Q122" s="101"/>
      <c r="R122" s="189">
        <f>R123+R363</f>
        <v>0</v>
      </c>
      <c r="S122" s="101"/>
      <c r="T122" s="190">
        <f>T123+T363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72</v>
      </c>
      <c r="AU122" s="14" t="s">
        <v>86</v>
      </c>
      <c r="BK122" s="191">
        <f>BK123+BK363</f>
        <v>0</v>
      </c>
    </row>
    <row r="123" spans="1:63" s="12" customFormat="1" ht="25.9" customHeight="1">
      <c r="A123" s="12"/>
      <c r="B123" s="192"/>
      <c r="C123" s="193"/>
      <c r="D123" s="194" t="s">
        <v>72</v>
      </c>
      <c r="E123" s="195" t="s">
        <v>110</v>
      </c>
      <c r="F123" s="195" t="s">
        <v>111</v>
      </c>
      <c r="G123" s="193"/>
      <c r="H123" s="193"/>
      <c r="I123" s="196"/>
      <c r="J123" s="197">
        <f>BK123</f>
        <v>0</v>
      </c>
      <c r="K123" s="193"/>
      <c r="L123" s="198"/>
      <c r="M123" s="199"/>
      <c r="N123" s="200"/>
      <c r="O123" s="200"/>
      <c r="P123" s="201">
        <f>P124+P169+P212+P255+P300</f>
        <v>0</v>
      </c>
      <c r="Q123" s="200"/>
      <c r="R123" s="201">
        <f>R124+R169+R212+R255+R300</f>
        <v>0</v>
      </c>
      <c r="S123" s="200"/>
      <c r="T123" s="202">
        <f>T124+T169+T212+T255+T300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3" t="s">
        <v>80</v>
      </c>
      <c r="AT123" s="204" t="s">
        <v>72</v>
      </c>
      <c r="AU123" s="204" t="s">
        <v>73</v>
      </c>
      <c r="AY123" s="203" t="s">
        <v>112</v>
      </c>
      <c r="BK123" s="205">
        <f>BK124+BK169+BK212+BK255+BK300</f>
        <v>0</v>
      </c>
    </row>
    <row r="124" spans="1:63" s="12" customFormat="1" ht="22.8" customHeight="1">
      <c r="A124" s="12"/>
      <c r="B124" s="192"/>
      <c r="C124" s="193"/>
      <c r="D124" s="194" t="s">
        <v>72</v>
      </c>
      <c r="E124" s="206" t="s">
        <v>113</v>
      </c>
      <c r="F124" s="206" t="s">
        <v>114</v>
      </c>
      <c r="G124" s="193"/>
      <c r="H124" s="193"/>
      <c r="I124" s="196"/>
      <c r="J124" s="207">
        <f>BK124</f>
        <v>0</v>
      </c>
      <c r="K124" s="193"/>
      <c r="L124" s="198"/>
      <c r="M124" s="199"/>
      <c r="N124" s="200"/>
      <c r="O124" s="200"/>
      <c r="P124" s="201">
        <f>SUM(P125:P168)</f>
        <v>0</v>
      </c>
      <c r="Q124" s="200"/>
      <c r="R124" s="201">
        <f>SUM(R125:R168)</f>
        <v>0</v>
      </c>
      <c r="S124" s="200"/>
      <c r="T124" s="202">
        <f>SUM(T125:T168)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3" t="s">
        <v>80</v>
      </c>
      <c r="AT124" s="204" t="s">
        <v>72</v>
      </c>
      <c r="AU124" s="204" t="s">
        <v>78</v>
      </c>
      <c r="AY124" s="203" t="s">
        <v>112</v>
      </c>
      <c r="BK124" s="205">
        <f>SUM(BK125:BK168)</f>
        <v>0</v>
      </c>
    </row>
    <row r="125" spans="1:65" s="2" customFormat="1" ht="24.15" customHeight="1">
      <c r="A125" s="35"/>
      <c r="B125" s="36"/>
      <c r="C125" s="208" t="s">
        <v>78</v>
      </c>
      <c r="D125" s="208" t="s">
        <v>115</v>
      </c>
      <c r="E125" s="209" t="s">
        <v>116</v>
      </c>
      <c r="F125" s="210" t="s">
        <v>117</v>
      </c>
      <c r="G125" s="211" t="s">
        <v>118</v>
      </c>
      <c r="H125" s="212">
        <v>5</v>
      </c>
      <c r="I125" s="213"/>
      <c r="J125" s="214">
        <f>ROUND(I125*H125,2)</f>
        <v>0</v>
      </c>
      <c r="K125" s="210" t="s">
        <v>1</v>
      </c>
      <c r="L125" s="41"/>
      <c r="M125" s="215" t="s">
        <v>1</v>
      </c>
      <c r="N125" s="216" t="s">
        <v>38</v>
      </c>
      <c r="O125" s="88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9" t="s">
        <v>119</v>
      </c>
      <c r="AT125" s="219" t="s">
        <v>115</v>
      </c>
      <c r="AU125" s="219" t="s">
        <v>80</v>
      </c>
      <c r="AY125" s="14" t="s">
        <v>112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78</v>
      </c>
      <c r="BK125" s="220">
        <f>ROUND(I125*H125,2)</f>
        <v>0</v>
      </c>
      <c r="BL125" s="14" t="s">
        <v>119</v>
      </c>
      <c r="BM125" s="219" t="s">
        <v>120</v>
      </c>
    </row>
    <row r="126" spans="1:47" s="2" customFormat="1" ht="12">
      <c r="A126" s="35"/>
      <c r="B126" s="36"/>
      <c r="C126" s="37"/>
      <c r="D126" s="221" t="s">
        <v>121</v>
      </c>
      <c r="E126" s="37"/>
      <c r="F126" s="222" t="s">
        <v>117</v>
      </c>
      <c r="G126" s="37"/>
      <c r="H126" s="37"/>
      <c r="I126" s="223"/>
      <c r="J126" s="37"/>
      <c r="K126" s="37"/>
      <c r="L126" s="41"/>
      <c r="M126" s="224"/>
      <c r="N126" s="225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121</v>
      </c>
      <c r="AU126" s="14" t="s">
        <v>80</v>
      </c>
    </row>
    <row r="127" spans="1:65" s="2" customFormat="1" ht="24.15" customHeight="1">
      <c r="A127" s="35"/>
      <c r="B127" s="36"/>
      <c r="C127" s="208" t="s">
        <v>80</v>
      </c>
      <c r="D127" s="208" t="s">
        <v>115</v>
      </c>
      <c r="E127" s="209" t="s">
        <v>122</v>
      </c>
      <c r="F127" s="210" t="s">
        <v>123</v>
      </c>
      <c r="G127" s="211" t="s">
        <v>118</v>
      </c>
      <c r="H127" s="212">
        <v>15</v>
      </c>
      <c r="I127" s="213"/>
      <c r="J127" s="214">
        <f>ROUND(I127*H127,2)</f>
        <v>0</v>
      </c>
      <c r="K127" s="210" t="s">
        <v>1</v>
      </c>
      <c r="L127" s="41"/>
      <c r="M127" s="215" t="s">
        <v>1</v>
      </c>
      <c r="N127" s="216" t="s">
        <v>38</v>
      </c>
      <c r="O127" s="88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9" t="s">
        <v>119</v>
      </c>
      <c r="AT127" s="219" t="s">
        <v>115</v>
      </c>
      <c r="AU127" s="219" t="s">
        <v>80</v>
      </c>
      <c r="AY127" s="14" t="s">
        <v>112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78</v>
      </c>
      <c r="BK127" s="220">
        <f>ROUND(I127*H127,2)</f>
        <v>0</v>
      </c>
      <c r="BL127" s="14" t="s">
        <v>119</v>
      </c>
      <c r="BM127" s="219" t="s">
        <v>124</v>
      </c>
    </row>
    <row r="128" spans="1:47" s="2" customFormat="1" ht="12">
      <c r="A128" s="35"/>
      <c r="B128" s="36"/>
      <c r="C128" s="37"/>
      <c r="D128" s="221" t="s">
        <v>121</v>
      </c>
      <c r="E128" s="37"/>
      <c r="F128" s="222" t="s">
        <v>123</v>
      </c>
      <c r="G128" s="37"/>
      <c r="H128" s="37"/>
      <c r="I128" s="223"/>
      <c r="J128" s="37"/>
      <c r="K128" s="37"/>
      <c r="L128" s="41"/>
      <c r="M128" s="224"/>
      <c r="N128" s="225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121</v>
      </c>
      <c r="AU128" s="14" t="s">
        <v>80</v>
      </c>
    </row>
    <row r="129" spans="1:65" s="2" customFormat="1" ht="24.15" customHeight="1">
      <c r="A129" s="35"/>
      <c r="B129" s="36"/>
      <c r="C129" s="208" t="s">
        <v>125</v>
      </c>
      <c r="D129" s="208" t="s">
        <v>115</v>
      </c>
      <c r="E129" s="209" t="s">
        <v>126</v>
      </c>
      <c r="F129" s="210" t="s">
        <v>127</v>
      </c>
      <c r="G129" s="211" t="s">
        <v>118</v>
      </c>
      <c r="H129" s="212">
        <v>30</v>
      </c>
      <c r="I129" s="213"/>
      <c r="J129" s="214">
        <f>ROUND(I129*H129,2)</f>
        <v>0</v>
      </c>
      <c r="K129" s="210" t="s">
        <v>1</v>
      </c>
      <c r="L129" s="41"/>
      <c r="M129" s="215" t="s">
        <v>1</v>
      </c>
      <c r="N129" s="216" t="s">
        <v>38</v>
      </c>
      <c r="O129" s="88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9" t="s">
        <v>119</v>
      </c>
      <c r="AT129" s="219" t="s">
        <v>115</v>
      </c>
      <c r="AU129" s="219" t="s">
        <v>80</v>
      </c>
      <c r="AY129" s="14" t="s">
        <v>112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78</v>
      </c>
      <c r="BK129" s="220">
        <f>ROUND(I129*H129,2)</f>
        <v>0</v>
      </c>
      <c r="BL129" s="14" t="s">
        <v>119</v>
      </c>
      <c r="BM129" s="219" t="s">
        <v>128</v>
      </c>
    </row>
    <row r="130" spans="1:47" s="2" customFormat="1" ht="12">
      <c r="A130" s="35"/>
      <c r="B130" s="36"/>
      <c r="C130" s="37"/>
      <c r="D130" s="221" t="s">
        <v>121</v>
      </c>
      <c r="E130" s="37"/>
      <c r="F130" s="222" t="s">
        <v>127</v>
      </c>
      <c r="G130" s="37"/>
      <c r="H130" s="37"/>
      <c r="I130" s="223"/>
      <c r="J130" s="37"/>
      <c r="K130" s="37"/>
      <c r="L130" s="41"/>
      <c r="M130" s="224"/>
      <c r="N130" s="225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121</v>
      </c>
      <c r="AU130" s="14" t="s">
        <v>80</v>
      </c>
    </row>
    <row r="131" spans="1:65" s="2" customFormat="1" ht="37.8" customHeight="1">
      <c r="A131" s="35"/>
      <c r="B131" s="36"/>
      <c r="C131" s="208" t="s">
        <v>129</v>
      </c>
      <c r="D131" s="208" t="s">
        <v>115</v>
      </c>
      <c r="E131" s="209" t="s">
        <v>130</v>
      </c>
      <c r="F131" s="210" t="s">
        <v>131</v>
      </c>
      <c r="G131" s="211" t="s">
        <v>118</v>
      </c>
      <c r="H131" s="212">
        <v>5</v>
      </c>
      <c r="I131" s="213"/>
      <c r="J131" s="214">
        <f>ROUND(I131*H131,2)</f>
        <v>0</v>
      </c>
      <c r="K131" s="210" t="s">
        <v>1</v>
      </c>
      <c r="L131" s="41"/>
      <c r="M131" s="215" t="s">
        <v>1</v>
      </c>
      <c r="N131" s="216" t="s">
        <v>38</v>
      </c>
      <c r="O131" s="88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9" t="s">
        <v>119</v>
      </c>
      <c r="AT131" s="219" t="s">
        <v>115</v>
      </c>
      <c r="AU131" s="219" t="s">
        <v>80</v>
      </c>
      <c r="AY131" s="14" t="s">
        <v>112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78</v>
      </c>
      <c r="BK131" s="220">
        <f>ROUND(I131*H131,2)</f>
        <v>0</v>
      </c>
      <c r="BL131" s="14" t="s">
        <v>119</v>
      </c>
      <c r="BM131" s="219" t="s">
        <v>132</v>
      </c>
    </row>
    <row r="132" spans="1:47" s="2" customFormat="1" ht="12">
      <c r="A132" s="35"/>
      <c r="B132" s="36"/>
      <c r="C132" s="37"/>
      <c r="D132" s="221" t="s">
        <v>121</v>
      </c>
      <c r="E132" s="37"/>
      <c r="F132" s="222" t="s">
        <v>131</v>
      </c>
      <c r="G132" s="37"/>
      <c r="H132" s="37"/>
      <c r="I132" s="223"/>
      <c r="J132" s="37"/>
      <c r="K132" s="37"/>
      <c r="L132" s="41"/>
      <c r="M132" s="224"/>
      <c r="N132" s="225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121</v>
      </c>
      <c r="AU132" s="14" t="s">
        <v>80</v>
      </c>
    </row>
    <row r="133" spans="1:65" s="2" customFormat="1" ht="37.8" customHeight="1">
      <c r="A133" s="35"/>
      <c r="B133" s="36"/>
      <c r="C133" s="208" t="s">
        <v>133</v>
      </c>
      <c r="D133" s="208" t="s">
        <v>115</v>
      </c>
      <c r="E133" s="209" t="s">
        <v>134</v>
      </c>
      <c r="F133" s="210" t="s">
        <v>135</v>
      </c>
      <c r="G133" s="211" t="s">
        <v>118</v>
      </c>
      <c r="H133" s="212">
        <v>45</v>
      </c>
      <c r="I133" s="213"/>
      <c r="J133" s="214">
        <f>ROUND(I133*H133,2)</f>
        <v>0</v>
      </c>
      <c r="K133" s="210" t="s">
        <v>1</v>
      </c>
      <c r="L133" s="41"/>
      <c r="M133" s="215" t="s">
        <v>1</v>
      </c>
      <c r="N133" s="216" t="s">
        <v>38</v>
      </c>
      <c r="O133" s="88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9" t="s">
        <v>119</v>
      </c>
      <c r="AT133" s="219" t="s">
        <v>115</v>
      </c>
      <c r="AU133" s="219" t="s">
        <v>80</v>
      </c>
      <c r="AY133" s="14" t="s">
        <v>112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78</v>
      </c>
      <c r="BK133" s="220">
        <f>ROUND(I133*H133,2)</f>
        <v>0</v>
      </c>
      <c r="BL133" s="14" t="s">
        <v>119</v>
      </c>
      <c r="BM133" s="219" t="s">
        <v>136</v>
      </c>
    </row>
    <row r="134" spans="1:47" s="2" customFormat="1" ht="12">
      <c r="A134" s="35"/>
      <c r="B134" s="36"/>
      <c r="C134" s="37"/>
      <c r="D134" s="221" t="s">
        <v>121</v>
      </c>
      <c r="E134" s="37"/>
      <c r="F134" s="222" t="s">
        <v>135</v>
      </c>
      <c r="G134" s="37"/>
      <c r="H134" s="37"/>
      <c r="I134" s="223"/>
      <c r="J134" s="37"/>
      <c r="K134" s="37"/>
      <c r="L134" s="41"/>
      <c r="M134" s="224"/>
      <c r="N134" s="225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121</v>
      </c>
      <c r="AU134" s="14" t="s">
        <v>80</v>
      </c>
    </row>
    <row r="135" spans="1:65" s="2" customFormat="1" ht="24.15" customHeight="1">
      <c r="A135" s="35"/>
      <c r="B135" s="36"/>
      <c r="C135" s="208" t="s">
        <v>137</v>
      </c>
      <c r="D135" s="208" t="s">
        <v>115</v>
      </c>
      <c r="E135" s="209" t="s">
        <v>138</v>
      </c>
      <c r="F135" s="210" t="s">
        <v>139</v>
      </c>
      <c r="G135" s="211" t="s">
        <v>140</v>
      </c>
      <c r="H135" s="212">
        <v>1</v>
      </c>
      <c r="I135" s="213"/>
      <c r="J135" s="214">
        <f>ROUND(I135*H135,2)</f>
        <v>0</v>
      </c>
      <c r="K135" s="210" t="s">
        <v>1</v>
      </c>
      <c r="L135" s="41"/>
      <c r="M135" s="215" t="s">
        <v>1</v>
      </c>
      <c r="N135" s="216" t="s">
        <v>38</v>
      </c>
      <c r="O135" s="88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9" t="s">
        <v>119</v>
      </c>
      <c r="AT135" s="219" t="s">
        <v>115</v>
      </c>
      <c r="AU135" s="219" t="s">
        <v>80</v>
      </c>
      <c r="AY135" s="14" t="s">
        <v>112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78</v>
      </c>
      <c r="BK135" s="220">
        <f>ROUND(I135*H135,2)</f>
        <v>0</v>
      </c>
      <c r="BL135" s="14" t="s">
        <v>119</v>
      </c>
      <c r="BM135" s="219" t="s">
        <v>141</v>
      </c>
    </row>
    <row r="136" spans="1:47" s="2" customFormat="1" ht="12">
      <c r="A136" s="35"/>
      <c r="B136" s="36"/>
      <c r="C136" s="37"/>
      <c r="D136" s="221" t="s">
        <v>121</v>
      </c>
      <c r="E136" s="37"/>
      <c r="F136" s="222" t="s">
        <v>139</v>
      </c>
      <c r="G136" s="37"/>
      <c r="H136" s="37"/>
      <c r="I136" s="223"/>
      <c r="J136" s="37"/>
      <c r="K136" s="37"/>
      <c r="L136" s="41"/>
      <c r="M136" s="224"/>
      <c r="N136" s="225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121</v>
      </c>
      <c r="AU136" s="14" t="s">
        <v>80</v>
      </c>
    </row>
    <row r="137" spans="1:65" s="2" customFormat="1" ht="24.15" customHeight="1">
      <c r="A137" s="35"/>
      <c r="B137" s="36"/>
      <c r="C137" s="208" t="s">
        <v>142</v>
      </c>
      <c r="D137" s="208" t="s">
        <v>115</v>
      </c>
      <c r="E137" s="209" t="s">
        <v>143</v>
      </c>
      <c r="F137" s="210" t="s">
        <v>144</v>
      </c>
      <c r="G137" s="211" t="s">
        <v>140</v>
      </c>
      <c r="H137" s="212">
        <v>1</v>
      </c>
      <c r="I137" s="213"/>
      <c r="J137" s="214">
        <f>ROUND(I137*H137,2)</f>
        <v>0</v>
      </c>
      <c r="K137" s="210" t="s">
        <v>1</v>
      </c>
      <c r="L137" s="41"/>
      <c r="M137" s="215" t="s">
        <v>1</v>
      </c>
      <c r="N137" s="216" t="s">
        <v>38</v>
      </c>
      <c r="O137" s="88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9" t="s">
        <v>119</v>
      </c>
      <c r="AT137" s="219" t="s">
        <v>115</v>
      </c>
      <c r="AU137" s="219" t="s">
        <v>80</v>
      </c>
      <c r="AY137" s="14" t="s">
        <v>112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78</v>
      </c>
      <c r="BK137" s="220">
        <f>ROUND(I137*H137,2)</f>
        <v>0</v>
      </c>
      <c r="BL137" s="14" t="s">
        <v>119</v>
      </c>
      <c r="BM137" s="219" t="s">
        <v>145</v>
      </c>
    </row>
    <row r="138" spans="1:47" s="2" customFormat="1" ht="12">
      <c r="A138" s="35"/>
      <c r="B138" s="36"/>
      <c r="C138" s="37"/>
      <c r="D138" s="221" t="s">
        <v>121</v>
      </c>
      <c r="E138" s="37"/>
      <c r="F138" s="222" t="s">
        <v>144</v>
      </c>
      <c r="G138" s="37"/>
      <c r="H138" s="37"/>
      <c r="I138" s="223"/>
      <c r="J138" s="37"/>
      <c r="K138" s="37"/>
      <c r="L138" s="41"/>
      <c r="M138" s="224"/>
      <c r="N138" s="225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121</v>
      </c>
      <c r="AU138" s="14" t="s">
        <v>80</v>
      </c>
    </row>
    <row r="139" spans="1:65" s="2" customFormat="1" ht="24.15" customHeight="1">
      <c r="A139" s="35"/>
      <c r="B139" s="36"/>
      <c r="C139" s="208" t="s">
        <v>146</v>
      </c>
      <c r="D139" s="208" t="s">
        <v>115</v>
      </c>
      <c r="E139" s="209" t="s">
        <v>147</v>
      </c>
      <c r="F139" s="210" t="s">
        <v>148</v>
      </c>
      <c r="G139" s="211" t="s">
        <v>140</v>
      </c>
      <c r="H139" s="212">
        <v>2</v>
      </c>
      <c r="I139" s="213"/>
      <c r="J139" s="214">
        <f>ROUND(I139*H139,2)</f>
        <v>0</v>
      </c>
      <c r="K139" s="210" t="s">
        <v>1</v>
      </c>
      <c r="L139" s="41"/>
      <c r="M139" s="215" t="s">
        <v>1</v>
      </c>
      <c r="N139" s="216" t="s">
        <v>38</v>
      </c>
      <c r="O139" s="88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9" t="s">
        <v>119</v>
      </c>
      <c r="AT139" s="219" t="s">
        <v>115</v>
      </c>
      <c r="AU139" s="219" t="s">
        <v>80</v>
      </c>
      <c r="AY139" s="14" t="s">
        <v>112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78</v>
      </c>
      <c r="BK139" s="220">
        <f>ROUND(I139*H139,2)</f>
        <v>0</v>
      </c>
      <c r="BL139" s="14" t="s">
        <v>119</v>
      </c>
      <c r="BM139" s="219" t="s">
        <v>149</v>
      </c>
    </row>
    <row r="140" spans="1:47" s="2" customFormat="1" ht="12">
      <c r="A140" s="35"/>
      <c r="B140" s="36"/>
      <c r="C140" s="37"/>
      <c r="D140" s="221" t="s">
        <v>121</v>
      </c>
      <c r="E140" s="37"/>
      <c r="F140" s="222" t="s">
        <v>148</v>
      </c>
      <c r="G140" s="37"/>
      <c r="H140" s="37"/>
      <c r="I140" s="223"/>
      <c r="J140" s="37"/>
      <c r="K140" s="37"/>
      <c r="L140" s="41"/>
      <c r="M140" s="224"/>
      <c r="N140" s="225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121</v>
      </c>
      <c r="AU140" s="14" t="s">
        <v>80</v>
      </c>
    </row>
    <row r="141" spans="1:65" s="2" customFormat="1" ht="24.15" customHeight="1">
      <c r="A141" s="35"/>
      <c r="B141" s="36"/>
      <c r="C141" s="208" t="s">
        <v>150</v>
      </c>
      <c r="D141" s="208" t="s">
        <v>115</v>
      </c>
      <c r="E141" s="209" t="s">
        <v>151</v>
      </c>
      <c r="F141" s="210" t="s">
        <v>152</v>
      </c>
      <c r="G141" s="211" t="s">
        <v>140</v>
      </c>
      <c r="H141" s="212">
        <v>2</v>
      </c>
      <c r="I141" s="213"/>
      <c r="J141" s="214">
        <f>ROUND(I141*H141,2)</f>
        <v>0</v>
      </c>
      <c r="K141" s="210" t="s">
        <v>1</v>
      </c>
      <c r="L141" s="41"/>
      <c r="M141" s="215" t="s">
        <v>1</v>
      </c>
      <c r="N141" s="216" t="s">
        <v>38</v>
      </c>
      <c r="O141" s="88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9" t="s">
        <v>119</v>
      </c>
      <c r="AT141" s="219" t="s">
        <v>115</v>
      </c>
      <c r="AU141" s="219" t="s">
        <v>80</v>
      </c>
      <c r="AY141" s="14" t="s">
        <v>112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78</v>
      </c>
      <c r="BK141" s="220">
        <f>ROUND(I141*H141,2)</f>
        <v>0</v>
      </c>
      <c r="BL141" s="14" t="s">
        <v>119</v>
      </c>
      <c r="BM141" s="219" t="s">
        <v>153</v>
      </c>
    </row>
    <row r="142" spans="1:47" s="2" customFormat="1" ht="12">
      <c r="A142" s="35"/>
      <c r="B142" s="36"/>
      <c r="C142" s="37"/>
      <c r="D142" s="221" t="s">
        <v>121</v>
      </c>
      <c r="E142" s="37"/>
      <c r="F142" s="222" t="s">
        <v>152</v>
      </c>
      <c r="G142" s="37"/>
      <c r="H142" s="37"/>
      <c r="I142" s="223"/>
      <c r="J142" s="37"/>
      <c r="K142" s="37"/>
      <c r="L142" s="41"/>
      <c r="M142" s="224"/>
      <c r="N142" s="225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121</v>
      </c>
      <c r="AU142" s="14" t="s">
        <v>80</v>
      </c>
    </row>
    <row r="143" spans="1:65" s="2" customFormat="1" ht="24.15" customHeight="1">
      <c r="A143" s="35"/>
      <c r="B143" s="36"/>
      <c r="C143" s="208" t="s">
        <v>154</v>
      </c>
      <c r="D143" s="208" t="s">
        <v>115</v>
      </c>
      <c r="E143" s="209" t="s">
        <v>155</v>
      </c>
      <c r="F143" s="210" t="s">
        <v>156</v>
      </c>
      <c r="G143" s="211" t="s">
        <v>140</v>
      </c>
      <c r="H143" s="212">
        <v>2</v>
      </c>
      <c r="I143" s="213"/>
      <c r="J143" s="214">
        <f>ROUND(I143*H143,2)</f>
        <v>0</v>
      </c>
      <c r="K143" s="210" t="s">
        <v>1</v>
      </c>
      <c r="L143" s="41"/>
      <c r="M143" s="215" t="s">
        <v>1</v>
      </c>
      <c r="N143" s="216" t="s">
        <v>38</v>
      </c>
      <c r="O143" s="88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9" t="s">
        <v>119</v>
      </c>
      <c r="AT143" s="219" t="s">
        <v>115</v>
      </c>
      <c r="AU143" s="219" t="s">
        <v>80</v>
      </c>
      <c r="AY143" s="14" t="s">
        <v>112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78</v>
      </c>
      <c r="BK143" s="220">
        <f>ROUND(I143*H143,2)</f>
        <v>0</v>
      </c>
      <c r="BL143" s="14" t="s">
        <v>119</v>
      </c>
      <c r="BM143" s="219" t="s">
        <v>157</v>
      </c>
    </row>
    <row r="144" spans="1:47" s="2" customFormat="1" ht="12">
      <c r="A144" s="35"/>
      <c r="B144" s="36"/>
      <c r="C144" s="37"/>
      <c r="D144" s="221" t="s">
        <v>121</v>
      </c>
      <c r="E144" s="37"/>
      <c r="F144" s="222" t="s">
        <v>156</v>
      </c>
      <c r="G144" s="37"/>
      <c r="H144" s="37"/>
      <c r="I144" s="223"/>
      <c r="J144" s="37"/>
      <c r="K144" s="37"/>
      <c r="L144" s="41"/>
      <c r="M144" s="224"/>
      <c r="N144" s="225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121</v>
      </c>
      <c r="AU144" s="14" t="s">
        <v>80</v>
      </c>
    </row>
    <row r="145" spans="1:65" s="2" customFormat="1" ht="16.5" customHeight="1">
      <c r="A145" s="35"/>
      <c r="B145" s="36"/>
      <c r="C145" s="208" t="s">
        <v>158</v>
      </c>
      <c r="D145" s="208" t="s">
        <v>115</v>
      </c>
      <c r="E145" s="209" t="s">
        <v>159</v>
      </c>
      <c r="F145" s="210" t="s">
        <v>160</v>
      </c>
      <c r="G145" s="211" t="s">
        <v>140</v>
      </c>
      <c r="H145" s="212">
        <v>3</v>
      </c>
      <c r="I145" s="213"/>
      <c r="J145" s="214">
        <f>ROUND(I145*H145,2)</f>
        <v>0</v>
      </c>
      <c r="K145" s="210" t="s">
        <v>1</v>
      </c>
      <c r="L145" s="41"/>
      <c r="M145" s="215" t="s">
        <v>1</v>
      </c>
      <c r="N145" s="216" t="s">
        <v>38</v>
      </c>
      <c r="O145" s="88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9" t="s">
        <v>119</v>
      </c>
      <c r="AT145" s="219" t="s">
        <v>115</v>
      </c>
      <c r="AU145" s="219" t="s">
        <v>80</v>
      </c>
      <c r="AY145" s="14" t="s">
        <v>112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4" t="s">
        <v>78</v>
      </c>
      <c r="BK145" s="220">
        <f>ROUND(I145*H145,2)</f>
        <v>0</v>
      </c>
      <c r="BL145" s="14" t="s">
        <v>119</v>
      </c>
      <c r="BM145" s="219" t="s">
        <v>161</v>
      </c>
    </row>
    <row r="146" spans="1:47" s="2" customFormat="1" ht="12">
      <c r="A146" s="35"/>
      <c r="B146" s="36"/>
      <c r="C146" s="37"/>
      <c r="D146" s="221" t="s">
        <v>121</v>
      </c>
      <c r="E146" s="37"/>
      <c r="F146" s="222" t="s">
        <v>160</v>
      </c>
      <c r="G146" s="37"/>
      <c r="H146" s="37"/>
      <c r="I146" s="223"/>
      <c r="J146" s="37"/>
      <c r="K146" s="37"/>
      <c r="L146" s="41"/>
      <c r="M146" s="224"/>
      <c r="N146" s="225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121</v>
      </c>
      <c r="AU146" s="14" t="s">
        <v>80</v>
      </c>
    </row>
    <row r="147" spans="1:65" s="2" customFormat="1" ht="24.15" customHeight="1">
      <c r="A147" s="35"/>
      <c r="B147" s="36"/>
      <c r="C147" s="208" t="s">
        <v>162</v>
      </c>
      <c r="D147" s="208" t="s">
        <v>115</v>
      </c>
      <c r="E147" s="209" t="s">
        <v>163</v>
      </c>
      <c r="F147" s="210" t="s">
        <v>164</v>
      </c>
      <c r="G147" s="211" t="s">
        <v>140</v>
      </c>
      <c r="H147" s="212">
        <v>1</v>
      </c>
      <c r="I147" s="213"/>
      <c r="J147" s="214">
        <f>ROUND(I147*H147,2)</f>
        <v>0</v>
      </c>
      <c r="K147" s="210" t="s">
        <v>1</v>
      </c>
      <c r="L147" s="41"/>
      <c r="M147" s="215" t="s">
        <v>1</v>
      </c>
      <c r="N147" s="216" t="s">
        <v>38</v>
      </c>
      <c r="O147" s="88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9" t="s">
        <v>119</v>
      </c>
      <c r="AT147" s="219" t="s">
        <v>115</v>
      </c>
      <c r="AU147" s="219" t="s">
        <v>80</v>
      </c>
      <c r="AY147" s="14" t="s">
        <v>112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78</v>
      </c>
      <c r="BK147" s="220">
        <f>ROUND(I147*H147,2)</f>
        <v>0</v>
      </c>
      <c r="BL147" s="14" t="s">
        <v>119</v>
      </c>
      <c r="BM147" s="219" t="s">
        <v>165</v>
      </c>
    </row>
    <row r="148" spans="1:47" s="2" customFormat="1" ht="12">
      <c r="A148" s="35"/>
      <c r="B148" s="36"/>
      <c r="C148" s="37"/>
      <c r="D148" s="221" t="s">
        <v>121</v>
      </c>
      <c r="E148" s="37"/>
      <c r="F148" s="222" t="s">
        <v>164</v>
      </c>
      <c r="G148" s="37"/>
      <c r="H148" s="37"/>
      <c r="I148" s="223"/>
      <c r="J148" s="37"/>
      <c r="K148" s="37"/>
      <c r="L148" s="41"/>
      <c r="M148" s="224"/>
      <c r="N148" s="225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121</v>
      </c>
      <c r="AU148" s="14" t="s">
        <v>80</v>
      </c>
    </row>
    <row r="149" spans="1:65" s="2" customFormat="1" ht="24.15" customHeight="1">
      <c r="A149" s="35"/>
      <c r="B149" s="36"/>
      <c r="C149" s="208" t="s">
        <v>166</v>
      </c>
      <c r="D149" s="208" t="s">
        <v>115</v>
      </c>
      <c r="E149" s="209" t="s">
        <v>167</v>
      </c>
      <c r="F149" s="210" t="s">
        <v>168</v>
      </c>
      <c r="G149" s="211" t="s">
        <v>140</v>
      </c>
      <c r="H149" s="212">
        <v>1</v>
      </c>
      <c r="I149" s="213"/>
      <c r="J149" s="214">
        <f>ROUND(I149*H149,2)</f>
        <v>0</v>
      </c>
      <c r="K149" s="210" t="s">
        <v>1</v>
      </c>
      <c r="L149" s="41"/>
      <c r="M149" s="215" t="s">
        <v>1</v>
      </c>
      <c r="N149" s="216" t="s">
        <v>38</v>
      </c>
      <c r="O149" s="88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9" t="s">
        <v>119</v>
      </c>
      <c r="AT149" s="219" t="s">
        <v>115</v>
      </c>
      <c r="AU149" s="219" t="s">
        <v>80</v>
      </c>
      <c r="AY149" s="14" t="s">
        <v>112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78</v>
      </c>
      <c r="BK149" s="220">
        <f>ROUND(I149*H149,2)</f>
        <v>0</v>
      </c>
      <c r="BL149" s="14" t="s">
        <v>119</v>
      </c>
      <c r="BM149" s="219" t="s">
        <v>169</v>
      </c>
    </row>
    <row r="150" spans="1:47" s="2" customFormat="1" ht="12">
      <c r="A150" s="35"/>
      <c r="B150" s="36"/>
      <c r="C150" s="37"/>
      <c r="D150" s="221" t="s">
        <v>121</v>
      </c>
      <c r="E150" s="37"/>
      <c r="F150" s="222" t="s">
        <v>168</v>
      </c>
      <c r="G150" s="37"/>
      <c r="H150" s="37"/>
      <c r="I150" s="223"/>
      <c r="J150" s="37"/>
      <c r="K150" s="37"/>
      <c r="L150" s="41"/>
      <c r="M150" s="224"/>
      <c r="N150" s="225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121</v>
      </c>
      <c r="AU150" s="14" t="s">
        <v>80</v>
      </c>
    </row>
    <row r="151" spans="1:65" s="2" customFormat="1" ht="21.75" customHeight="1">
      <c r="A151" s="35"/>
      <c r="B151" s="36"/>
      <c r="C151" s="208" t="s">
        <v>170</v>
      </c>
      <c r="D151" s="208" t="s">
        <v>115</v>
      </c>
      <c r="E151" s="209" t="s">
        <v>171</v>
      </c>
      <c r="F151" s="210" t="s">
        <v>172</v>
      </c>
      <c r="G151" s="211" t="s">
        <v>140</v>
      </c>
      <c r="H151" s="212">
        <v>2</v>
      </c>
      <c r="I151" s="213"/>
      <c r="J151" s="214">
        <f>ROUND(I151*H151,2)</f>
        <v>0</v>
      </c>
      <c r="K151" s="210" t="s">
        <v>1</v>
      </c>
      <c r="L151" s="41"/>
      <c r="M151" s="215" t="s">
        <v>1</v>
      </c>
      <c r="N151" s="216" t="s">
        <v>38</v>
      </c>
      <c r="O151" s="88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9" t="s">
        <v>119</v>
      </c>
      <c r="AT151" s="219" t="s">
        <v>115</v>
      </c>
      <c r="AU151" s="219" t="s">
        <v>80</v>
      </c>
      <c r="AY151" s="14" t="s">
        <v>112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78</v>
      </c>
      <c r="BK151" s="220">
        <f>ROUND(I151*H151,2)</f>
        <v>0</v>
      </c>
      <c r="BL151" s="14" t="s">
        <v>119</v>
      </c>
      <c r="BM151" s="219" t="s">
        <v>173</v>
      </c>
    </row>
    <row r="152" spans="1:47" s="2" customFormat="1" ht="12">
      <c r="A152" s="35"/>
      <c r="B152" s="36"/>
      <c r="C152" s="37"/>
      <c r="D152" s="221" t="s">
        <v>121</v>
      </c>
      <c r="E152" s="37"/>
      <c r="F152" s="222" t="s">
        <v>172</v>
      </c>
      <c r="G152" s="37"/>
      <c r="H152" s="37"/>
      <c r="I152" s="223"/>
      <c r="J152" s="37"/>
      <c r="K152" s="37"/>
      <c r="L152" s="41"/>
      <c r="M152" s="224"/>
      <c r="N152" s="225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121</v>
      </c>
      <c r="AU152" s="14" t="s">
        <v>80</v>
      </c>
    </row>
    <row r="153" spans="1:65" s="2" customFormat="1" ht="21.75" customHeight="1">
      <c r="A153" s="35"/>
      <c r="B153" s="36"/>
      <c r="C153" s="208" t="s">
        <v>8</v>
      </c>
      <c r="D153" s="208" t="s">
        <v>115</v>
      </c>
      <c r="E153" s="209" t="s">
        <v>174</v>
      </c>
      <c r="F153" s="210" t="s">
        <v>175</v>
      </c>
      <c r="G153" s="211" t="s">
        <v>140</v>
      </c>
      <c r="H153" s="212">
        <v>5</v>
      </c>
      <c r="I153" s="213"/>
      <c r="J153" s="214">
        <f>ROUND(I153*H153,2)</f>
        <v>0</v>
      </c>
      <c r="K153" s="210" t="s">
        <v>1</v>
      </c>
      <c r="L153" s="41"/>
      <c r="M153" s="215" t="s">
        <v>1</v>
      </c>
      <c r="N153" s="216" t="s">
        <v>38</v>
      </c>
      <c r="O153" s="88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9" t="s">
        <v>119</v>
      </c>
      <c r="AT153" s="219" t="s">
        <v>115</v>
      </c>
      <c r="AU153" s="219" t="s">
        <v>80</v>
      </c>
      <c r="AY153" s="14" t="s">
        <v>112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4" t="s">
        <v>78</v>
      </c>
      <c r="BK153" s="220">
        <f>ROUND(I153*H153,2)</f>
        <v>0</v>
      </c>
      <c r="BL153" s="14" t="s">
        <v>119</v>
      </c>
      <c r="BM153" s="219" t="s">
        <v>176</v>
      </c>
    </row>
    <row r="154" spans="1:47" s="2" customFormat="1" ht="12">
      <c r="A154" s="35"/>
      <c r="B154" s="36"/>
      <c r="C154" s="37"/>
      <c r="D154" s="221" t="s">
        <v>121</v>
      </c>
      <c r="E154" s="37"/>
      <c r="F154" s="222" t="s">
        <v>175</v>
      </c>
      <c r="G154" s="37"/>
      <c r="H154" s="37"/>
      <c r="I154" s="223"/>
      <c r="J154" s="37"/>
      <c r="K154" s="37"/>
      <c r="L154" s="41"/>
      <c r="M154" s="224"/>
      <c r="N154" s="225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121</v>
      </c>
      <c r="AU154" s="14" t="s">
        <v>80</v>
      </c>
    </row>
    <row r="155" spans="1:65" s="2" customFormat="1" ht="21.75" customHeight="1">
      <c r="A155" s="35"/>
      <c r="B155" s="36"/>
      <c r="C155" s="208" t="s">
        <v>119</v>
      </c>
      <c r="D155" s="208" t="s">
        <v>115</v>
      </c>
      <c r="E155" s="209" t="s">
        <v>177</v>
      </c>
      <c r="F155" s="210" t="s">
        <v>178</v>
      </c>
      <c r="G155" s="211" t="s">
        <v>140</v>
      </c>
      <c r="H155" s="212">
        <v>8</v>
      </c>
      <c r="I155" s="213"/>
      <c r="J155" s="214">
        <f>ROUND(I155*H155,2)</f>
        <v>0</v>
      </c>
      <c r="K155" s="210" t="s">
        <v>1</v>
      </c>
      <c r="L155" s="41"/>
      <c r="M155" s="215" t="s">
        <v>1</v>
      </c>
      <c r="N155" s="216" t="s">
        <v>38</v>
      </c>
      <c r="O155" s="88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9" t="s">
        <v>119</v>
      </c>
      <c r="AT155" s="219" t="s">
        <v>115</v>
      </c>
      <c r="AU155" s="219" t="s">
        <v>80</v>
      </c>
      <c r="AY155" s="14" t="s">
        <v>112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78</v>
      </c>
      <c r="BK155" s="220">
        <f>ROUND(I155*H155,2)</f>
        <v>0</v>
      </c>
      <c r="BL155" s="14" t="s">
        <v>119</v>
      </c>
      <c r="BM155" s="219" t="s">
        <v>179</v>
      </c>
    </row>
    <row r="156" spans="1:47" s="2" customFormat="1" ht="12">
      <c r="A156" s="35"/>
      <c r="B156" s="36"/>
      <c r="C156" s="37"/>
      <c r="D156" s="221" t="s">
        <v>121</v>
      </c>
      <c r="E156" s="37"/>
      <c r="F156" s="222" t="s">
        <v>178</v>
      </c>
      <c r="G156" s="37"/>
      <c r="H156" s="37"/>
      <c r="I156" s="223"/>
      <c r="J156" s="37"/>
      <c r="K156" s="37"/>
      <c r="L156" s="41"/>
      <c r="M156" s="224"/>
      <c r="N156" s="225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121</v>
      </c>
      <c r="AU156" s="14" t="s">
        <v>80</v>
      </c>
    </row>
    <row r="157" spans="1:65" s="2" customFormat="1" ht="24.15" customHeight="1">
      <c r="A157" s="35"/>
      <c r="B157" s="36"/>
      <c r="C157" s="208" t="s">
        <v>180</v>
      </c>
      <c r="D157" s="208" t="s">
        <v>115</v>
      </c>
      <c r="E157" s="209" t="s">
        <v>181</v>
      </c>
      <c r="F157" s="210" t="s">
        <v>182</v>
      </c>
      <c r="G157" s="211" t="s">
        <v>140</v>
      </c>
      <c r="H157" s="212">
        <v>1</v>
      </c>
      <c r="I157" s="213"/>
      <c r="J157" s="214">
        <f>ROUND(I157*H157,2)</f>
        <v>0</v>
      </c>
      <c r="K157" s="210" t="s">
        <v>1</v>
      </c>
      <c r="L157" s="41"/>
      <c r="M157" s="215" t="s">
        <v>1</v>
      </c>
      <c r="N157" s="216" t="s">
        <v>38</v>
      </c>
      <c r="O157" s="88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9" t="s">
        <v>119</v>
      </c>
      <c r="AT157" s="219" t="s">
        <v>115</v>
      </c>
      <c r="AU157" s="219" t="s">
        <v>80</v>
      </c>
      <c r="AY157" s="14" t="s">
        <v>112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78</v>
      </c>
      <c r="BK157" s="220">
        <f>ROUND(I157*H157,2)</f>
        <v>0</v>
      </c>
      <c r="BL157" s="14" t="s">
        <v>119</v>
      </c>
      <c r="BM157" s="219" t="s">
        <v>183</v>
      </c>
    </row>
    <row r="158" spans="1:47" s="2" customFormat="1" ht="12">
      <c r="A158" s="35"/>
      <c r="B158" s="36"/>
      <c r="C158" s="37"/>
      <c r="D158" s="221" t="s">
        <v>121</v>
      </c>
      <c r="E158" s="37"/>
      <c r="F158" s="222" t="s">
        <v>182</v>
      </c>
      <c r="G158" s="37"/>
      <c r="H158" s="37"/>
      <c r="I158" s="223"/>
      <c r="J158" s="37"/>
      <c r="K158" s="37"/>
      <c r="L158" s="41"/>
      <c r="M158" s="224"/>
      <c r="N158" s="225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121</v>
      </c>
      <c r="AU158" s="14" t="s">
        <v>80</v>
      </c>
    </row>
    <row r="159" spans="1:65" s="2" customFormat="1" ht="21.75" customHeight="1">
      <c r="A159" s="35"/>
      <c r="B159" s="36"/>
      <c r="C159" s="208" t="s">
        <v>184</v>
      </c>
      <c r="D159" s="208" t="s">
        <v>115</v>
      </c>
      <c r="E159" s="209" t="s">
        <v>185</v>
      </c>
      <c r="F159" s="210" t="s">
        <v>186</v>
      </c>
      <c r="G159" s="211" t="s">
        <v>140</v>
      </c>
      <c r="H159" s="212">
        <v>1</v>
      </c>
      <c r="I159" s="213"/>
      <c r="J159" s="214">
        <f>ROUND(I159*H159,2)</f>
        <v>0</v>
      </c>
      <c r="K159" s="210" t="s">
        <v>1</v>
      </c>
      <c r="L159" s="41"/>
      <c r="M159" s="215" t="s">
        <v>1</v>
      </c>
      <c r="N159" s="216" t="s">
        <v>38</v>
      </c>
      <c r="O159" s="88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9" t="s">
        <v>119</v>
      </c>
      <c r="AT159" s="219" t="s">
        <v>115</v>
      </c>
      <c r="AU159" s="219" t="s">
        <v>80</v>
      </c>
      <c r="AY159" s="14" t="s">
        <v>112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78</v>
      </c>
      <c r="BK159" s="220">
        <f>ROUND(I159*H159,2)</f>
        <v>0</v>
      </c>
      <c r="BL159" s="14" t="s">
        <v>119</v>
      </c>
      <c r="BM159" s="219" t="s">
        <v>187</v>
      </c>
    </row>
    <row r="160" spans="1:47" s="2" customFormat="1" ht="12">
      <c r="A160" s="35"/>
      <c r="B160" s="36"/>
      <c r="C160" s="37"/>
      <c r="D160" s="221" t="s">
        <v>121</v>
      </c>
      <c r="E160" s="37"/>
      <c r="F160" s="222" t="s">
        <v>186</v>
      </c>
      <c r="G160" s="37"/>
      <c r="H160" s="37"/>
      <c r="I160" s="223"/>
      <c r="J160" s="37"/>
      <c r="K160" s="37"/>
      <c r="L160" s="41"/>
      <c r="M160" s="224"/>
      <c r="N160" s="225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121</v>
      </c>
      <c r="AU160" s="14" t="s">
        <v>80</v>
      </c>
    </row>
    <row r="161" spans="1:65" s="2" customFormat="1" ht="24.15" customHeight="1">
      <c r="A161" s="35"/>
      <c r="B161" s="36"/>
      <c r="C161" s="208" t="s">
        <v>188</v>
      </c>
      <c r="D161" s="208" t="s">
        <v>115</v>
      </c>
      <c r="E161" s="209" t="s">
        <v>189</v>
      </c>
      <c r="F161" s="210" t="s">
        <v>190</v>
      </c>
      <c r="G161" s="211" t="s">
        <v>140</v>
      </c>
      <c r="H161" s="212">
        <v>1</v>
      </c>
      <c r="I161" s="213"/>
      <c r="J161" s="214">
        <f>ROUND(I161*H161,2)</f>
        <v>0</v>
      </c>
      <c r="K161" s="210" t="s">
        <v>1</v>
      </c>
      <c r="L161" s="41"/>
      <c r="M161" s="215" t="s">
        <v>1</v>
      </c>
      <c r="N161" s="216" t="s">
        <v>38</v>
      </c>
      <c r="O161" s="88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9" t="s">
        <v>119</v>
      </c>
      <c r="AT161" s="219" t="s">
        <v>115</v>
      </c>
      <c r="AU161" s="219" t="s">
        <v>80</v>
      </c>
      <c r="AY161" s="14" t="s">
        <v>112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4" t="s">
        <v>78</v>
      </c>
      <c r="BK161" s="220">
        <f>ROUND(I161*H161,2)</f>
        <v>0</v>
      </c>
      <c r="BL161" s="14" t="s">
        <v>119</v>
      </c>
      <c r="BM161" s="219" t="s">
        <v>191</v>
      </c>
    </row>
    <row r="162" spans="1:47" s="2" customFormat="1" ht="12">
      <c r="A162" s="35"/>
      <c r="B162" s="36"/>
      <c r="C162" s="37"/>
      <c r="D162" s="221" t="s">
        <v>121</v>
      </c>
      <c r="E162" s="37"/>
      <c r="F162" s="222" t="s">
        <v>190</v>
      </c>
      <c r="G162" s="37"/>
      <c r="H162" s="37"/>
      <c r="I162" s="223"/>
      <c r="J162" s="37"/>
      <c r="K162" s="37"/>
      <c r="L162" s="41"/>
      <c r="M162" s="224"/>
      <c r="N162" s="225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121</v>
      </c>
      <c r="AU162" s="14" t="s">
        <v>80</v>
      </c>
    </row>
    <row r="163" spans="1:65" s="2" customFormat="1" ht="21.75" customHeight="1">
      <c r="A163" s="35"/>
      <c r="B163" s="36"/>
      <c r="C163" s="208" t="s">
        <v>192</v>
      </c>
      <c r="D163" s="208" t="s">
        <v>115</v>
      </c>
      <c r="E163" s="209" t="s">
        <v>193</v>
      </c>
      <c r="F163" s="210" t="s">
        <v>194</v>
      </c>
      <c r="G163" s="211" t="s">
        <v>118</v>
      </c>
      <c r="H163" s="212">
        <v>50</v>
      </c>
      <c r="I163" s="213"/>
      <c r="J163" s="214">
        <f>ROUND(I163*H163,2)</f>
        <v>0</v>
      </c>
      <c r="K163" s="210" t="s">
        <v>1</v>
      </c>
      <c r="L163" s="41"/>
      <c r="M163" s="215" t="s">
        <v>1</v>
      </c>
      <c r="N163" s="216" t="s">
        <v>38</v>
      </c>
      <c r="O163" s="88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9" t="s">
        <v>119</v>
      </c>
      <c r="AT163" s="219" t="s">
        <v>115</v>
      </c>
      <c r="AU163" s="219" t="s">
        <v>80</v>
      </c>
      <c r="AY163" s="14" t="s">
        <v>112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4" t="s">
        <v>78</v>
      </c>
      <c r="BK163" s="220">
        <f>ROUND(I163*H163,2)</f>
        <v>0</v>
      </c>
      <c r="BL163" s="14" t="s">
        <v>119</v>
      </c>
      <c r="BM163" s="219" t="s">
        <v>195</v>
      </c>
    </row>
    <row r="164" spans="1:47" s="2" customFormat="1" ht="12">
      <c r="A164" s="35"/>
      <c r="B164" s="36"/>
      <c r="C164" s="37"/>
      <c r="D164" s="221" t="s">
        <v>121</v>
      </c>
      <c r="E164" s="37"/>
      <c r="F164" s="222" t="s">
        <v>194</v>
      </c>
      <c r="G164" s="37"/>
      <c r="H164" s="37"/>
      <c r="I164" s="223"/>
      <c r="J164" s="37"/>
      <c r="K164" s="37"/>
      <c r="L164" s="41"/>
      <c r="M164" s="224"/>
      <c r="N164" s="225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121</v>
      </c>
      <c r="AU164" s="14" t="s">
        <v>80</v>
      </c>
    </row>
    <row r="165" spans="1:65" s="2" customFormat="1" ht="24.15" customHeight="1">
      <c r="A165" s="35"/>
      <c r="B165" s="36"/>
      <c r="C165" s="208" t="s">
        <v>7</v>
      </c>
      <c r="D165" s="208" t="s">
        <v>115</v>
      </c>
      <c r="E165" s="209" t="s">
        <v>196</v>
      </c>
      <c r="F165" s="210" t="s">
        <v>197</v>
      </c>
      <c r="G165" s="211" t="s">
        <v>198</v>
      </c>
      <c r="H165" s="226"/>
      <c r="I165" s="213"/>
      <c r="J165" s="214">
        <f>ROUND(I165*H165,2)</f>
        <v>0</v>
      </c>
      <c r="K165" s="210" t="s">
        <v>1</v>
      </c>
      <c r="L165" s="41"/>
      <c r="M165" s="215" t="s">
        <v>1</v>
      </c>
      <c r="N165" s="216" t="s">
        <v>38</v>
      </c>
      <c r="O165" s="88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9" t="s">
        <v>119</v>
      </c>
      <c r="AT165" s="219" t="s">
        <v>115</v>
      </c>
      <c r="AU165" s="219" t="s">
        <v>80</v>
      </c>
      <c r="AY165" s="14" t="s">
        <v>112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4" t="s">
        <v>78</v>
      </c>
      <c r="BK165" s="220">
        <f>ROUND(I165*H165,2)</f>
        <v>0</v>
      </c>
      <c r="BL165" s="14" t="s">
        <v>119</v>
      </c>
      <c r="BM165" s="219" t="s">
        <v>199</v>
      </c>
    </row>
    <row r="166" spans="1:47" s="2" customFormat="1" ht="12">
      <c r="A166" s="35"/>
      <c r="B166" s="36"/>
      <c r="C166" s="37"/>
      <c r="D166" s="221" t="s">
        <v>121</v>
      </c>
      <c r="E166" s="37"/>
      <c r="F166" s="222" t="s">
        <v>197</v>
      </c>
      <c r="G166" s="37"/>
      <c r="H166" s="37"/>
      <c r="I166" s="223"/>
      <c r="J166" s="37"/>
      <c r="K166" s="37"/>
      <c r="L166" s="41"/>
      <c r="M166" s="224"/>
      <c r="N166" s="225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121</v>
      </c>
      <c r="AU166" s="14" t="s">
        <v>80</v>
      </c>
    </row>
    <row r="167" spans="1:65" s="2" customFormat="1" ht="24.15" customHeight="1">
      <c r="A167" s="35"/>
      <c r="B167" s="36"/>
      <c r="C167" s="208" t="s">
        <v>200</v>
      </c>
      <c r="D167" s="208" t="s">
        <v>115</v>
      </c>
      <c r="E167" s="209" t="s">
        <v>201</v>
      </c>
      <c r="F167" s="210" t="s">
        <v>202</v>
      </c>
      <c r="G167" s="211" t="s">
        <v>198</v>
      </c>
      <c r="H167" s="226"/>
      <c r="I167" s="213"/>
      <c r="J167" s="214">
        <f>ROUND(I167*H167,2)</f>
        <v>0</v>
      </c>
      <c r="K167" s="210" t="s">
        <v>1</v>
      </c>
      <c r="L167" s="41"/>
      <c r="M167" s="215" t="s">
        <v>1</v>
      </c>
      <c r="N167" s="216" t="s">
        <v>38</v>
      </c>
      <c r="O167" s="88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9" t="s">
        <v>119</v>
      </c>
      <c r="AT167" s="219" t="s">
        <v>115</v>
      </c>
      <c r="AU167" s="219" t="s">
        <v>80</v>
      </c>
      <c r="AY167" s="14" t="s">
        <v>112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78</v>
      </c>
      <c r="BK167" s="220">
        <f>ROUND(I167*H167,2)</f>
        <v>0</v>
      </c>
      <c r="BL167" s="14" t="s">
        <v>119</v>
      </c>
      <c r="BM167" s="219" t="s">
        <v>203</v>
      </c>
    </row>
    <row r="168" spans="1:47" s="2" customFormat="1" ht="12">
      <c r="A168" s="35"/>
      <c r="B168" s="36"/>
      <c r="C168" s="37"/>
      <c r="D168" s="221" t="s">
        <v>121</v>
      </c>
      <c r="E168" s="37"/>
      <c r="F168" s="222" t="s">
        <v>202</v>
      </c>
      <c r="G168" s="37"/>
      <c r="H168" s="37"/>
      <c r="I168" s="223"/>
      <c r="J168" s="37"/>
      <c r="K168" s="37"/>
      <c r="L168" s="41"/>
      <c r="M168" s="224"/>
      <c r="N168" s="225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121</v>
      </c>
      <c r="AU168" s="14" t="s">
        <v>80</v>
      </c>
    </row>
    <row r="169" spans="1:63" s="12" customFormat="1" ht="22.8" customHeight="1">
      <c r="A169" s="12"/>
      <c r="B169" s="192"/>
      <c r="C169" s="193"/>
      <c r="D169" s="194" t="s">
        <v>72</v>
      </c>
      <c r="E169" s="206" t="s">
        <v>204</v>
      </c>
      <c r="F169" s="206" t="s">
        <v>205</v>
      </c>
      <c r="G169" s="193"/>
      <c r="H169" s="193"/>
      <c r="I169" s="196"/>
      <c r="J169" s="207">
        <f>BK169</f>
        <v>0</v>
      </c>
      <c r="K169" s="193"/>
      <c r="L169" s="198"/>
      <c r="M169" s="199"/>
      <c r="N169" s="200"/>
      <c r="O169" s="200"/>
      <c r="P169" s="201">
        <f>SUM(P170:P211)</f>
        <v>0</v>
      </c>
      <c r="Q169" s="200"/>
      <c r="R169" s="201">
        <f>SUM(R170:R211)</f>
        <v>0</v>
      </c>
      <c r="S169" s="200"/>
      <c r="T169" s="202">
        <f>SUM(T170:T211)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3" t="s">
        <v>80</v>
      </c>
      <c r="AT169" s="204" t="s">
        <v>72</v>
      </c>
      <c r="AU169" s="204" t="s">
        <v>78</v>
      </c>
      <c r="AY169" s="203" t="s">
        <v>112</v>
      </c>
      <c r="BK169" s="205">
        <f>SUM(BK170:BK211)</f>
        <v>0</v>
      </c>
    </row>
    <row r="170" spans="1:65" s="2" customFormat="1" ht="21.75" customHeight="1">
      <c r="A170" s="35"/>
      <c r="B170" s="36"/>
      <c r="C170" s="208" t="s">
        <v>206</v>
      </c>
      <c r="D170" s="208" t="s">
        <v>115</v>
      </c>
      <c r="E170" s="209" t="s">
        <v>207</v>
      </c>
      <c r="F170" s="210" t="s">
        <v>208</v>
      </c>
      <c r="G170" s="211" t="s">
        <v>209</v>
      </c>
      <c r="H170" s="212">
        <v>200</v>
      </c>
      <c r="I170" s="213"/>
      <c r="J170" s="214">
        <f>ROUND(I170*H170,2)</f>
        <v>0</v>
      </c>
      <c r="K170" s="210" t="s">
        <v>1</v>
      </c>
      <c r="L170" s="41"/>
      <c r="M170" s="215" t="s">
        <v>1</v>
      </c>
      <c r="N170" s="216" t="s">
        <v>38</v>
      </c>
      <c r="O170" s="88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9" t="s">
        <v>119</v>
      </c>
      <c r="AT170" s="219" t="s">
        <v>115</v>
      </c>
      <c r="AU170" s="219" t="s">
        <v>80</v>
      </c>
      <c r="AY170" s="14" t="s">
        <v>112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4" t="s">
        <v>78</v>
      </c>
      <c r="BK170" s="220">
        <f>ROUND(I170*H170,2)</f>
        <v>0</v>
      </c>
      <c r="BL170" s="14" t="s">
        <v>119</v>
      </c>
      <c r="BM170" s="219" t="s">
        <v>210</v>
      </c>
    </row>
    <row r="171" spans="1:47" s="2" customFormat="1" ht="12">
      <c r="A171" s="35"/>
      <c r="B171" s="36"/>
      <c r="C171" s="37"/>
      <c r="D171" s="221" t="s">
        <v>121</v>
      </c>
      <c r="E171" s="37"/>
      <c r="F171" s="222" t="s">
        <v>208</v>
      </c>
      <c r="G171" s="37"/>
      <c r="H171" s="37"/>
      <c r="I171" s="223"/>
      <c r="J171" s="37"/>
      <c r="K171" s="37"/>
      <c r="L171" s="41"/>
      <c r="M171" s="224"/>
      <c r="N171" s="225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121</v>
      </c>
      <c r="AU171" s="14" t="s">
        <v>80</v>
      </c>
    </row>
    <row r="172" spans="1:65" s="2" customFormat="1" ht="16.5" customHeight="1">
      <c r="A172" s="35"/>
      <c r="B172" s="36"/>
      <c r="C172" s="227" t="s">
        <v>211</v>
      </c>
      <c r="D172" s="227" t="s">
        <v>212</v>
      </c>
      <c r="E172" s="228" t="s">
        <v>213</v>
      </c>
      <c r="F172" s="229" t="s">
        <v>214</v>
      </c>
      <c r="G172" s="230" t="s">
        <v>215</v>
      </c>
      <c r="H172" s="231">
        <v>0.2</v>
      </c>
      <c r="I172" s="232"/>
      <c r="J172" s="233">
        <f>ROUND(I172*H172,2)</f>
        <v>0</v>
      </c>
      <c r="K172" s="229" t="s">
        <v>1</v>
      </c>
      <c r="L172" s="234"/>
      <c r="M172" s="235" t="s">
        <v>1</v>
      </c>
      <c r="N172" s="236" t="s">
        <v>38</v>
      </c>
      <c r="O172" s="88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9" t="s">
        <v>216</v>
      </c>
      <c r="AT172" s="219" t="s">
        <v>212</v>
      </c>
      <c r="AU172" s="219" t="s">
        <v>80</v>
      </c>
      <c r="AY172" s="14" t="s">
        <v>112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78</v>
      </c>
      <c r="BK172" s="220">
        <f>ROUND(I172*H172,2)</f>
        <v>0</v>
      </c>
      <c r="BL172" s="14" t="s">
        <v>119</v>
      </c>
      <c r="BM172" s="219" t="s">
        <v>217</v>
      </c>
    </row>
    <row r="173" spans="1:47" s="2" customFormat="1" ht="12">
      <c r="A173" s="35"/>
      <c r="B173" s="36"/>
      <c r="C173" s="37"/>
      <c r="D173" s="221" t="s">
        <v>121</v>
      </c>
      <c r="E173" s="37"/>
      <c r="F173" s="222" t="s">
        <v>214</v>
      </c>
      <c r="G173" s="37"/>
      <c r="H173" s="37"/>
      <c r="I173" s="223"/>
      <c r="J173" s="37"/>
      <c r="K173" s="37"/>
      <c r="L173" s="41"/>
      <c r="M173" s="224"/>
      <c r="N173" s="225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121</v>
      </c>
      <c r="AU173" s="14" t="s">
        <v>80</v>
      </c>
    </row>
    <row r="174" spans="1:65" s="2" customFormat="1" ht="16.5" customHeight="1">
      <c r="A174" s="35"/>
      <c r="B174" s="36"/>
      <c r="C174" s="227" t="s">
        <v>218</v>
      </c>
      <c r="D174" s="227" t="s">
        <v>212</v>
      </c>
      <c r="E174" s="228" t="s">
        <v>219</v>
      </c>
      <c r="F174" s="229" t="s">
        <v>220</v>
      </c>
      <c r="G174" s="230" t="s">
        <v>140</v>
      </c>
      <c r="H174" s="231">
        <v>16</v>
      </c>
      <c r="I174" s="232"/>
      <c r="J174" s="233">
        <f>ROUND(I174*H174,2)</f>
        <v>0</v>
      </c>
      <c r="K174" s="229" t="s">
        <v>1</v>
      </c>
      <c r="L174" s="234"/>
      <c r="M174" s="235" t="s">
        <v>1</v>
      </c>
      <c r="N174" s="236" t="s">
        <v>38</v>
      </c>
      <c r="O174" s="88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9" t="s">
        <v>216</v>
      </c>
      <c r="AT174" s="219" t="s">
        <v>212</v>
      </c>
      <c r="AU174" s="219" t="s">
        <v>80</v>
      </c>
      <c r="AY174" s="14" t="s">
        <v>112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4" t="s">
        <v>78</v>
      </c>
      <c r="BK174" s="220">
        <f>ROUND(I174*H174,2)</f>
        <v>0</v>
      </c>
      <c r="BL174" s="14" t="s">
        <v>119</v>
      </c>
      <c r="BM174" s="219" t="s">
        <v>221</v>
      </c>
    </row>
    <row r="175" spans="1:47" s="2" customFormat="1" ht="12">
      <c r="A175" s="35"/>
      <c r="B175" s="36"/>
      <c r="C175" s="37"/>
      <c r="D175" s="221" t="s">
        <v>121</v>
      </c>
      <c r="E175" s="37"/>
      <c r="F175" s="222" t="s">
        <v>220</v>
      </c>
      <c r="G175" s="37"/>
      <c r="H175" s="37"/>
      <c r="I175" s="223"/>
      <c r="J175" s="37"/>
      <c r="K175" s="37"/>
      <c r="L175" s="41"/>
      <c r="M175" s="224"/>
      <c r="N175" s="225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121</v>
      </c>
      <c r="AU175" s="14" t="s">
        <v>80</v>
      </c>
    </row>
    <row r="176" spans="1:65" s="2" customFormat="1" ht="24.15" customHeight="1">
      <c r="A176" s="35"/>
      <c r="B176" s="36"/>
      <c r="C176" s="208" t="s">
        <v>222</v>
      </c>
      <c r="D176" s="208" t="s">
        <v>115</v>
      </c>
      <c r="E176" s="209" t="s">
        <v>223</v>
      </c>
      <c r="F176" s="210" t="s">
        <v>224</v>
      </c>
      <c r="G176" s="211" t="s">
        <v>140</v>
      </c>
      <c r="H176" s="212">
        <v>2</v>
      </c>
      <c r="I176" s="213"/>
      <c r="J176" s="214">
        <f>ROUND(I176*H176,2)</f>
        <v>0</v>
      </c>
      <c r="K176" s="210" t="s">
        <v>1</v>
      </c>
      <c r="L176" s="41"/>
      <c r="M176" s="215" t="s">
        <v>1</v>
      </c>
      <c r="N176" s="216" t="s">
        <v>38</v>
      </c>
      <c r="O176" s="88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9" t="s">
        <v>119</v>
      </c>
      <c r="AT176" s="219" t="s">
        <v>115</v>
      </c>
      <c r="AU176" s="219" t="s">
        <v>80</v>
      </c>
      <c r="AY176" s="14" t="s">
        <v>112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4" t="s">
        <v>78</v>
      </c>
      <c r="BK176" s="220">
        <f>ROUND(I176*H176,2)</f>
        <v>0</v>
      </c>
      <c r="BL176" s="14" t="s">
        <v>119</v>
      </c>
      <c r="BM176" s="219" t="s">
        <v>225</v>
      </c>
    </row>
    <row r="177" spans="1:47" s="2" customFormat="1" ht="12">
      <c r="A177" s="35"/>
      <c r="B177" s="36"/>
      <c r="C177" s="37"/>
      <c r="D177" s="221" t="s">
        <v>121</v>
      </c>
      <c r="E177" s="37"/>
      <c r="F177" s="222" t="s">
        <v>224</v>
      </c>
      <c r="G177" s="37"/>
      <c r="H177" s="37"/>
      <c r="I177" s="223"/>
      <c r="J177" s="37"/>
      <c r="K177" s="37"/>
      <c r="L177" s="41"/>
      <c r="M177" s="224"/>
      <c r="N177" s="225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121</v>
      </c>
      <c r="AU177" s="14" t="s">
        <v>80</v>
      </c>
    </row>
    <row r="178" spans="1:65" s="2" customFormat="1" ht="24.15" customHeight="1">
      <c r="A178" s="35"/>
      <c r="B178" s="36"/>
      <c r="C178" s="208" t="s">
        <v>226</v>
      </c>
      <c r="D178" s="208" t="s">
        <v>115</v>
      </c>
      <c r="E178" s="209" t="s">
        <v>227</v>
      </c>
      <c r="F178" s="210" t="s">
        <v>228</v>
      </c>
      <c r="G178" s="211" t="s">
        <v>140</v>
      </c>
      <c r="H178" s="212">
        <v>2</v>
      </c>
      <c r="I178" s="213"/>
      <c r="J178" s="214">
        <f>ROUND(I178*H178,2)</f>
        <v>0</v>
      </c>
      <c r="K178" s="210" t="s">
        <v>1</v>
      </c>
      <c r="L178" s="41"/>
      <c r="M178" s="215" t="s">
        <v>1</v>
      </c>
      <c r="N178" s="216" t="s">
        <v>38</v>
      </c>
      <c r="O178" s="88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9" t="s">
        <v>119</v>
      </c>
      <c r="AT178" s="219" t="s">
        <v>115</v>
      </c>
      <c r="AU178" s="219" t="s">
        <v>80</v>
      </c>
      <c r="AY178" s="14" t="s">
        <v>112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4" t="s">
        <v>78</v>
      </c>
      <c r="BK178" s="220">
        <f>ROUND(I178*H178,2)</f>
        <v>0</v>
      </c>
      <c r="BL178" s="14" t="s">
        <v>119</v>
      </c>
      <c r="BM178" s="219" t="s">
        <v>229</v>
      </c>
    </row>
    <row r="179" spans="1:47" s="2" customFormat="1" ht="12">
      <c r="A179" s="35"/>
      <c r="B179" s="36"/>
      <c r="C179" s="37"/>
      <c r="D179" s="221" t="s">
        <v>121</v>
      </c>
      <c r="E179" s="37"/>
      <c r="F179" s="222" t="s">
        <v>228</v>
      </c>
      <c r="G179" s="37"/>
      <c r="H179" s="37"/>
      <c r="I179" s="223"/>
      <c r="J179" s="37"/>
      <c r="K179" s="37"/>
      <c r="L179" s="41"/>
      <c r="M179" s="224"/>
      <c r="N179" s="225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121</v>
      </c>
      <c r="AU179" s="14" t="s">
        <v>80</v>
      </c>
    </row>
    <row r="180" spans="1:65" s="2" customFormat="1" ht="24.15" customHeight="1">
      <c r="A180" s="35"/>
      <c r="B180" s="36"/>
      <c r="C180" s="208" t="s">
        <v>230</v>
      </c>
      <c r="D180" s="208" t="s">
        <v>115</v>
      </c>
      <c r="E180" s="209" t="s">
        <v>231</v>
      </c>
      <c r="F180" s="210" t="s">
        <v>232</v>
      </c>
      <c r="G180" s="211" t="s">
        <v>140</v>
      </c>
      <c r="H180" s="212">
        <v>2</v>
      </c>
      <c r="I180" s="213"/>
      <c r="J180" s="214">
        <f>ROUND(I180*H180,2)</f>
        <v>0</v>
      </c>
      <c r="K180" s="210" t="s">
        <v>1</v>
      </c>
      <c r="L180" s="41"/>
      <c r="M180" s="215" t="s">
        <v>1</v>
      </c>
      <c r="N180" s="216" t="s">
        <v>38</v>
      </c>
      <c r="O180" s="88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9" t="s">
        <v>119</v>
      </c>
      <c r="AT180" s="219" t="s">
        <v>115</v>
      </c>
      <c r="AU180" s="219" t="s">
        <v>80</v>
      </c>
      <c r="AY180" s="14" t="s">
        <v>112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4" t="s">
        <v>78</v>
      </c>
      <c r="BK180" s="220">
        <f>ROUND(I180*H180,2)</f>
        <v>0</v>
      </c>
      <c r="BL180" s="14" t="s">
        <v>119</v>
      </c>
      <c r="BM180" s="219" t="s">
        <v>233</v>
      </c>
    </row>
    <row r="181" spans="1:47" s="2" customFormat="1" ht="12">
      <c r="A181" s="35"/>
      <c r="B181" s="36"/>
      <c r="C181" s="37"/>
      <c r="D181" s="221" t="s">
        <v>121</v>
      </c>
      <c r="E181" s="37"/>
      <c r="F181" s="222" t="s">
        <v>232</v>
      </c>
      <c r="G181" s="37"/>
      <c r="H181" s="37"/>
      <c r="I181" s="223"/>
      <c r="J181" s="37"/>
      <c r="K181" s="37"/>
      <c r="L181" s="41"/>
      <c r="M181" s="224"/>
      <c r="N181" s="225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121</v>
      </c>
      <c r="AU181" s="14" t="s">
        <v>80</v>
      </c>
    </row>
    <row r="182" spans="1:65" s="2" customFormat="1" ht="24.15" customHeight="1">
      <c r="A182" s="35"/>
      <c r="B182" s="36"/>
      <c r="C182" s="208" t="s">
        <v>234</v>
      </c>
      <c r="D182" s="208" t="s">
        <v>115</v>
      </c>
      <c r="E182" s="209" t="s">
        <v>235</v>
      </c>
      <c r="F182" s="210" t="s">
        <v>236</v>
      </c>
      <c r="G182" s="211" t="s">
        <v>140</v>
      </c>
      <c r="H182" s="212">
        <v>2</v>
      </c>
      <c r="I182" s="213"/>
      <c r="J182" s="214">
        <f>ROUND(I182*H182,2)</f>
        <v>0</v>
      </c>
      <c r="K182" s="210" t="s">
        <v>1</v>
      </c>
      <c r="L182" s="41"/>
      <c r="M182" s="215" t="s">
        <v>1</v>
      </c>
      <c r="N182" s="216" t="s">
        <v>38</v>
      </c>
      <c r="O182" s="88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9" t="s">
        <v>119</v>
      </c>
      <c r="AT182" s="219" t="s">
        <v>115</v>
      </c>
      <c r="AU182" s="219" t="s">
        <v>80</v>
      </c>
      <c r="AY182" s="14" t="s">
        <v>112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4" t="s">
        <v>78</v>
      </c>
      <c r="BK182" s="220">
        <f>ROUND(I182*H182,2)</f>
        <v>0</v>
      </c>
      <c r="BL182" s="14" t="s">
        <v>119</v>
      </c>
      <c r="BM182" s="219" t="s">
        <v>237</v>
      </c>
    </row>
    <row r="183" spans="1:47" s="2" customFormat="1" ht="12">
      <c r="A183" s="35"/>
      <c r="B183" s="36"/>
      <c r="C183" s="37"/>
      <c r="D183" s="221" t="s">
        <v>121</v>
      </c>
      <c r="E183" s="37"/>
      <c r="F183" s="222" t="s">
        <v>236</v>
      </c>
      <c r="G183" s="37"/>
      <c r="H183" s="37"/>
      <c r="I183" s="223"/>
      <c r="J183" s="37"/>
      <c r="K183" s="37"/>
      <c r="L183" s="41"/>
      <c r="M183" s="224"/>
      <c r="N183" s="225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121</v>
      </c>
      <c r="AU183" s="14" t="s">
        <v>80</v>
      </c>
    </row>
    <row r="184" spans="1:65" s="2" customFormat="1" ht="16.5" customHeight="1">
      <c r="A184" s="35"/>
      <c r="B184" s="36"/>
      <c r="C184" s="208" t="s">
        <v>238</v>
      </c>
      <c r="D184" s="208" t="s">
        <v>115</v>
      </c>
      <c r="E184" s="209" t="s">
        <v>239</v>
      </c>
      <c r="F184" s="210" t="s">
        <v>240</v>
      </c>
      <c r="G184" s="211" t="s">
        <v>140</v>
      </c>
      <c r="H184" s="212">
        <v>1</v>
      </c>
      <c r="I184" s="213"/>
      <c r="J184" s="214">
        <f>ROUND(I184*H184,2)</f>
        <v>0</v>
      </c>
      <c r="K184" s="210" t="s">
        <v>1</v>
      </c>
      <c r="L184" s="41"/>
      <c r="M184" s="215" t="s">
        <v>1</v>
      </c>
      <c r="N184" s="216" t="s">
        <v>38</v>
      </c>
      <c r="O184" s="88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9" t="s">
        <v>119</v>
      </c>
      <c r="AT184" s="219" t="s">
        <v>115</v>
      </c>
      <c r="AU184" s="219" t="s">
        <v>80</v>
      </c>
      <c r="AY184" s="14" t="s">
        <v>112</v>
      </c>
      <c r="BE184" s="220">
        <f>IF(N184="základní",J184,0)</f>
        <v>0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14" t="s">
        <v>78</v>
      </c>
      <c r="BK184" s="220">
        <f>ROUND(I184*H184,2)</f>
        <v>0</v>
      </c>
      <c r="BL184" s="14" t="s">
        <v>119</v>
      </c>
      <c r="BM184" s="219" t="s">
        <v>241</v>
      </c>
    </row>
    <row r="185" spans="1:47" s="2" customFormat="1" ht="12">
      <c r="A185" s="35"/>
      <c r="B185" s="36"/>
      <c r="C185" s="37"/>
      <c r="D185" s="221" t="s">
        <v>121</v>
      </c>
      <c r="E185" s="37"/>
      <c r="F185" s="222" t="s">
        <v>240</v>
      </c>
      <c r="G185" s="37"/>
      <c r="H185" s="37"/>
      <c r="I185" s="223"/>
      <c r="J185" s="37"/>
      <c r="K185" s="37"/>
      <c r="L185" s="41"/>
      <c r="M185" s="224"/>
      <c r="N185" s="225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121</v>
      </c>
      <c r="AU185" s="14" t="s">
        <v>80</v>
      </c>
    </row>
    <row r="186" spans="1:65" s="2" customFormat="1" ht="33" customHeight="1">
      <c r="A186" s="35"/>
      <c r="B186" s="36"/>
      <c r="C186" s="208" t="s">
        <v>242</v>
      </c>
      <c r="D186" s="208" t="s">
        <v>115</v>
      </c>
      <c r="E186" s="209" t="s">
        <v>243</v>
      </c>
      <c r="F186" s="210" t="s">
        <v>244</v>
      </c>
      <c r="G186" s="211" t="s">
        <v>245</v>
      </c>
      <c r="H186" s="212">
        <v>2</v>
      </c>
      <c r="I186" s="213"/>
      <c r="J186" s="214">
        <f>ROUND(I186*H186,2)</f>
        <v>0</v>
      </c>
      <c r="K186" s="210" t="s">
        <v>1</v>
      </c>
      <c r="L186" s="41"/>
      <c r="M186" s="215" t="s">
        <v>1</v>
      </c>
      <c r="N186" s="216" t="s">
        <v>38</v>
      </c>
      <c r="O186" s="88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9" t="s">
        <v>119</v>
      </c>
      <c r="AT186" s="219" t="s">
        <v>115</v>
      </c>
      <c r="AU186" s="219" t="s">
        <v>80</v>
      </c>
      <c r="AY186" s="14" t="s">
        <v>112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4" t="s">
        <v>78</v>
      </c>
      <c r="BK186" s="220">
        <f>ROUND(I186*H186,2)</f>
        <v>0</v>
      </c>
      <c r="BL186" s="14" t="s">
        <v>119</v>
      </c>
      <c r="BM186" s="219" t="s">
        <v>246</v>
      </c>
    </row>
    <row r="187" spans="1:47" s="2" customFormat="1" ht="12">
      <c r="A187" s="35"/>
      <c r="B187" s="36"/>
      <c r="C187" s="37"/>
      <c r="D187" s="221" t="s">
        <v>121</v>
      </c>
      <c r="E187" s="37"/>
      <c r="F187" s="222" t="s">
        <v>244</v>
      </c>
      <c r="G187" s="37"/>
      <c r="H187" s="37"/>
      <c r="I187" s="223"/>
      <c r="J187" s="37"/>
      <c r="K187" s="37"/>
      <c r="L187" s="41"/>
      <c r="M187" s="224"/>
      <c r="N187" s="225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121</v>
      </c>
      <c r="AU187" s="14" t="s">
        <v>80</v>
      </c>
    </row>
    <row r="188" spans="1:65" s="2" customFormat="1" ht="24.15" customHeight="1">
      <c r="A188" s="35"/>
      <c r="B188" s="36"/>
      <c r="C188" s="208" t="s">
        <v>216</v>
      </c>
      <c r="D188" s="208" t="s">
        <v>115</v>
      </c>
      <c r="E188" s="209" t="s">
        <v>247</v>
      </c>
      <c r="F188" s="210" t="s">
        <v>248</v>
      </c>
      <c r="G188" s="211" t="s">
        <v>245</v>
      </c>
      <c r="H188" s="212">
        <v>1</v>
      </c>
      <c r="I188" s="213"/>
      <c r="J188" s="214">
        <f>ROUND(I188*H188,2)</f>
        <v>0</v>
      </c>
      <c r="K188" s="210" t="s">
        <v>1</v>
      </c>
      <c r="L188" s="41"/>
      <c r="M188" s="215" t="s">
        <v>1</v>
      </c>
      <c r="N188" s="216" t="s">
        <v>38</v>
      </c>
      <c r="O188" s="88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9" t="s">
        <v>119</v>
      </c>
      <c r="AT188" s="219" t="s">
        <v>115</v>
      </c>
      <c r="AU188" s="219" t="s">
        <v>80</v>
      </c>
      <c r="AY188" s="14" t="s">
        <v>112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4" t="s">
        <v>78</v>
      </c>
      <c r="BK188" s="220">
        <f>ROUND(I188*H188,2)</f>
        <v>0</v>
      </c>
      <c r="BL188" s="14" t="s">
        <v>119</v>
      </c>
      <c r="BM188" s="219" t="s">
        <v>249</v>
      </c>
    </row>
    <row r="189" spans="1:47" s="2" customFormat="1" ht="12">
      <c r="A189" s="35"/>
      <c r="B189" s="36"/>
      <c r="C189" s="37"/>
      <c r="D189" s="221" t="s">
        <v>121</v>
      </c>
      <c r="E189" s="37"/>
      <c r="F189" s="222" t="s">
        <v>248</v>
      </c>
      <c r="G189" s="37"/>
      <c r="H189" s="37"/>
      <c r="I189" s="223"/>
      <c r="J189" s="37"/>
      <c r="K189" s="37"/>
      <c r="L189" s="41"/>
      <c r="M189" s="224"/>
      <c r="N189" s="225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121</v>
      </c>
      <c r="AU189" s="14" t="s">
        <v>80</v>
      </c>
    </row>
    <row r="190" spans="1:65" s="2" customFormat="1" ht="24.15" customHeight="1">
      <c r="A190" s="35"/>
      <c r="B190" s="36"/>
      <c r="C190" s="208" t="s">
        <v>250</v>
      </c>
      <c r="D190" s="208" t="s">
        <v>115</v>
      </c>
      <c r="E190" s="209" t="s">
        <v>251</v>
      </c>
      <c r="F190" s="210" t="s">
        <v>252</v>
      </c>
      <c r="G190" s="211" t="s">
        <v>245</v>
      </c>
      <c r="H190" s="212">
        <v>3</v>
      </c>
      <c r="I190" s="213"/>
      <c r="J190" s="214">
        <f>ROUND(I190*H190,2)</f>
        <v>0</v>
      </c>
      <c r="K190" s="210" t="s">
        <v>1</v>
      </c>
      <c r="L190" s="41"/>
      <c r="M190" s="215" t="s">
        <v>1</v>
      </c>
      <c r="N190" s="216" t="s">
        <v>38</v>
      </c>
      <c r="O190" s="88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9" t="s">
        <v>119</v>
      </c>
      <c r="AT190" s="219" t="s">
        <v>115</v>
      </c>
      <c r="AU190" s="219" t="s">
        <v>80</v>
      </c>
      <c r="AY190" s="14" t="s">
        <v>112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4" t="s">
        <v>78</v>
      </c>
      <c r="BK190" s="220">
        <f>ROUND(I190*H190,2)</f>
        <v>0</v>
      </c>
      <c r="BL190" s="14" t="s">
        <v>119</v>
      </c>
      <c r="BM190" s="219" t="s">
        <v>253</v>
      </c>
    </row>
    <row r="191" spans="1:47" s="2" customFormat="1" ht="12">
      <c r="A191" s="35"/>
      <c r="B191" s="36"/>
      <c r="C191" s="37"/>
      <c r="D191" s="221" t="s">
        <v>121</v>
      </c>
      <c r="E191" s="37"/>
      <c r="F191" s="222" t="s">
        <v>252</v>
      </c>
      <c r="G191" s="37"/>
      <c r="H191" s="37"/>
      <c r="I191" s="223"/>
      <c r="J191" s="37"/>
      <c r="K191" s="37"/>
      <c r="L191" s="41"/>
      <c r="M191" s="224"/>
      <c r="N191" s="225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121</v>
      </c>
      <c r="AU191" s="14" t="s">
        <v>80</v>
      </c>
    </row>
    <row r="192" spans="1:65" s="2" customFormat="1" ht="21.75" customHeight="1">
      <c r="A192" s="35"/>
      <c r="B192" s="36"/>
      <c r="C192" s="208" t="s">
        <v>254</v>
      </c>
      <c r="D192" s="208" t="s">
        <v>115</v>
      </c>
      <c r="E192" s="209" t="s">
        <v>255</v>
      </c>
      <c r="F192" s="210" t="s">
        <v>256</v>
      </c>
      <c r="G192" s="211" t="s">
        <v>245</v>
      </c>
      <c r="H192" s="212">
        <v>3</v>
      </c>
      <c r="I192" s="213"/>
      <c r="J192" s="214">
        <f>ROUND(I192*H192,2)</f>
        <v>0</v>
      </c>
      <c r="K192" s="210" t="s">
        <v>1</v>
      </c>
      <c r="L192" s="41"/>
      <c r="M192" s="215" t="s">
        <v>1</v>
      </c>
      <c r="N192" s="216" t="s">
        <v>38</v>
      </c>
      <c r="O192" s="88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9" t="s">
        <v>119</v>
      </c>
      <c r="AT192" s="219" t="s">
        <v>115</v>
      </c>
      <c r="AU192" s="219" t="s">
        <v>80</v>
      </c>
      <c r="AY192" s="14" t="s">
        <v>112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4" t="s">
        <v>78</v>
      </c>
      <c r="BK192" s="220">
        <f>ROUND(I192*H192,2)</f>
        <v>0</v>
      </c>
      <c r="BL192" s="14" t="s">
        <v>119</v>
      </c>
      <c r="BM192" s="219" t="s">
        <v>257</v>
      </c>
    </row>
    <row r="193" spans="1:47" s="2" customFormat="1" ht="12">
      <c r="A193" s="35"/>
      <c r="B193" s="36"/>
      <c r="C193" s="37"/>
      <c r="D193" s="221" t="s">
        <v>121</v>
      </c>
      <c r="E193" s="37"/>
      <c r="F193" s="222" t="s">
        <v>256</v>
      </c>
      <c r="G193" s="37"/>
      <c r="H193" s="37"/>
      <c r="I193" s="223"/>
      <c r="J193" s="37"/>
      <c r="K193" s="37"/>
      <c r="L193" s="41"/>
      <c r="M193" s="224"/>
      <c r="N193" s="225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121</v>
      </c>
      <c r="AU193" s="14" t="s">
        <v>80</v>
      </c>
    </row>
    <row r="194" spans="1:65" s="2" customFormat="1" ht="33" customHeight="1">
      <c r="A194" s="35"/>
      <c r="B194" s="36"/>
      <c r="C194" s="208" t="s">
        <v>258</v>
      </c>
      <c r="D194" s="208" t="s">
        <v>115</v>
      </c>
      <c r="E194" s="209" t="s">
        <v>259</v>
      </c>
      <c r="F194" s="210" t="s">
        <v>260</v>
      </c>
      <c r="G194" s="211" t="s">
        <v>245</v>
      </c>
      <c r="H194" s="212">
        <v>1</v>
      </c>
      <c r="I194" s="213"/>
      <c r="J194" s="214">
        <f>ROUND(I194*H194,2)</f>
        <v>0</v>
      </c>
      <c r="K194" s="210" t="s">
        <v>1</v>
      </c>
      <c r="L194" s="41"/>
      <c r="M194" s="215" t="s">
        <v>1</v>
      </c>
      <c r="N194" s="216" t="s">
        <v>38</v>
      </c>
      <c r="O194" s="88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9" t="s">
        <v>119</v>
      </c>
      <c r="AT194" s="219" t="s">
        <v>115</v>
      </c>
      <c r="AU194" s="219" t="s">
        <v>80</v>
      </c>
      <c r="AY194" s="14" t="s">
        <v>112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4" t="s">
        <v>78</v>
      </c>
      <c r="BK194" s="220">
        <f>ROUND(I194*H194,2)</f>
        <v>0</v>
      </c>
      <c r="BL194" s="14" t="s">
        <v>119</v>
      </c>
      <c r="BM194" s="219" t="s">
        <v>261</v>
      </c>
    </row>
    <row r="195" spans="1:47" s="2" customFormat="1" ht="12">
      <c r="A195" s="35"/>
      <c r="B195" s="36"/>
      <c r="C195" s="37"/>
      <c r="D195" s="221" t="s">
        <v>121</v>
      </c>
      <c r="E195" s="37"/>
      <c r="F195" s="222" t="s">
        <v>260</v>
      </c>
      <c r="G195" s="37"/>
      <c r="H195" s="37"/>
      <c r="I195" s="223"/>
      <c r="J195" s="37"/>
      <c r="K195" s="37"/>
      <c r="L195" s="41"/>
      <c r="M195" s="224"/>
      <c r="N195" s="225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121</v>
      </c>
      <c r="AU195" s="14" t="s">
        <v>80</v>
      </c>
    </row>
    <row r="196" spans="1:65" s="2" customFormat="1" ht="24.15" customHeight="1">
      <c r="A196" s="35"/>
      <c r="B196" s="36"/>
      <c r="C196" s="208" t="s">
        <v>262</v>
      </c>
      <c r="D196" s="208" t="s">
        <v>115</v>
      </c>
      <c r="E196" s="209" t="s">
        <v>263</v>
      </c>
      <c r="F196" s="210" t="s">
        <v>264</v>
      </c>
      <c r="G196" s="211" t="s">
        <v>245</v>
      </c>
      <c r="H196" s="212">
        <v>1</v>
      </c>
      <c r="I196" s="213"/>
      <c r="J196" s="214">
        <f>ROUND(I196*H196,2)</f>
        <v>0</v>
      </c>
      <c r="K196" s="210" t="s">
        <v>1</v>
      </c>
      <c r="L196" s="41"/>
      <c r="M196" s="215" t="s">
        <v>1</v>
      </c>
      <c r="N196" s="216" t="s">
        <v>38</v>
      </c>
      <c r="O196" s="88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9" t="s">
        <v>119</v>
      </c>
      <c r="AT196" s="219" t="s">
        <v>115</v>
      </c>
      <c r="AU196" s="219" t="s">
        <v>80</v>
      </c>
      <c r="AY196" s="14" t="s">
        <v>112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14" t="s">
        <v>78</v>
      </c>
      <c r="BK196" s="220">
        <f>ROUND(I196*H196,2)</f>
        <v>0</v>
      </c>
      <c r="BL196" s="14" t="s">
        <v>119</v>
      </c>
      <c r="BM196" s="219" t="s">
        <v>265</v>
      </c>
    </row>
    <row r="197" spans="1:47" s="2" customFormat="1" ht="12">
      <c r="A197" s="35"/>
      <c r="B197" s="36"/>
      <c r="C197" s="37"/>
      <c r="D197" s="221" t="s">
        <v>121</v>
      </c>
      <c r="E197" s="37"/>
      <c r="F197" s="222" t="s">
        <v>264</v>
      </c>
      <c r="G197" s="37"/>
      <c r="H197" s="37"/>
      <c r="I197" s="223"/>
      <c r="J197" s="37"/>
      <c r="K197" s="37"/>
      <c r="L197" s="41"/>
      <c r="M197" s="224"/>
      <c r="N197" s="225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121</v>
      </c>
      <c r="AU197" s="14" t="s">
        <v>80</v>
      </c>
    </row>
    <row r="198" spans="1:65" s="2" customFormat="1" ht="24.15" customHeight="1">
      <c r="A198" s="35"/>
      <c r="B198" s="36"/>
      <c r="C198" s="208" t="s">
        <v>266</v>
      </c>
      <c r="D198" s="208" t="s">
        <v>115</v>
      </c>
      <c r="E198" s="209" t="s">
        <v>267</v>
      </c>
      <c r="F198" s="210" t="s">
        <v>268</v>
      </c>
      <c r="G198" s="211" t="s">
        <v>140</v>
      </c>
      <c r="H198" s="212">
        <v>1</v>
      </c>
      <c r="I198" s="213"/>
      <c r="J198" s="214">
        <f>ROUND(I198*H198,2)</f>
        <v>0</v>
      </c>
      <c r="K198" s="210" t="s">
        <v>1</v>
      </c>
      <c r="L198" s="41"/>
      <c r="M198" s="215" t="s">
        <v>1</v>
      </c>
      <c r="N198" s="216" t="s">
        <v>38</v>
      </c>
      <c r="O198" s="88"/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9" t="s">
        <v>119</v>
      </c>
      <c r="AT198" s="219" t="s">
        <v>115</v>
      </c>
      <c r="AU198" s="219" t="s">
        <v>80</v>
      </c>
      <c r="AY198" s="14" t="s">
        <v>112</v>
      </c>
      <c r="BE198" s="220">
        <f>IF(N198="základní",J198,0)</f>
        <v>0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14" t="s">
        <v>78</v>
      </c>
      <c r="BK198" s="220">
        <f>ROUND(I198*H198,2)</f>
        <v>0</v>
      </c>
      <c r="BL198" s="14" t="s">
        <v>119</v>
      </c>
      <c r="BM198" s="219" t="s">
        <v>269</v>
      </c>
    </row>
    <row r="199" spans="1:47" s="2" customFormat="1" ht="12">
      <c r="A199" s="35"/>
      <c r="B199" s="36"/>
      <c r="C199" s="37"/>
      <c r="D199" s="221" t="s">
        <v>121</v>
      </c>
      <c r="E199" s="37"/>
      <c r="F199" s="222" t="s">
        <v>268</v>
      </c>
      <c r="G199" s="37"/>
      <c r="H199" s="37"/>
      <c r="I199" s="223"/>
      <c r="J199" s="37"/>
      <c r="K199" s="37"/>
      <c r="L199" s="41"/>
      <c r="M199" s="224"/>
      <c r="N199" s="225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121</v>
      </c>
      <c r="AU199" s="14" t="s">
        <v>80</v>
      </c>
    </row>
    <row r="200" spans="1:65" s="2" customFormat="1" ht="33" customHeight="1">
      <c r="A200" s="35"/>
      <c r="B200" s="36"/>
      <c r="C200" s="208" t="s">
        <v>270</v>
      </c>
      <c r="D200" s="208" t="s">
        <v>115</v>
      </c>
      <c r="E200" s="209" t="s">
        <v>271</v>
      </c>
      <c r="F200" s="210" t="s">
        <v>272</v>
      </c>
      <c r="G200" s="211" t="s">
        <v>245</v>
      </c>
      <c r="H200" s="212">
        <v>1</v>
      </c>
      <c r="I200" s="213"/>
      <c r="J200" s="214">
        <f>ROUND(I200*H200,2)</f>
        <v>0</v>
      </c>
      <c r="K200" s="210" t="s">
        <v>1</v>
      </c>
      <c r="L200" s="41"/>
      <c r="M200" s="215" t="s">
        <v>1</v>
      </c>
      <c r="N200" s="216" t="s">
        <v>38</v>
      </c>
      <c r="O200" s="88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9" t="s">
        <v>119</v>
      </c>
      <c r="AT200" s="219" t="s">
        <v>115</v>
      </c>
      <c r="AU200" s="219" t="s">
        <v>80</v>
      </c>
      <c r="AY200" s="14" t="s">
        <v>112</v>
      </c>
      <c r="BE200" s="220">
        <f>IF(N200="základní",J200,0)</f>
        <v>0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4" t="s">
        <v>78</v>
      </c>
      <c r="BK200" s="220">
        <f>ROUND(I200*H200,2)</f>
        <v>0</v>
      </c>
      <c r="BL200" s="14" t="s">
        <v>119</v>
      </c>
      <c r="BM200" s="219" t="s">
        <v>273</v>
      </c>
    </row>
    <row r="201" spans="1:47" s="2" customFormat="1" ht="12">
      <c r="A201" s="35"/>
      <c r="B201" s="36"/>
      <c r="C201" s="37"/>
      <c r="D201" s="221" t="s">
        <v>121</v>
      </c>
      <c r="E201" s="37"/>
      <c r="F201" s="222" t="s">
        <v>272</v>
      </c>
      <c r="G201" s="37"/>
      <c r="H201" s="37"/>
      <c r="I201" s="223"/>
      <c r="J201" s="37"/>
      <c r="K201" s="37"/>
      <c r="L201" s="41"/>
      <c r="M201" s="224"/>
      <c r="N201" s="225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121</v>
      </c>
      <c r="AU201" s="14" t="s">
        <v>80</v>
      </c>
    </row>
    <row r="202" spans="1:65" s="2" customFormat="1" ht="33" customHeight="1">
      <c r="A202" s="35"/>
      <c r="B202" s="36"/>
      <c r="C202" s="208" t="s">
        <v>274</v>
      </c>
      <c r="D202" s="208" t="s">
        <v>115</v>
      </c>
      <c r="E202" s="209" t="s">
        <v>275</v>
      </c>
      <c r="F202" s="210" t="s">
        <v>276</v>
      </c>
      <c r="G202" s="211" t="s">
        <v>245</v>
      </c>
      <c r="H202" s="212">
        <v>1</v>
      </c>
      <c r="I202" s="213"/>
      <c r="J202" s="214">
        <f>ROUND(I202*H202,2)</f>
        <v>0</v>
      </c>
      <c r="K202" s="210" t="s">
        <v>1</v>
      </c>
      <c r="L202" s="41"/>
      <c r="M202" s="215" t="s">
        <v>1</v>
      </c>
      <c r="N202" s="216" t="s">
        <v>38</v>
      </c>
      <c r="O202" s="88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9" t="s">
        <v>119</v>
      </c>
      <c r="AT202" s="219" t="s">
        <v>115</v>
      </c>
      <c r="AU202" s="219" t="s">
        <v>80</v>
      </c>
      <c r="AY202" s="14" t="s">
        <v>112</v>
      </c>
      <c r="BE202" s="220">
        <f>IF(N202="základní",J202,0)</f>
        <v>0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4" t="s">
        <v>78</v>
      </c>
      <c r="BK202" s="220">
        <f>ROUND(I202*H202,2)</f>
        <v>0</v>
      </c>
      <c r="BL202" s="14" t="s">
        <v>119</v>
      </c>
      <c r="BM202" s="219" t="s">
        <v>277</v>
      </c>
    </row>
    <row r="203" spans="1:47" s="2" customFormat="1" ht="12">
      <c r="A203" s="35"/>
      <c r="B203" s="36"/>
      <c r="C203" s="37"/>
      <c r="D203" s="221" t="s">
        <v>121</v>
      </c>
      <c r="E203" s="37"/>
      <c r="F203" s="222" t="s">
        <v>276</v>
      </c>
      <c r="G203" s="37"/>
      <c r="H203" s="37"/>
      <c r="I203" s="223"/>
      <c r="J203" s="37"/>
      <c r="K203" s="37"/>
      <c r="L203" s="41"/>
      <c r="M203" s="224"/>
      <c r="N203" s="225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121</v>
      </c>
      <c r="AU203" s="14" t="s">
        <v>80</v>
      </c>
    </row>
    <row r="204" spans="1:65" s="2" customFormat="1" ht="33" customHeight="1">
      <c r="A204" s="35"/>
      <c r="B204" s="36"/>
      <c r="C204" s="208" t="s">
        <v>278</v>
      </c>
      <c r="D204" s="208" t="s">
        <v>115</v>
      </c>
      <c r="E204" s="209" t="s">
        <v>279</v>
      </c>
      <c r="F204" s="210" t="s">
        <v>280</v>
      </c>
      <c r="G204" s="211" t="s">
        <v>245</v>
      </c>
      <c r="H204" s="212">
        <v>1</v>
      </c>
      <c r="I204" s="213"/>
      <c r="J204" s="214">
        <f>ROUND(I204*H204,2)</f>
        <v>0</v>
      </c>
      <c r="K204" s="210" t="s">
        <v>1</v>
      </c>
      <c r="L204" s="41"/>
      <c r="M204" s="215" t="s">
        <v>1</v>
      </c>
      <c r="N204" s="216" t="s">
        <v>38</v>
      </c>
      <c r="O204" s="88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9" t="s">
        <v>119</v>
      </c>
      <c r="AT204" s="219" t="s">
        <v>115</v>
      </c>
      <c r="AU204" s="219" t="s">
        <v>80</v>
      </c>
      <c r="AY204" s="14" t="s">
        <v>112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4" t="s">
        <v>78</v>
      </c>
      <c r="BK204" s="220">
        <f>ROUND(I204*H204,2)</f>
        <v>0</v>
      </c>
      <c r="BL204" s="14" t="s">
        <v>119</v>
      </c>
      <c r="BM204" s="219" t="s">
        <v>281</v>
      </c>
    </row>
    <row r="205" spans="1:47" s="2" customFormat="1" ht="12">
      <c r="A205" s="35"/>
      <c r="B205" s="36"/>
      <c r="C205" s="37"/>
      <c r="D205" s="221" t="s">
        <v>121</v>
      </c>
      <c r="E205" s="37"/>
      <c r="F205" s="222" t="s">
        <v>280</v>
      </c>
      <c r="G205" s="37"/>
      <c r="H205" s="37"/>
      <c r="I205" s="223"/>
      <c r="J205" s="37"/>
      <c r="K205" s="37"/>
      <c r="L205" s="41"/>
      <c r="M205" s="224"/>
      <c r="N205" s="225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121</v>
      </c>
      <c r="AU205" s="14" t="s">
        <v>80</v>
      </c>
    </row>
    <row r="206" spans="1:65" s="2" customFormat="1" ht="37.8" customHeight="1">
      <c r="A206" s="35"/>
      <c r="B206" s="36"/>
      <c r="C206" s="208" t="s">
        <v>282</v>
      </c>
      <c r="D206" s="208" t="s">
        <v>115</v>
      </c>
      <c r="E206" s="209" t="s">
        <v>283</v>
      </c>
      <c r="F206" s="210" t="s">
        <v>284</v>
      </c>
      <c r="G206" s="211" t="s">
        <v>245</v>
      </c>
      <c r="H206" s="212">
        <v>1</v>
      </c>
      <c r="I206" s="213"/>
      <c r="J206" s="214">
        <f>ROUND(I206*H206,2)</f>
        <v>0</v>
      </c>
      <c r="K206" s="210" t="s">
        <v>1</v>
      </c>
      <c r="L206" s="41"/>
      <c r="M206" s="215" t="s">
        <v>1</v>
      </c>
      <c r="N206" s="216" t="s">
        <v>38</v>
      </c>
      <c r="O206" s="88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9" t="s">
        <v>119</v>
      </c>
      <c r="AT206" s="219" t="s">
        <v>115</v>
      </c>
      <c r="AU206" s="219" t="s">
        <v>80</v>
      </c>
      <c r="AY206" s="14" t="s">
        <v>112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4" t="s">
        <v>78</v>
      </c>
      <c r="BK206" s="220">
        <f>ROUND(I206*H206,2)</f>
        <v>0</v>
      </c>
      <c r="BL206" s="14" t="s">
        <v>119</v>
      </c>
      <c r="BM206" s="219" t="s">
        <v>285</v>
      </c>
    </row>
    <row r="207" spans="1:47" s="2" customFormat="1" ht="12">
      <c r="A207" s="35"/>
      <c r="B207" s="36"/>
      <c r="C207" s="37"/>
      <c r="D207" s="221" t="s">
        <v>121</v>
      </c>
      <c r="E207" s="37"/>
      <c r="F207" s="222" t="s">
        <v>284</v>
      </c>
      <c r="G207" s="37"/>
      <c r="H207" s="37"/>
      <c r="I207" s="223"/>
      <c r="J207" s="37"/>
      <c r="K207" s="37"/>
      <c r="L207" s="41"/>
      <c r="M207" s="224"/>
      <c r="N207" s="225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121</v>
      </c>
      <c r="AU207" s="14" t="s">
        <v>80</v>
      </c>
    </row>
    <row r="208" spans="1:65" s="2" customFormat="1" ht="24.15" customHeight="1">
      <c r="A208" s="35"/>
      <c r="B208" s="36"/>
      <c r="C208" s="208" t="s">
        <v>286</v>
      </c>
      <c r="D208" s="208" t="s">
        <v>115</v>
      </c>
      <c r="E208" s="209" t="s">
        <v>287</v>
      </c>
      <c r="F208" s="210" t="s">
        <v>288</v>
      </c>
      <c r="G208" s="211" t="s">
        <v>198</v>
      </c>
      <c r="H208" s="226"/>
      <c r="I208" s="213"/>
      <c r="J208" s="214">
        <f>ROUND(I208*H208,2)</f>
        <v>0</v>
      </c>
      <c r="K208" s="210" t="s">
        <v>1</v>
      </c>
      <c r="L208" s="41"/>
      <c r="M208" s="215" t="s">
        <v>1</v>
      </c>
      <c r="N208" s="216" t="s">
        <v>38</v>
      </c>
      <c r="O208" s="88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9" t="s">
        <v>119</v>
      </c>
      <c r="AT208" s="219" t="s">
        <v>115</v>
      </c>
      <c r="AU208" s="219" t="s">
        <v>80</v>
      </c>
      <c r="AY208" s="14" t="s">
        <v>112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4" t="s">
        <v>78</v>
      </c>
      <c r="BK208" s="220">
        <f>ROUND(I208*H208,2)</f>
        <v>0</v>
      </c>
      <c r="BL208" s="14" t="s">
        <v>119</v>
      </c>
      <c r="BM208" s="219" t="s">
        <v>289</v>
      </c>
    </row>
    <row r="209" spans="1:47" s="2" customFormat="1" ht="12">
      <c r="A209" s="35"/>
      <c r="B209" s="36"/>
      <c r="C209" s="37"/>
      <c r="D209" s="221" t="s">
        <v>121</v>
      </c>
      <c r="E209" s="37"/>
      <c r="F209" s="222" t="s">
        <v>288</v>
      </c>
      <c r="G209" s="37"/>
      <c r="H209" s="37"/>
      <c r="I209" s="223"/>
      <c r="J209" s="37"/>
      <c r="K209" s="37"/>
      <c r="L209" s="41"/>
      <c r="M209" s="224"/>
      <c r="N209" s="225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121</v>
      </c>
      <c r="AU209" s="14" t="s">
        <v>80</v>
      </c>
    </row>
    <row r="210" spans="1:65" s="2" customFormat="1" ht="24.15" customHeight="1">
      <c r="A210" s="35"/>
      <c r="B210" s="36"/>
      <c r="C210" s="208" t="s">
        <v>290</v>
      </c>
      <c r="D210" s="208" t="s">
        <v>115</v>
      </c>
      <c r="E210" s="209" t="s">
        <v>291</v>
      </c>
      <c r="F210" s="210" t="s">
        <v>292</v>
      </c>
      <c r="G210" s="211" t="s">
        <v>198</v>
      </c>
      <c r="H210" s="226"/>
      <c r="I210" s="213"/>
      <c r="J210" s="214">
        <f>ROUND(I210*H210,2)</f>
        <v>0</v>
      </c>
      <c r="K210" s="210" t="s">
        <v>1</v>
      </c>
      <c r="L210" s="41"/>
      <c r="M210" s="215" t="s">
        <v>1</v>
      </c>
      <c r="N210" s="216" t="s">
        <v>38</v>
      </c>
      <c r="O210" s="88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9" t="s">
        <v>119</v>
      </c>
      <c r="AT210" s="219" t="s">
        <v>115</v>
      </c>
      <c r="AU210" s="219" t="s">
        <v>80</v>
      </c>
      <c r="AY210" s="14" t="s">
        <v>112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4" t="s">
        <v>78</v>
      </c>
      <c r="BK210" s="220">
        <f>ROUND(I210*H210,2)</f>
        <v>0</v>
      </c>
      <c r="BL210" s="14" t="s">
        <v>119</v>
      </c>
      <c r="BM210" s="219" t="s">
        <v>293</v>
      </c>
    </row>
    <row r="211" spans="1:47" s="2" customFormat="1" ht="12">
      <c r="A211" s="35"/>
      <c r="B211" s="36"/>
      <c r="C211" s="37"/>
      <c r="D211" s="221" t="s">
        <v>121</v>
      </c>
      <c r="E211" s="37"/>
      <c r="F211" s="222" t="s">
        <v>292</v>
      </c>
      <c r="G211" s="37"/>
      <c r="H211" s="37"/>
      <c r="I211" s="223"/>
      <c r="J211" s="37"/>
      <c r="K211" s="37"/>
      <c r="L211" s="41"/>
      <c r="M211" s="224"/>
      <c r="N211" s="225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121</v>
      </c>
      <c r="AU211" s="14" t="s">
        <v>80</v>
      </c>
    </row>
    <row r="212" spans="1:63" s="12" customFormat="1" ht="22.8" customHeight="1">
      <c r="A212" s="12"/>
      <c r="B212" s="192"/>
      <c r="C212" s="193"/>
      <c r="D212" s="194" t="s">
        <v>72</v>
      </c>
      <c r="E212" s="206" t="s">
        <v>294</v>
      </c>
      <c r="F212" s="206" t="s">
        <v>295</v>
      </c>
      <c r="G212" s="193"/>
      <c r="H212" s="193"/>
      <c r="I212" s="196"/>
      <c r="J212" s="207">
        <f>BK212</f>
        <v>0</v>
      </c>
      <c r="K212" s="193"/>
      <c r="L212" s="198"/>
      <c r="M212" s="199"/>
      <c r="N212" s="200"/>
      <c r="O212" s="200"/>
      <c r="P212" s="201">
        <f>SUM(P213:P254)</f>
        <v>0</v>
      </c>
      <c r="Q212" s="200"/>
      <c r="R212" s="201">
        <f>SUM(R213:R254)</f>
        <v>0</v>
      </c>
      <c r="S212" s="200"/>
      <c r="T212" s="202">
        <f>SUM(T213:T254)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3" t="s">
        <v>80</v>
      </c>
      <c r="AT212" s="204" t="s">
        <v>72</v>
      </c>
      <c r="AU212" s="204" t="s">
        <v>78</v>
      </c>
      <c r="AY212" s="203" t="s">
        <v>112</v>
      </c>
      <c r="BK212" s="205">
        <f>SUM(BK213:BK254)</f>
        <v>0</v>
      </c>
    </row>
    <row r="213" spans="1:65" s="2" customFormat="1" ht="16.5" customHeight="1">
      <c r="A213" s="35"/>
      <c r="B213" s="36"/>
      <c r="C213" s="208" t="s">
        <v>296</v>
      </c>
      <c r="D213" s="208" t="s">
        <v>115</v>
      </c>
      <c r="E213" s="209" t="s">
        <v>297</v>
      </c>
      <c r="F213" s="210" t="s">
        <v>298</v>
      </c>
      <c r="G213" s="211" t="s">
        <v>209</v>
      </c>
      <c r="H213" s="212">
        <v>25</v>
      </c>
      <c r="I213" s="213"/>
      <c r="J213" s="214">
        <f>ROUND(I213*H213,2)</f>
        <v>0</v>
      </c>
      <c r="K213" s="210" t="s">
        <v>1</v>
      </c>
      <c r="L213" s="41"/>
      <c r="M213" s="215" t="s">
        <v>1</v>
      </c>
      <c r="N213" s="216" t="s">
        <v>38</v>
      </c>
      <c r="O213" s="88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9" t="s">
        <v>119</v>
      </c>
      <c r="AT213" s="219" t="s">
        <v>115</v>
      </c>
      <c r="AU213" s="219" t="s">
        <v>80</v>
      </c>
      <c r="AY213" s="14" t="s">
        <v>112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14" t="s">
        <v>78</v>
      </c>
      <c r="BK213" s="220">
        <f>ROUND(I213*H213,2)</f>
        <v>0</v>
      </c>
      <c r="BL213" s="14" t="s">
        <v>119</v>
      </c>
      <c r="BM213" s="219" t="s">
        <v>299</v>
      </c>
    </row>
    <row r="214" spans="1:47" s="2" customFormat="1" ht="12">
      <c r="A214" s="35"/>
      <c r="B214" s="36"/>
      <c r="C214" s="37"/>
      <c r="D214" s="221" t="s">
        <v>121</v>
      </c>
      <c r="E214" s="37"/>
      <c r="F214" s="222" t="s">
        <v>298</v>
      </c>
      <c r="G214" s="37"/>
      <c r="H214" s="37"/>
      <c r="I214" s="223"/>
      <c r="J214" s="37"/>
      <c r="K214" s="37"/>
      <c r="L214" s="41"/>
      <c r="M214" s="224"/>
      <c r="N214" s="225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121</v>
      </c>
      <c r="AU214" s="14" t="s">
        <v>80</v>
      </c>
    </row>
    <row r="215" spans="1:65" s="2" customFormat="1" ht="16.5" customHeight="1">
      <c r="A215" s="35"/>
      <c r="B215" s="36"/>
      <c r="C215" s="227" t="s">
        <v>300</v>
      </c>
      <c r="D215" s="227" t="s">
        <v>212</v>
      </c>
      <c r="E215" s="228" t="s">
        <v>301</v>
      </c>
      <c r="F215" s="229" t="s">
        <v>302</v>
      </c>
      <c r="G215" s="230" t="s">
        <v>140</v>
      </c>
      <c r="H215" s="231">
        <v>25</v>
      </c>
      <c r="I215" s="232"/>
      <c r="J215" s="233">
        <f>ROUND(I215*H215,2)</f>
        <v>0</v>
      </c>
      <c r="K215" s="229" t="s">
        <v>1</v>
      </c>
      <c r="L215" s="234"/>
      <c r="M215" s="235" t="s">
        <v>1</v>
      </c>
      <c r="N215" s="236" t="s">
        <v>38</v>
      </c>
      <c r="O215" s="88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9" t="s">
        <v>216</v>
      </c>
      <c r="AT215" s="219" t="s">
        <v>212</v>
      </c>
      <c r="AU215" s="219" t="s">
        <v>80</v>
      </c>
      <c r="AY215" s="14" t="s">
        <v>112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4" t="s">
        <v>78</v>
      </c>
      <c r="BK215" s="220">
        <f>ROUND(I215*H215,2)</f>
        <v>0</v>
      </c>
      <c r="BL215" s="14" t="s">
        <v>119</v>
      </c>
      <c r="BM215" s="219" t="s">
        <v>303</v>
      </c>
    </row>
    <row r="216" spans="1:47" s="2" customFormat="1" ht="12">
      <c r="A216" s="35"/>
      <c r="B216" s="36"/>
      <c r="C216" s="37"/>
      <c r="D216" s="221" t="s">
        <v>121</v>
      </c>
      <c r="E216" s="37"/>
      <c r="F216" s="222" t="s">
        <v>302</v>
      </c>
      <c r="G216" s="37"/>
      <c r="H216" s="37"/>
      <c r="I216" s="223"/>
      <c r="J216" s="37"/>
      <c r="K216" s="37"/>
      <c r="L216" s="41"/>
      <c r="M216" s="224"/>
      <c r="N216" s="225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121</v>
      </c>
      <c r="AU216" s="14" t="s">
        <v>80</v>
      </c>
    </row>
    <row r="217" spans="1:65" s="2" customFormat="1" ht="24.15" customHeight="1">
      <c r="A217" s="35"/>
      <c r="B217" s="36"/>
      <c r="C217" s="208" t="s">
        <v>304</v>
      </c>
      <c r="D217" s="208" t="s">
        <v>115</v>
      </c>
      <c r="E217" s="209" t="s">
        <v>305</v>
      </c>
      <c r="F217" s="210" t="s">
        <v>306</v>
      </c>
      <c r="G217" s="211" t="s">
        <v>140</v>
      </c>
      <c r="H217" s="212">
        <v>10</v>
      </c>
      <c r="I217" s="213"/>
      <c r="J217" s="214">
        <f>ROUND(I217*H217,2)</f>
        <v>0</v>
      </c>
      <c r="K217" s="210" t="s">
        <v>1</v>
      </c>
      <c r="L217" s="41"/>
      <c r="M217" s="215" t="s">
        <v>1</v>
      </c>
      <c r="N217" s="216" t="s">
        <v>38</v>
      </c>
      <c r="O217" s="88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9" t="s">
        <v>119</v>
      </c>
      <c r="AT217" s="219" t="s">
        <v>115</v>
      </c>
      <c r="AU217" s="219" t="s">
        <v>80</v>
      </c>
      <c r="AY217" s="14" t="s">
        <v>112</v>
      </c>
      <c r="BE217" s="220">
        <f>IF(N217="základní",J217,0)</f>
        <v>0</v>
      </c>
      <c r="BF217" s="220">
        <f>IF(N217="snížená",J217,0)</f>
        <v>0</v>
      </c>
      <c r="BG217" s="220">
        <f>IF(N217="zákl. přenesená",J217,0)</f>
        <v>0</v>
      </c>
      <c r="BH217" s="220">
        <f>IF(N217="sníž. přenesená",J217,0)</f>
        <v>0</v>
      </c>
      <c r="BI217" s="220">
        <f>IF(N217="nulová",J217,0)</f>
        <v>0</v>
      </c>
      <c r="BJ217" s="14" t="s">
        <v>78</v>
      </c>
      <c r="BK217" s="220">
        <f>ROUND(I217*H217,2)</f>
        <v>0</v>
      </c>
      <c r="BL217" s="14" t="s">
        <v>119</v>
      </c>
      <c r="BM217" s="219" t="s">
        <v>307</v>
      </c>
    </row>
    <row r="218" spans="1:47" s="2" customFormat="1" ht="12">
      <c r="A218" s="35"/>
      <c r="B218" s="36"/>
      <c r="C218" s="37"/>
      <c r="D218" s="221" t="s">
        <v>121</v>
      </c>
      <c r="E218" s="37"/>
      <c r="F218" s="222" t="s">
        <v>306</v>
      </c>
      <c r="G218" s="37"/>
      <c r="H218" s="37"/>
      <c r="I218" s="223"/>
      <c r="J218" s="37"/>
      <c r="K218" s="37"/>
      <c r="L218" s="41"/>
      <c r="M218" s="224"/>
      <c r="N218" s="225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121</v>
      </c>
      <c r="AU218" s="14" t="s">
        <v>80</v>
      </c>
    </row>
    <row r="219" spans="1:65" s="2" customFormat="1" ht="33" customHeight="1">
      <c r="A219" s="35"/>
      <c r="B219" s="36"/>
      <c r="C219" s="208" t="s">
        <v>308</v>
      </c>
      <c r="D219" s="208" t="s">
        <v>115</v>
      </c>
      <c r="E219" s="209" t="s">
        <v>309</v>
      </c>
      <c r="F219" s="210" t="s">
        <v>310</v>
      </c>
      <c r="G219" s="211" t="s">
        <v>140</v>
      </c>
      <c r="H219" s="212">
        <v>10</v>
      </c>
      <c r="I219" s="213"/>
      <c r="J219" s="214">
        <f>ROUND(I219*H219,2)</f>
        <v>0</v>
      </c>
      <c r="K219" s="210" t="s">
        <v>1</v>
      </c>
      <c r="L219" s="41"/>
      <c r="M219" s="215" t="s">
        <v>1</v>
      </c>
      <c r="N219" s="216" t="s">
        <v>38</v>
      </c>
      <c r="O219" s="88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9" t="s">
        <v>119</v>
      </c>
      <c r="AT219" s="219" t="s">
        <v>115</v>
      </c>
      <c r="AU219" s="219" t="s">
        <v>80</v>
      </c>
      <c r="AY219" s="14" t="s">
        <v>112</v>
      </c>
      <c r="BE219" s="220">
        <f>IF(N219="základní",J219,0)</f>
        <v>0</v>
      </c>
      <c r="BF219" s="220">
        <f>IF(N219="snížená",J219,0)</f>
        <v>0</v>
      </c>
      <c r="BG219" s="220">
        <f>IF(N219="zákl. přenesená",J219,0)</f>
        <v>0</v>
      </c>
      <c r="BH219" s="220">
        <f>IF(N219="sníž. přenesená",J219,0)</f>
        <v>0</v>
      </c>
      <c r="BI219" s="220">
        <f>IF(N219="nulová",J219,0)</f>
        <v>0</v>
      </c>
      <c r="BJ219" s="14" t="s">
        <v>78</v>
      </c>
      <c r="BK219" s="220">
        <f>ROUND(I219*H219,2)</f>
        <v>0</v>
      </c>
      <c r="BL219" s="14" t="s">
        <v>119</v>
      </c>
      <c r="BM219" s="219" t="s">
        <v>311</v>
      </c>
    </row>
    <row r="220" spans="1:47" s="2" customFormat="1" ht="12">
      <c r="A220" s="35"/>
      <c r="B220" s="36"/>
      <c r="C220" s="37"/>
      <c r="D220" s="221" t="s">
        <v>121</v>
      </c>
      <c r="E220" s="37"/>
      <c r="F220" s="222" t="s">
        <v>310</v>
      </c>
      <c r="G220" s="37"/>
      <c r="H220" s="37"/>
      <c r="I220" s="223"/>
      <c r="J220" s="37"/>
      <c r="K220" s="37"/>
      <c r="L220" s="41"/>
      <c r="M220" s="224"/>
      <c r="N220" s="225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121</v>
      </c>
      <c r="AU220" s="14" t="s">
        <v>80</v>
      </c>
    </row>
    <row r="221" spans="1:65" s="2" customFormat="1" ht="24.15" customHeight="1">
      <c r="A221" s="35"/>
      <c r="B221" s="36"/>
      <c r="C221" s="208" t="s">
        <v>312</v>
      </c>
      <c r="D221" s="208" t="s">
        <v>115</v>
      </c>
      <c r="E221" s="209" t="s">
        <v>313</v>
      </c>
      <c r="F221" s="210" t="s">
        <v>314</v>
      </c>
      <c r="G221" s="211" t="s">
        <v>118</v>
      </c>
      <c r="H221" s="212">
        <v>40</v>
      </c>
      <c r="I221" s="213"/>
      <c r="J221" s="214">
        <f>ROUND(I221*H221,2)</f>
        <v>0</v>
      </c>
      <c r="K221" s="210" t="s">
        <v>1</v>
      </c>
      <c r="L221" s="41"/>
      <c r="M221" s="215" t="s">
        <v>1</v>
      </c>
      <c r="N221" s="216" t="s">
        <v>38</v>
      </c>
      <c r="O221" s="88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9" t="s">
        <v>119</v>
      </c>
      <c r="AT221" s="219" t="s">
        <v>115</v>
      </c>
      <c r="AU221" s="219" t="s">
        <v>80</v>
      </c>
      <c r="AY221" s="14" t="s">
        <v>112</v>
      </c>
      <c r="BE221" s="220">
        <f>IF(N221="základní",J221,0)</f>
        <v>0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14" t="s">
        <v>78</v>
      </c>
      <c r="BK221" s="220">
        <f>ROUND(I221*H221,2)</f>
        <v>0</v>
      </c>
      <c r="BL221" s="14" t="s">
        <v>119</v>
      </c>
      <c r="BM221" s="219" t="s">
        <v>315</v>
      </c>
    </row>
    <row r="222" spans="1:47" s="2" customFormat="1" ht="12">
      <c r="A222" s="35"/>
      <c r="B222" s="36"/>
      <c r="C222" s="37"/>
      <c r="D222" s="221" t="s">
        <v>121</v>
      </c>
      <c r="E222" s="37"/>
      <c r="F222" s="222" t="s">
        <v>314</v>
      </c>
      <c r="G222" s="37"/>
      <c r="H222" s="37"/>
      <c r="I222" s="223"/>
      <c r="J222" s="37"/>
      <c r="K222" s="37"/>
      <c r="L222" s="41"/>
      <c r="M222" s="224"/>
      <c r="N222" s="225"/>
      <c r="O222" s="88"/>
      <c r="P222" s="88"/>
      <c r="Q222" s="88"/>
      <c r="R222" s="88"/>
      <c r="S222" s="88"/>
      <c r="T222" s="89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121</v>
      </c>
      <c r="AU222" s="14" t="s">
        <v>80</v>
      </c>
    </row>
    <row r="223" spans="1:65" s="2" customFormat="1" ht="24.15" customHeight="1">
      <c r="A223" s="35"/>
      <c r="B223" s="36"/>
      <c r="C223" s="208" t="s">
        <v>316</v>
      </c>
      <c r="D223" s="208" t="s">
        <v>115</v>
      </c>
      <c r="E223" s="209" t="s">
        <v>317</v>
      </c>
      <c r="F223" s="210" t="s">
        <v>318</v>
      </c>
      <c r="G223" s="211" t="s">
        <v>118</v>
      </c>
      <c r="H223" s="212">
        <v>40</v>
      </c>
      <c r="I223" s="213"/>
      <c r="J223" s="214">
        <f>ROUND(I223*H223,2)</f>
        <v>0</v>
      </c>
      <c r="K223" s="210" t="s">
        <v>1</v>
      </c>
      <c r="L223" s="41"/>
      <c r="M223" s="215" t="s">
        <v>1</v>
      </c>
      <c r="N223" s="216" t="s">
        <v>38</v>
      </c>
      <c r="O223" s="88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9" t="s">
        <v>119</v>
      </c>
      <c r="AT223" s="219" t="s">
        <v>115</v>
      </c>
      <c r="AU223" s="219" t="s">
        <v>80</v>
      </c>
      <c r="AY223" s="14" t="s">
        <v>112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4" t="s">
        <v>78</v>
      </c>
      <c r="BK223" s="220">
        <f>ROUND(I223*H223,2)</f>
        <v>0</v>
      </c>
      <c r="BL223" s="14" t="s">
        <v>119</v>
      </c>
      <c r="BM223" s="219" t="s">
        <v>319</v>
      </c>
    </row>
    <row r="224" spans="1:47" s="2" customFormat="1" ht="12">
      <c r="A224" s="35"/>
      <c r="B224" s="36"/>
      <c r="C224" s="37"/>
      <c r="D224" s="221" t="s">
        <v>121</v>
      </c>
      <c r="E224" s="37"/>
      <c r="F224" s="222" t="s">
        <v>318</v>
      </c>
      <c r="G224" s="37"/>
      <c r="H224" s="37"/>
      <c r="I224" s="223"/>
      <c r="J224" s="37"/>
      <c r="K224" s="37"/>
      <c r="L224" s="41"/>
      <c r="M224" s="224"/>
      <c r="N224" s="225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121</v>
      </c>
      <c r="AU224" s="14" t="s">
        <v>80</v>
      </c>
    </row>
    <row r="225" spans="1:65" s="2" customFormat="1" ht="24.15" customHeight="1">
      <c r="A225" s="35"/>
      <c r="B225" s="36"/>
      <c r="C225" s="208" t="s">
        <v>320</v>
      </c>
      <c r="D225" s="208" t="s">
        <v>115</v>
      </c>
      <c r="E225" s="209" t="s">
        <v>321</v>
      </c>
      <c r="F225" s="210" t="s">
        <v>322</v>
      </c>
      <c r="G225" s="211" t="s">
        <v>118</v>
      </c>
      <c r="H225" s="212">
        <v>10</v>
      </c>
      <c r="I225" s="213"/>
      <c r="J225" s="214">
        <f>ROUND(I225*H225,2)</f>
        <v>0</v>
      </c>
      <c r="K225" s="210" t="s">
        <v>1</v>
      </c>
      <c r="L225" s="41"/>
      <c r="M225" s="215" t="s">
        <v>1</v>
      </c>
      <c r="N225" s="216" t="s">
        <v>38</v>
      </c>
      <c r="O225" s="88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9" t="s">
        <v>119</v>
      </c>
      <c r="AT225" s="219" t="s">
        <v>115</v>
      </c>
      <c r="AU225" s="219" t="s">
        <v>80</v>
      </c>
      <c r="AY225" s="14" t="s">
        <v>112</v>
      </c>
      <c r="BE225" s="220">
        <f>IF(N225="základní",J225,0)</f>
        <v>0</v>
      </c>
      <c r="BF225" s="220">
        <f>IF(N225="snížená",J225,0)</f>
        <v>0</v>
      </c>
      <c r="BG225" s="220">
        <f>IF(N225="zákl. přenesená",J225,0)</f>
        <v>0</v>
      </c>
      <c r="BH225" s="220">
        <f>IF(N225="sníž. přenesená",J225,0)</f>
        <v>0</v>
      </c>
      <c r="BI225" s="220">
        <f>IF(N225="nulová",J225,0)</f>
        <v>0</v>
      </c>
      <c r="BJ225" s="14" t="s">
        <v>78</v>
      </c>
      <c r="BK225" s="220">
        <f>ROUND(I225*H225,2)</f>
        <v>0</v>
      </c>
      <c r="BL225" s="14" t="s">
        <v>119</v>
      </c>
      <c r="BM225" s="219" t="s">
        <v>323</v>
      </c>
    </row>
    <row r="226" spans="1:47" s="2" customFormat="1" ht="12">
      <c r="A226" s="35"/>
      <c r="B226" s="36"/>
      <c r="C226" s="37"/>
      <c r="D226" s="221" t="s">
        <v>121</v>
      </c>
      <c r="E226" s="37"/>
      <c r="F226" s="222" t="s">
        <v>322</v>
      </c>
      <c r="G226" s="37"/>
      <c r="H226" s="37"/>
      <c r="I226" s="223"/>
      <c r="J226" s="37"/>
      <c r="K226" s="37"/>
      <c r="L226" s="41"/>
      <c r="M226" s="224"/>
      <c r="N226" s="225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121</v>
      </c>
      <c r="AU226" s="14" t="s">
        <v>80</v>
      </c>
    </row>
    <row r="227" spans="1:65" s="2" customFormat="1" ht="21.75" customHeight="1">
      <c r="A227" s="35"/>
      <c r="B227" s="36"/>
      <c r="C227" s="208" t="s">
        <v>324</v>
      </c>
      <c r="D227" s="208" t="s">
        <v>115</v>
      </c>
      <c r="E227" s="209" t="s">
        <v>325</v>
      </c>
      <c r="F227" s="210" t="s">
        <v>326</v>
      </c>
      <c r="G227" s="211" t="s">
        <v>118</v>
      </c>
      <c r="H227" s="212">
        <v>90</v>
      </c>
      <c r="I227" s="213"/>
      <c r="J227" s="214">
        <f>ROUND(I227*H227,2)</f>
        <v>0</v>
      </c>
      <c r="K227" s="210" t="s">
        <v>1</v>
      </c>
      <c r="L227" s="41"/>
      <c r="M227" s="215" t="s">
        <v>1</v>
      </c>
      <c r="N227" s="216" t="s">
        <v>38</v>
      </c>
      <c r="O227" s="88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9" t="s">
        <v>119</v>
      </c>
      <c r="AT227" s="219" t="s">
        <v>115</v>
      </c>
      <c r="AU227" s="219" t="s">
        <v>80</v>
      </c>
      <c r="AY227" s="14" t="s">
        <v>112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14" t="s">
        <v>78</v>
      </c>
      <c r="BK227" s="220">
        <f>ROUND(I227*H227,2)</f>
        <v>0</v>
      </c>
      <c r="BL227" s="14" t="s">
        <v>119</v>
      </c>
      <c r="BM227" s="219" t="s">
        <v>327</v>
      </c>
    </row>
    <row r="228" spans="1:47" s="2" customFormat="1" ht="12">
      <c r="A228" s="35"/>
      <c r="B228" s="36"/>
      <c r="C228" s="37"/>
      <c r="D228" s="221" t="s">
        <v>121</v>
      </c>
      <c r="E228" s="37"/>
      <c r="F228" s="222" t="s">
        <v>326</v>
      </c>
      <c r="G228" s="37"/>
      <c r="H228" s="37"/>
      <c r="I228" s="223"/>
      <c r="J228" s="37"/>
      <c r="K228" s="37"/>
      <c r="L228" s="41"/>
      <c r="M228" s="224"/>
      <c r="N228" s="225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121</v>
      </c>
      <c r="AU228" s="14" t="s">
        <v>80</v>
      </c>
    </row>
    <row r="229" spans="1:65" s="2" customFormat="1" ht="24.15" customHeight="1">
      <c r="A229" s="35"/>
      <c r="B229" s="36"/>
      <c r="C229" s="208" t="s">
        <v>328</v>
      </c>
      <c r="D229" s="208" t="s">
        <v>115</v>
      </c>
      <c r="E229" s="209" t="s">
        <v>329</v>
      </c>
      <c r="F229" s="210" t="s">
        <v>330</v>
      </c>
      <c r="G229" s="211" t="s">
        <v>118</v>
      </c>
      <c r="H229" s="212">
        <v>40</v>
      </c>
      <c r="I229" s="213"/>
      <c r="J229" s="214">
        <f>ROUND(I229*H229,2)</f>
        <v>0</v>
      </c>
      <c r="K229" s="210" t="s">
        <v>1</v>
      </c>
      <c r="L229" s="41"/>
      <c r="M229" s="215" t="s">
        <v>1</v>
      </c>
      <c r="N229" s="216" t="s">
        <v>38</v>
      </c>
      <c r="O229" s="88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9" t="s">
        <v>119</v>
      </c>
      <c r="AT229" s="219" t="s">
        <v>115</v>
      </c>
      <c r="AU229" s="219" t="s">
        <v>80</v>
      </c>
      <c r="AY229" s="14" t="s">
        <v>112</v>
      </c>
      <c r="BE229" s="220">
        <f>IF(N229="základní",J229,0)</f>
        <v>0</v>
      </c>
      <c r="BF229" s="220">
        <f>IF(N229="snížená",J229,0)</f>
        <v>0</v>
      </c>
      <c r="BG229" s="220">
        <f>IF(N229="zákl. přenesená",J229,0)</f>
        <v>0</v>
      </c>
      <c r="BH229" s="220">
        <f>IF(N229="sníž. přenesená",J229,0)</f>
        <v>0</v>
      </c>
      <c r="BI229" s="220">
        <f>IF(N229="nulová",J229,0)</f>
        <v>0</v>
      </c>
      <c r="BJ229" s="14" t="s">
        <v>78</v>
      </c>
      <c r="BK229" s="220">
        <f>ROUND(I229*H229,2)</f>
        <v>0</v>
      </c>
      <c r="BL229" s="14" t="s">
        <v>119</v>
      </c>
      <c r="BM229" s="219" t="s">
        <v>331</v>
      </c>
    </row>
    <row r="230" spans="1:47" s="2" customFormat="1" ht="12">
      <c r="A230" s="35"/>
      <c r="B230" s="36"/>
      <c r="C230" s="37"/>
      <c r="D230" s="221" t="s">
        <v>121</v>
      </c>
      <c r="E230" s="37"/>
      <c r="F230" s="222" t="s">
        <v>330</v>
      </c>
      <c r="G230" s="37"/>
      <c r="H230" s="37"/>
      <c r="I230" s="223"/>
      <c r="J230" s="37"/>
      <c r="K230" s="37"/>
      <c r="L230" s="41"/>
      <c r="M230" s="224"/>
      <c r="N230" s="225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121</v>
      </c>
      <c r="AU230" s="14" t="s">
        <v>80</v>
      </c>
    </row>
    <row r="231" spans="1:65" s="2" customFormat="1" ht="24.15" customHeight="1">
      <c r="A231" s="35"/>
      <c r="B231" s="36"/>
      <c r="C231" s="208" t="s">
        <v>332</v>
      </c>
      <c r="D231" s="208" t="s">
        <v>115</v>
      </c>
      <c r="E231" s="209" t="s">
        <v>333</v>
      </c>
      <c r="F231" s="210" t="s">
        <v>334</v>
      </c>
      <c r="G231" s="211" t="s">
        <v>118</v>
      </c>
      <c r="H231" s="212">
        <v>40</v>
      </c>
      <c r="I231" s="213"/>
      <c r="J231" s="214">
        <f>ROUND(I231*H231,2)</f>
        <v>0</v>
      </c>
      <c r="K231" s="210" t="s">
        <v>1</v>
      </c>
      <c r="L231" s="41"/>
      <c r="M231" s="215" t="s">
        <v>1</v>
      </c>
      <c r="N231" s="216" t="s">
        <v>38</v>
      </c>
      <c r="O231" s="88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9" t="s">
        <v>119</v>
      </c>
      <c r="AT231" s="219" t="s">
        <v>115</v>
      </c>
      <c r="AU231" s="219" t="s">
        <v>80</v>
      </c>
      <c r="AY231" s="14" t="s">
        <v>112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4" t="s">
        <v>78</v>
      </c>
      <c r="BK231" s="220">
        <f>ROUND(I231*H231,2)</f>
        <v>0</v>
      </c>
      <c r="BL231" s="14" t="s">
        <v>119</v>
      </c>
      <c r="BM231" s="219" t="s">
        <v>335</v>
      </c>
    </row>
    <row r="232" spans="1:47" s="2" customFormat="1" ht="12">
      <c r="A232" s="35"/>
      <c r="B232" s="36"/>
      <c r="C232" s="37"/>
      <c r="D232" s="221" t="s">
        <v>121</v>
      </c>
      <c r="E232" s="37"/>
      <c r="F232" s="222" t="s">
        <v>334</v>
      </c>
      <c r="G232" s="37"/>
      <c r="H232" s="37"/>
      <c r="I232" s="223"/>
      <c r="J232" s="37"/>
      <c r="K232" s="37"/>
      <c r="L232" s="41"/>
      <c r="M232" s="224"/>
      <c r="N232" s="225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121</v>
      </c>
      <c r="AU232" s="14" t="s">
        <v>80</v>
      </c>
    </row>
    <row r="233" spans="1:65" s="2" customFormat="1" ht="24.15" customHeight="1">
      <c r="A233" s="35"/>
      <c r="B233" s="36"/>
      <c r="C233" s="208" t="s">
        <v>336</v>
      </c>
      <c r="D233" s="208" t="s">
        <v>115</v>
      </c>
      <c r="E233" s="209" t="s">
        <v>337</v>
      </c>
      <c r="F233" s="210" t="s">
        <v>338</v>
      </c>
      <c r="G233" s="211" t="s">
        <v>118</v>
      </c>
      <c r="H233" s="212">
        <v>10</v>
      </c>
      <c r="I233" s="213"/>
      <c r="J233" s="214">
        <f>ROUND(I233*H233,2)</f>
        <v>0</v>
      </c>
      <c r="K233" s="210" t="s">
        <v>1</v>
      </c>
      <c r="L233" s="41"/>
      <c r="M233" s="215" t="s">
        <v>1</v>
      </c>
      <c r="N233" s="216" t="s">
        <v>38</v>
      </c>
      <c r="O233" s="88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9" t="s">
        <v>119</v>
      </c>
      <c r="AT233" s="219" t="s">
        <v>115</v>
      </c>
      <c r="AU233" s="219" t="s">
        <v>80</v>
      </c>
      <c r="AY233" s="14" t="s">
        <v>112</v>
      </c>
      <c r="BE233" s="220">
        <f>IF(N233="základní",J233,0)</f>
        <v>0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4" t="s">
        <v>78</v>
      </c>
      <c r="BK233" s="220">
        <f>ROUND(I233*H233,2)</f>
        <v>0</v>
      </c>
      <c r="BL233" s="14" t="s">
        <v>119</v>
      </c>
      <c r="BM233" s="219" t="s">
        <v>339</v>
      </c>
    </row>
    <row r="234" spans="1:47" s="2" customFormat="1" ht="12">
      <c r="A234" s="35"/>
      <c r="B234" s="36"/>
      <c r="C234" s="37"/>
      <c r="D234" s="221" t="s">
        <v>121</v>
      </c>
      <c r="E234" s="37"/>
      <c r="F234" s="222" t="s">
        <v>338</v>
      </c>
      <c r="G234" s="37"/>
      <c r="H234" s="37"/>
      <c r="I234" s="223"/>
      <c r="J234" s="37"/>
      <c r="K234" s="37"/>
      <c r="L234" s="41"/>
      <c r="M234" s="224"/>
      <c r="N234" s="225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121</v>
      </c>
      <c r="AU234" s="14" t="s">
        <v>80</v>
      </c>
    </row>
    <row r="235" spans="1:65" s="2" customFormat="1" ht="24.15" customHeight="1">
      <c r="A235" s="35"/>
      <c r="B235" s="36"/>
      <c r="C235" s="208" t="s">
        <v>340</v>
      </c>
      <c r="D235" s="208" t="s">
        <v>115</v>
      </c>
      <c r="E235" s="209" t="s">
        <v>341</v>
      </c>
      <c r="F235" s="210" t="s">
        <v>342</v>
      </c>
      <c r="G235" s="211" t="s">
        <v>118</v>
      </c>
      <c r="H235" s="212">
        <v>130</v>
      </c>
      <c r="I235" s="213"/>
      <c r="J235" s="214">
        <f>ROUND(I235*H235,2)</f>
        <v>0</v>
      </c>
      <c r="K235" s="210" t="s">
        <v>1</v>
      </c>
      <c r="L235" s="41"/>
      <c r="M235" s="215" t="s">
        <v>1</v>
      </c>
      <c r="N235" s="216" t="s">
        <v>38</v>
      </c>
      <c r="O235" s="88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9" t="s">
        <v>119</v>
      </c>
      <c r="AT235" s="219" t="s">
        <v>115</v>
      </c>
      <c r="AU235" s="219" t="s">
        <v>80</v>
      </c>
      <c r="AY235" s="14" t="s">
        <v>112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4" t="s">
        <v>78</v>
      </c>
      <c r="BK235" s="220">
        <f>ROUND(I235*H235,2)</f>
        <v>0</v>
      </c>
      <c r="BL235" s="14" t="s">
        <v>119</v>
      </c>
      <c r="BM235" s="219" t="s">
        <v>343</v>
      </c>
    </row>
    <row r="236" spans="1:47" s="2" customFormat="1" ht="12">
      <c r="A236" s="35"/>
      <c r="B236" s="36"/>
      <c r="C236" s="37"/>
      <c r="D236" s="221" t="s">
        <v>121</v>
      </c>
      <c r="E236" s="37"/>
      <c r="F236" s="222" t="s">
        <v>342</v>
      </c>
      <c r="G236" s="37"/>
      <c r="H236" s="37"/>
      <c r="I236" s="223"/>
      <c r="J236" s="37"/>
      <c r="K236" s="37"/>
      <c r="L236" s="41"/>
      <c r="M236" s="224"/>
      <c r="N236" s="225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121</v>
      </c>
      <c r="AU236" s="14" t="s">
        <v>80</v>
      </c>
    </row>
    <row r="237" spans="1:65" s="2" customFormat="1" ht="24.15" customHeight="1">
      <c r="A237" s="35"/>
      <c r="B237" s="36"/>
      <c r="C237" s="208" t="s">
        <v>344</v>
      </c>
      <c r="D237" s="208" t="s">
        <v>115</v>
      </c>
      <c r="E237" s="209" t="s">
        <v>345</v>
      </c>
      <c r="F237" s="210" t="s">
        <v>346</v>
      </c>
      <c r="G237" s="211" t="s">
        <v>118</v>
      </c>
      <c r="H237" s="212">
        <v>60</v>
      </c>
      <c r="I237" s="213"/>
      <c r="J237" s="214">
        <f>ROUND(I237*H237,2)</f>
        <v>0</v>
      </c>
      <c r="K237" s="210" t="s">
        <v>1</v>
      </c>
      <c r="L237" s="41"/>
      <c r="M237" s="215" t="s">
        <v>1</v>
      </c>
      <c r="N237" s="216" t="s">
        <v>38</v>
      </c>
      <c r="O237" s="88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9" t="s">
        <v>119</v>
      </c>
      <c r="AT237" s="219" t="s">
        <v>115</v>
      </c>
      <c r="AU237" s="219" t="s">
        <v>80</v>
      </c>
      <c r="AY237" s="14" t="s">
        <v>112</v>
      </c>
      <c r="BE237" s="220">
        <f>IF(N237="základní",J237,0)</f>
        <v>0</v>
      </c>
      <c r="BF237" s="220">
        <f>IF(N237="snížená",J237,0)</f>
        <v>0</v>
      </c>
      <c r="BG237" s="220">
        <f>IF(N237="zákl. přenesená",J237,0)</f>
        <v>0</v>
      </c>
      <c r="BH237" s="220">
        <f>IF(N237="sníž. přenesená",J237,0)</f>
        <v>0</v>
      </c>
      <c r="BI237" s="220">
        <f>IF(N237="nulová",J237,0)</f>
        <v>0</v>
      </c>
      <c r="BJ237" s="14" t="s">
        <v>78</v>
      </c>
      <c r="BK237" s="220">
        <f>ROUND(I237*H237,2)</f>
        <v>0</v>
      </c>
      <c r="BL237" s="14" t="s">
        <v>119</v>
      </c>
      <c r="BM237" s="219" t="s">
        <v>347</v>
      </c>
    </row>
    <row r="238" spans="1:47" s="2" customFormat="1" ht="12">
      <c r="A238" s="35"/>
      <c r="B238" s="36"/>
      <c r="C238" s="37"/>
      <c r="D238" s="221" t="s">
        <v>121</v>
      </c>
      <c r="E238" s="37"/>
      <c r="F238" s="222" t="s">
        <v>346</v>
      </c>
      <c r="G238" s="37"/>
      <c r="H238" s="37"/>
      <c r="I238" s="223"/>
      <c r="J238" s="37"/>
      <c r="K238" s="37"/>
      <c r="L238" s="41"/>
      <c r="M238" s="224"/>
      <c r="N238" s="225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121</v>
      </c>
      <c r="AU238" s="14" t="s">
        <v>80</v>
      </c>
    </row>
    <row r="239" spans="1:65" s="2" customFormat="1" ht="24.15" customHeight="1">
      <c r="A239" s="35"/>
      <c r="B239" s="36"/>
      <c r="C239" s="208" t="s">
        <v>348</v>
      </c>
      <c r="D239" s="208" t="s">
        <v>115</v>
      </c>
      <c r="E239" s="209" t="s">
        <v>349</v>
      </c>
      <c r="F239" s="210" t="s">
        <v>350</v>
      </c>
      <c r="G239" s="211" t="s">
        <v>118</v>
      </c>
      <c r="H239" s="212">
        <v>10</v>
      </c>
      <c r="I239" s="213"/>
      <c r="J239" s="214">
        <f>ROUND(I239*H239,2)</f>
        <v>0</v>
      </c>
      <c r="K239" s="210" t="s">
        <v>1</v>
      </c>
      <c r="L239" s="41"/>
      <c r="M239" s="215" t="s">
        <v>1</v>
      </c>
      <c r="N239" s="216" t="s">
        <v>38</v>
      </c>
      <c r="O239" s="88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9" t="s">
        <v>119</v>
      </c>
      <c r="AT239" s="219" t="s">
        <v>115</v>
      </c>
      <c r="AU239" s="219" t="s">
        <v>80</v>
      </c>
      <c r="AY239" s="14" t="s">
        <v>112</v>
      </c>
      <c r="BE239" s="220">
        <f>IF(N239="základní",J239,0)</f>
        <v>0</v>
      </c>
      <c r="BF239" s="220">
        <f>IF(N239="snížená",J239,0)</f>
        <v>0</v>
      </c>
      <c r="BG239" s="220">
        <f>IF(N239="zákl. přenesená",J239,0)</f>
        <v>0</v>
      </c>
      <c r="BH239" s="220">
        <f>IF(N239="sníž. přenesená",J239,0)</f>
        <v>0</v>
      </c>
      <c r="BI239" s="220">
        <f>IF(N239="nulová",J239,0)</f>
        <v>0</v>
      </c>
      <c r="BJ239" s="14" t="s">
        <v>78</v>
      </c>
      <c r="BK239" s="220">
        <f>ROUND(I239*H239,2)</f>
        <v>0</v>
      </c>
      <c r="BL239" s="14" t="s">
        <v>119</v>
      </c>
      <c r="BM239" s="219" t="s">
        <v>351</v>
      </c>
    </row>
    <row r="240" spans="1:47" s="2" customFormat="1" ht="12">
      <c r="A240" s="35"/>
      <c r="B240" s="36"/>
      <c r="C240" s="37"/>
      <c r="D240" s="221" t="s">
        <v>121</v>
      </c>
      <c r="E240" s="37"/>
      <c r="F240" s="222" t="s">
        <v>350</v>
      </c>
      <c r="G240" s="37"/>
      <c r="H240" s="37"/>
      <c r="I240" s="223"/>
      <c r="J240" s="37"/>
      <c r="K240" s="37"/>
      <c r="L240" s="41"/>
      <c r="M240" s="224"/>
      <c r="N240" s="225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121</v>
      </c>
      <c r="AU240" s="14" t="s">
        <v>80</v>
      </c>
    </row>
    <row r="241" spans="1:65" s="2" customFormat="1" ht="16.5" customHeight="1">
      <c r="A241" s="35"/>
      <c r="B241" s="36"/>
      <c r="C241" s="208" t="s">
        <v>352</v>
      </c>
      <c r="D241" s="208" t="s">
        <v>115</v>
      </c>
      <c r="E241" s="209" t="s">
        <v>353</v>
      </c>
      <c r="F241" s="210" t="s">
        <v>354</v>
      </c>
      <c r="G241" s="211" t="s">
        <v>118</v>
      </c>
      <c r="H241" s="212">
        <v>130</v>
      </c>
      <c r="I241" s="213"/>
      <c r="J241" s="214">
        <f>ROUND(I241*H241,2)</f>
        <v>0</v>
      </c>
      <c r="K241" s="210" t="s">
        <v>1</v>
      </c>
      <c r="L241" s="41"/>
      <c r="M241" s="215" t="s">
        <v>1</v>
      </c>
      <c r="N241" s="216" t="s">
        <v>38</v>
      </c>
      <c r="O241" s="88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9" t="s">
        <v>119</v>
      </c>
      <c r="AT241" s="219" t="s">
        <v>115</v>
      </c>
      <c r="AU241" s="219" t="s">
        <v>80</v>
      </c>
      <c r="AY241" s="14" t="s">
        <v>112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14" t="s">
        <v>78</v>
      </c>
      <c r="BK241" s="220">
        <f>ROUND(I241*H241,2)</f>
        <v>0</v>
      </c>
      <c r="BL241" s="14" t="s">
        <v>119</v>
      </c>
      <c r="BM241" s="219" t="s">
        <v>355</v>
      </c>
    </row>
    <row r="242" spans="1:47" s="2" customFormat="1" ht="12">
      <c r="A242" s="35"/>
      <c r="B242" s="36"/>
      <c r="C242" s="37"/>
      <c r="D242" s="221" t="s">
        <v>121</v>
      </c>
      <c r="E242" s="37"/>
      <c r="F242" s="222" t="s">
        <v>354</v>
      </c>
      <c r="G242" s="37"/>
      <c r="H242" s="37"/>
      <c r="I242" s="223"/>
      <c r="J242" s="37"/>
      <c r="K242" s="37"/>
      <c r="L242" s="41"/>
      <c r="M242" s="224"/>
      <c r="N242" s="225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121</v>
      </c>
      <c r="AU242" s="14" t="s">
        <v>80</v>
      </c>
    </row>
    <row r="243" spans="1:65" s="2" customFormat="1" ht="24.15" customHeight="1">
      <c r="A243" s="35"/>
      <c r="B243" s="36"/>
      <c r="C243" s="208" t="s">
        <v>356</v>
      </c>
      <c r="D243" s="208" t="s">
        <v>115</v>
      </c>
      <c r="E243" s="209" t="s">
        <v>357</v>
      </c>
      <c r="F243" s="210" t="s">
        <v>358</v>
      </c>
      <c r="G243" s="211" t="s">
        <v>118</v>
      </c>
      <c r="H243" s="212">
        <v>70</v>
      </c>
      <c r="I243" s="213"/>
      <c r="J243" s="214">
        <f>ROUND(I243*H243,2)</f>
        <v>0</v>
      </c>
      <c r="K243" s="210" t="s">
        <v>1</v>
      </c>
      <c r="L243" s="41"/>
      <c r="M243" s="215" t="s">
        <v>1</v>
      </c>
      <c r="N243" s="216" t="s">
        <v>38</v>
      </c>
      <c r="O243" s="88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9" t="s">
        <v>119</v>
      </c>
      <c r="AT243" s="219" t="s">
        <v>115</v>
      </c>
      <c r="AU243" s="219" t="s">
        <v>80</v>
      </c>
      <c r="AY243" s="14" t="s">
        <v>112</v>
      </c>
      <c r="BE243" s="220">
        <f>IF(N243="základní",J243,0)</f>
        <v>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4" t="s">
        <v>78</v>
      </c>
      <c r="BK243" s="220">
        <f>ROUND(I243*H243,2)</f>
        <v>0</v>
      </c>
      <c r="BL243" s="14" t="s">
        <v>119</v>
      </c>
      <c r="BM243" s="219" t="s">
        <v>359</v>
      </c>
    </row>
    <row r="244" spans="1:47" s="2" customFormat="1" ht="12">
      <c r="A244" s="35"/>
      <c r="B244" s="36"/>
      <c r="C244" s="37"/>
      <c r="D244" s="221" t="s">
        <v>121</v>
      </c>
      <c r="E244" s="37"/>
      <c r="F244" s="222" t="s">
        <v>358</v>
      </c>
      <c r="G244" s="37"/>
      <c r="H244" s="37"/>
      <c r="I244" s="223"/>
      <c r="J244" s="37"/>
      <c r="K244" s="37"/>
      <c r="L244" s="41"/>
      <c r="M244" s="224"/>
      <c r="N244" s="225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121</v>
      </c>
      <c r="AU244" s="14" t="s">
        <v>80</v>
      </c>
    </row>
    <row r="245" spans="1:65" s="2" customFormat="1" ht="33" customHeight="1">
      <c r="A245" s="35"/>
      <c r="B245" s="36"/>
      <c r="C245" s="208" t="s">
        <v>360</v>
      </c>
      <c r="D245" s="208" t="s">
        <v>115</v>
      </c>
      <c r="E245" s="209" t="s">
        <v>361</v>
      </c>
      <c r="F245" s="210" t="s">
        <v>362</v>
      </c>
      <c r="G245" s="211" t="s">
        <v>118</v>
      </c>
      <c r="H245" s="212">
        <v>130</v>
      </c>
      <c r="I245" s="213"/>
      <c r="J245" s="214">
        <f>ROUND(I245*H245,2)</f>
        <v>0</v>
      </c>
      <c r="K245" s="210" t="s">
        <v>1</v>
      </c>
      <c r="L245" s="41"/>
      <c r="M245" s="215" t="s">
        <v>1</v>
      </c>
      <c r="N245" s="216" t="s">
        <v>38</v>
      </c>
      <c r="O245" s="88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9" t="s">
        <v>119</v>
      </c>
      <c r="AT245" s="219" t="s">
        <v>115</v>
      </c>
      <c r="AU245" s="219" t="s">
        <v>80</v>
      </c>
      <c r="AY245" s="14" t="s">
        <v>112</v>
      </c>
      <c r="BE245" s="220">
        <f>IF(N245="základní",J245,0)</f>
        <v>0</v>
      </c>
      <c r="BF245" s="220">
        <f>IF(N245="snížená",J245,0)</f>
        <v>0</v>
      </c>
      <c r="BG245" s="220">
        <f>IF(N245="zákl. přenesená",J245,0)</f>
        <v>0</v>
      </c>
      <c r="BH245" s="220">
        <f>IF(N245="sníž. přenesená",J245,0)</f>
        <v>0</v>
      </c>
      <c r="BI245" s="220">
        <f>IF(N245="nulová",J245,0)</f>
        <v>0</v>
      </c>
      <c r="BJ245" s="14" t="s">
        <v>78</v>
      </c>
      <c r="BK245" s="220">
        <f>ROUND(I245*H245,2)</f>
        <v>0</v>
      </c>
      <c r="BL245" s="14" t="s">
        <v>119</v>
      </c>
      <c r="BM245" s="219" t="s">
        <v>363</v>
      </c>
    </row>
    <row r="246" spans="1:47" s="2" customFormat="1" ht="12">
      <c r="A246" s="35"/>
      <c r="B246" s="36"/>
      <c r="C246" s="37"/>
      <c r="D246" s="221" t="s">
        <v>121</v>
      </c>
      <c r="E246" s="37"/>
      <c r="F246" s="222" t="s">
        <v>362</v>
      </c>
      <c r="G246" s="37"/>
      <c r="H246" s="37"/>
      <c r="I246" s="223"/>
      <c r="J246" s="37"/>
      <c r="K246" s="37"/>
      <c r="L246" s="41"/>
      <c r="M246" s="224"/>
      <c r="N246" s="225"/>
      <c r="O246" s="88"/>
      <c r="P246" s="88"/>
      <c r="Q246" s="88"/>
      <c r="R246" s="88"/>
      <c r="S246" s="88"/>
      <c r="T246" s="89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4" t="s">
        <v>121</v>
      </c>
      <c r="AU246" s="14" t="s">
        <v>80</v>
      </c>
    </row>
    <row r="247" spans="1:65" s="2" customFormat="1" ht="37.8" customHeight="1">
      <c r="A247" s="35"/>
      <c r="B247" s="36"/>
      <c r="C247" s="208" t="s">
        <v>364</v>
      </c>
      <c r="D247" s="208" t="s">
        <v>115</v>
      </c>
      <c r="E247" s="209" t="s">
        <v>365</v>
      </c>
      <c r="F247" s="210" t="s">
        <v>366</v>
      </c>
      <c r="G247" s="211" t="s">
        <v>118</v>
      </c>
      <c r="H247" s="212">
        <v>70</v>
      </c>
      <c r="I247" s="213"/>
      <c r="J247" s="214">
        <f>ROUND(I247*H247,2)</f>
        <v>0</v>
      </c>
      <c r="K247" s="210" t="s">
        <v>1</v>
      </c>
      <c r="L247" s="41"/>
      <c r="M247" s="215" t="s">
        <v>1</v>
      </c>
      <c r="N247" s="216" t="s">
        <v>38</v>
      </c>
      <c r="O247" s="88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9" t="s">
        <v>119</v>
      </c>
      <c r="AT247" s="219" t="s">
        <v>115</v>
      </c>
      <c r="AU247" s="219" t="s">
        <v>80</v>
      </c>
      <c r="AY247" s="14" t="s">
        <v>112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14" t="s">
        <v>78</v>
      </c>
      <c r="BK247" s="220">
        <f>ROUND(I247*H247,2)</f>
        <v>0</v>
      </c>
      <c r="BL247" s="14" t="s">
        <v>119</v>
      </c>
      <c r="BM247" s="219" t="s">
        <v>367</v>
      </c>
    </row>
    <row r="248" spans="1:47" s="2" customFormat="1" ht="12">
      <c r="A248" s="35"/>
      <c r="B248" s="36"/>
      <c r="C248" s="37"/>
      <c r="D248" s="221" t="s">
        <v>121</v>
      </c>
      <c r="E248" s="37"/>
      <c r="F248" s="222" t="s">
        <v>366</v>
      </c>
      <c r="G248" s="37"/>
      <c r="H248" s="37"/>
      <c r="I248" s="223"/>
      <c r="J248" s="37"/>
      <c r="K248" s="37"/>
      <c r="L248" s="41"/>
      <c r="M248" s="224"/>
      <c r="N248" s="225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121</v>
      </c>
      <c r="AU248" s="14" t="s">
        <v>80</v>
      </c>
    </row>
    <row r="249" spans="1:65" s="2" customFormat="1" ht="37.8" customHeight="1">
      <c r="A249" s="35"/>
      <c r="B249" s="36"/>
      <c r="C249" s="208" t="s">
        <v>368</v>
      </c>
      <c r="D249" s="208" t="s">
        <v>115</v>
      </c>
      <c r="E249" s="209" t="s">
        <v>369</v>
      </c>
      <c r="F249" s="210" t="s">
        <v>370</v>
      </c>
      <c r="G249" s="211" t="s">
        <v>118</v>
      </c>
      <c r="H249" s="212">
        <v>60</v>
      </c>
      <c r="I249" s="213"/>
      <c r="J249" s="214">
        <f>ROUND(I249*H249,2)</f>
        <v>0</v>
      </c>
      <c r="K249" s="210" t="s">
        <v>1</v>
      </c>
      <c r="L249" s="41"/>
      <c r="M249" s="215" t="s">
        <v>1</v>
      </c>
      <c r="N249" s="216" t="s">
        <v>38</v>
      </c>
      <c r="O249" s="88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9" t="s">
        <v>119</v>
      </c>
      <c r="AT249" s="219" t="s">
        <v>115</v>
      </c>
      <c r="AU249" s="219" t="s">
        <v>80</v>
      </c>
      <c r="AY249" s="14" t="s">
        <v>112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4" t="s">
        <v>78</v>
      </c>
      <c r="BK249" s="220">
        <f>ROUND(I249*H249,2)</f>
        <v>0</v>
      </c>
      <c r="BL249" s="14" t="s">
        <v>119</v>
      </c>
      <c r="BM249" s="219" t="s">
        <v>371</v>
      </c>
    </row>
    <row r="250" spans="1:47" s="2" customFormat="1" ht="12">
      <c r="A250" s="35"/>
      <c r="B250" s="36"/>
      <c r="C250" s="37"/>
      <c r="D250" s="221" t="s">
        <v>121</v>
      </c>
      <c r="E250" s="37"/>
      <c r="F250" s="222" t="s">
        <v>370</v>
      </c>
      <c r="G250" s="37"/>
      <c r="H250" s="37"/>
      <c r="I250" s="223"/>
      <c r="J250" s="37"/>
      <c r="K250" s="37"/>
      <c r="L250" s="41"/>
      <c r="M250" s="224"/>
      <c r="N250" s="225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121</v>
      </c>
      <c r="AU250" s="14" t="s">
        <v>80</v>
      </c>
    </row>
    <row r="251" spans="1:65" s="2" customFormat="1" ht="24.15" customHeight="1">
      <c r="A251" s="35"/>
      <c r="B251" s="36"/>
      <c r="C251" s="208" t="s">
        <v>372</v>
      </c>
      <c r="D251" s="208" t="s">
        <v>115</v>
      </c>
      <c r="E251" s="209" t="s">
        <v>373</v>
      </c>
      <c r="F251" s="210" t="s">
        <v>374</v>
      </c>
      <c r="G251" s="211" t="s">
        <v>198</v>
      </c>
      <c r="H251" s="226"/>
      <c r="I251" s="213"/>
      <c r="J251" s="214">
        <f>ROUND(I251*H251,2)</f>
        <v>0</v>
      </c>
      <c r="K251" s="210" t="s">
        <v>1</v>
      </c>
      <c r="L251" s="41"/>
      <c r="M251" s="215" t="s">
        <v>1</v>
      </c>
      <c r="N251" s="216" t="s">
        <v>38</v>
      </c>
      <c r="O251" s="88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9" t="s">
        <v>119</v>
      </c>
      <c r="AT251" s="219" t="s">
        <v>115</v>
      </c>
      <c r="AU251" s="219" t="s">
        <v>80</v>
      </c>
      <c r="AY251" s="14" t="s">
        <v>112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14" t="s">
        <v>78</v>
      </c>
      <c r="BK251" s="220">
        <f>ROUND(I251*H251,2)</f>
        <v>0</v>
      </c>
      <c r="BL251" s="14" t="s">
        <v>119</v>
      </c>
      <c r="BM251" s="219" t="s">
        <v>375</v>
      </c>
    </row>
    <row r="252" spans="1:47" s="2" customFormat="1" ht="12">
      <c r="A252" s="35"/>
      <c r="B252" s="36"/>
      <c r="C252" s="37"/>
      <c r="D252" s="221" t="s">
        <v>121</v>
      </c>
      <c r="E252" s="37"/>
      <c r="F252" s="222" t="s">
        <v>374</v>
      </c>
      <c r="G252" s="37"/>
      <c r="H252" s="37"/>
      <c r="I252" s="223"/>
      <c r="J252" s="37"/>
      <c r="K252" s="37"/>
      <c r="L252" s="41"/>
      <c r="M252" s="224"/>
      <c r="N252" s="225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121</v>
      </c>
      <c r="AU252" s="14" t="s">
        <v>80</v>
      </c>
    </row>
    <row r="253" spans="1:65" s="2" customFormat="1" ht="24.15" customHeight="1">
      <c r="A253" s="35"/>
      <c r="B253" s="36"/>
      <c r="C253" s="208" t="s">
        <v>376</v>
      </c>
      <c r="D253" s="208" t="s">
        <v>115</v>
      </c>
      <c r="E253" s="209" t="s">
        <v>377</v>
      </c>
      <c r="F253" s="210" t="s">
        <v>378</v>
      </c>
      <c r="G253" s="211" t="s">
        <v>198</v>
      </c>
      <c r="H253" s="226"/>
      <c r="I253" s="213"/>
      <c r="J253" s="214">
        <f>ROUND(I253*H253,2)</f>
        <v>0</v>
      </c>
      <c r="K253" s="210" t="s">
        <v>1</v>
      </c>
      <c r="L253" s="41"/>
      <c r="M253" s="215" t="s">
        <v>1</v>
      </c>
      <c r="N253" s="216" t="s">
        <v>38</v>
      </c>
      <c r="O253" s="88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9" t="s">
        <v>119</v>
      </c>
      <c r="AT253" s="219" t="s">
        <v>115</v>
      </c>
      <c r="AU253" s="219" t="s">
        <v>80</v>
      </c>
      <c r="AY253" s="14" t="s">
        <v>112</v>
      </c>
      <c r="BE253" s="220">
        <f>IF(N253="základní",J253,0)</f>
        <v>0</v>
      </c>
      <c r="BF253" s="220">
        <f>IF(N253="snížená",J253,0)</f>
        <v>0</v>
      </c>
      <c r="BG253" s="220">
        <f>IF(N253="zákl. přenesená",J253,0)</f>
        <v>0</v>
      </c>
      <c r="BH253" s="220">
        <f>IF(N253="sníž. přenesená",J253,0)</f>
        <v>0</v>
      </c>
      <c r="BI253" s="220">
        <f>IF(N253="nulová",J253,0)</f>
        <v>0</v>
      </c>
      <c r="BJ253" s="14" t="s">
        <v>78</v>
      </c>
      <c r="BK253" s="220">
        <f>ROUND(I253*H253,2)</f>
        <v>0</v>
      </c>
      <c r="BL253" s="14" t="s">
        <v>119</v>
      </c>
      <c r="BM253" s="219" t="s">
        <v>379</v>
      </c>
    </row>
    <row r="254" spans="1:47" s="2" customFormat="1" ht="12">
      <c r="A254" s="35"/>
      <c r="B254" s="36"/>
      <c r="C254" s="37"/>
      <c r="D254" s="221" t="s">
        <v>121</v>
      </c>
      <c r="E254" s="37"/>
      <c r="F254" s="222" t="s">
        <v>378</v>
      </c>
      <c r="G254" s="37"/>
      <c r="H254" s="37"/>
      <c r="I254" s="223"/>
      <c r="J254" s="37"/>
      <c r="K254" s="37"/>
      <c r="L254" s="41"/>
      <c r="M254" s="224"/>
      <c r="N254" s="225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121</v>
      </c>
      <c r="AU254" s="14" t="s">
        <v>80</v>
      </c>
    </row>
    <row r="255" spans="1:63" s="12" customFormat="1" ht="22.8" customHeight="1">
      <c r="A255" s="12"/>
      <c r="B255" s="192"/>
      <c r="C255" s="193"/>
      <c r="D255" s="194" t="s">
        <v>72</v>
      </c>
      <c r="E255" s="206" t="s">
        <v>380</v>
      </c>
      <c r="F255" s="206" t="s">
        <v>381</v>
      </c>
      <c r="G255" s="193"/>
      <c r="H255" s="193"/>
      <c r="I255" s="196"/>
      <c r="J255" s="207">
        <f>BK255</f>
        <v>0</v>
      </c>
      <c r="K255" s="193"/>
      <c r="L255" s="198"/>
      <c r="M255" s="199"/>
      <c r="N255" s="200"/>
      <c r="O255" s="200"/>
      <c r="P255" s="201">
        <f>SUM(P256:P299)</f>
        <v>0</v>
      </c>
      <c r="Q255" s="200"/>
      <c r="R255" s="201">
        <f>SUM(R256:R299)</f>
        <v>0</v>
      </c>
      <c r="S255" s="200"/>
      <c r="T255" s="202">
        <f>SUM(T256:T299)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3" t="s">
        <v>80</v>
      </c>
      <c r="AT255" s="204" t="s">
        <v>72</v>
      </c>
      <c r="AU255" s="204" t="s">
        <v>78</v>
      </c>
      <c r="AY255" s="203" t="s">
        <v>112</v>
      </c>
      <c r="BK255" s="205">
        <f>SUM(BK256:BK299)</f>
        <v>0</v>
      </c>
    </row>
    <row r="256" spans="1:65" s="2" customFormat="1" ht="33" customHeight="1">
      <c r="A256" s="35"/>
      <c r="B256" s="36"/>
      <c r="C256" s="208" t="s">
        <v>382</v>
      </c>
      <c r="D256" s="208" t="s">
        <v>115</v>
      </c>
      <c r="E256" s="209" t="s">
        <v>383</v>
      </c>
      <c r="F256" s="210" t="s">
        <v>384</v>
      </c>
      <c r="G256" s="211" t="s">
        <v>140</v>
      </c>
      <c r="H256" s="212">
        <v>4</v>
      </c>
      <c r="I256" s="213"/>
      <c r="J256" s="214">
        <f>ROUND(I256*H256,2)</f>
        <v>0</v>
      </c>
      <c r="K256" s="210" t="s">
        <v>1</v>
      </c>
      <c r="L256" s="41"/>
      <c r="M256" s="215" t="s">
        <v>1</v>
      </c>
      <c r="N256" s="216" t="s">
        <v>38</v>
      </c>
      <c r="O256" s="88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9" t="s">
        <v>119</v>
      </c>
      <c r="AT256" s="219" t="s">
        <v>115</v>
      </c>
      <c r="AU256" s="219" t="s">
        <v>80</v>
      </c>
      <c r="AY256" s="14" t="s">
        <v>112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14" t="s">
        <v>78</v>
      </c>
      <c r="BK256" s="220">
        <f>ROUND(I256*H256,2)</f>
        <v>0</v>
      </c>
      <c r="BL256" s="14" t="s">
        <v>119</v>
      </c>
      <c r="BM256" s="219" t="s">
        <v>385</v>
      </c>
    </row>
    <row r="257" spans="1:47" s="2" customFormat="1" ht="12">
      <c r="A257" s="35"/>
      <c r="B257" s="36"/>
      <c r="C257" s="37"/>
      <c r="D257" s="221" t="s">
        <v>121</v>
      </c>
      <c r="E257" s="37"/>
      <c r="F257" s="222" t="s">
        <v>384</v>
      </c>
      <c r="G257" s="37"/>
      <c r="H257" s="37"/>
      <c r="I257" s="223"/>
      <c r="J257" s="37"/>
      <c r="K257" s="37"/>
      <c r="L257" s="41"/>
      <c r="M257" s="224"/>
      <c r="N257" s="225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121</v>
      </c>
      <c r="AU257" s="14" t="s">
        <v>80</v>
      </c>
    </row>
    <row r="258" spans="1:65" s="2" customFormat="1" ht="21.75" customHeight="1">
      <c r="A258" s="35"/>
      <c r="B258" s="36"/>
      <c r="C258" s="208" t="s">
        <v>386</v>
      </c>
      <c r="D258" s="208" t="s">
        <v>115</v>
      </c>
      <c r="E258" s="209" t="s">
        <v>387</v>
      </c>
      <c r="F258" s="210" t="s">
        <v>388</v>
      </c>
      <c r="G258" s="211" t="s">
        <v>140</v>
      </c>
      <c r="H258" s="212">
        <v>1</v>
      </c>
      <c r="I258" s="213"/>
      <c r="J258" s="214">
        <f>ROUND(I258*H258,2)</f>
        <v>0</v>
      </c>
      <c r="K258" s="210" t="s">
        <v>1</v>
      </c>
      <c r="L258" s="41"/>
      <c r="M258" s="215" t="s">
        <v>1</v>
      </c>
      <c r="N258" s="216" t="s">
        <v>38</v>
      </c>
      <c r="O258" s="88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9" t="s">
        <v>119</v>
      </c>
      <c r="AT258" s="219" t="s">
        <v>115</v>
      </c>
      <c r="AU258" s="219" t="s">
        <v>80</v>
      </c>
      <c r="AY258" s="14" t="s">
        <v>112</v>
      </c>
      <c r="BE258" s="220">
        <f>IF(N258="základní",J258,0)</f>
        <v>0</v>
      </c>
      <c r="BF258" s="220">
        <f>IF(N258="snížená",J258,0)</f>
        <v>0</v>
      </c>
      <c r="BG258" s="220">
        <f>IF(N258="zákl. přenesená",J258,0)</f>
        <v>0</v>
      </c>
      <c r="BH258" s="220">
        <f>IF(N258="sníž. přenesená",J258,0)</f>
        <v>0</v>
      </c>
      <c r="BI258" s="220">
        <f>IF(N258="nulová",J258,0)</f>
        <v>0</v>
      </c>
      <c r="BJ258" s="14" t="s">
        <v>78</v>
      </c>
      <c r="BK258" s="220">
        <f>ROUND(I258*H258,2)</f>
        <v>0</v>
      </c>
      <c r="BL258" s="14" t="s">
        <v>119</v>
      </c>
      <c r="BM258" s="219" t="s">
        <v>389</v>
      </c>
    </row>
    <row r="259" spans="1:47" s="2" customFormat="1" ht="12">
      <c r="A259" s="35"/>
      <c r="B259" s="36"/>
      <c r="C259" s="37"/>
      <c r="D259" s="221" t="s">
        <v>121</v>
      </c>
      <c r="E259" s="37"/>
      <c r="F259" s="222" t="s">
        <v>388</v>
      </c>
      <c r="G259" s="37"/>
      <c r="H259" s="37"/>
      <c r="I259" s="223"/>
      <c r="J259" s="37"/>
      <c r="K259" s="37"/>
      <c r="L259" s="41"/>
      <c r="M259" s="224"/>
      <c r="N259" s="225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121</v>
      </c>
      <c r="AU259" s="14" t="s">
        <v>80</v>
      </c>
    </row>
    <row r="260" spans="1:65" s="2" customFormat="1" ht="21.75" customHeight="1">
      <c r="A260" s="35"/>
      <c r="B260" s="36"/>
      <c r="C260" s="208" t="s">
        <v>390</v>
      </c>
      <c r="D260" s="208" t="s">
        <v>115</v>
      </c>
      <c r="E260" s="209" t="s">
        <v>391</v>
      </c>
      <c r="F260" s="210" t="s">
        <v>392</v>
      </c>
      <c r="G260" s="211" t="s">
        <v>140</v>
      </c>
      <c r="H260" s="212">
        <v>1</v>
      </c>
      <c r="I260" s="213"/>
      <c r="J260" s="214">
        <f>ROUND(I260*H260,2)</f>
        <v>0</v>
      </c>
      <c r="K260" s="210" t="s">
        <v>1</v>
      </c>
      <c r="L260" s="41"/>
      <c r="M260" s="215" t="s">
        <v>1</v>
      </c>
      <c r="N260" s="216" t="s">
        <v>38</v>
      </c>
      <c r="O260" s="88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9" t="s">
        <v>119</v>
      </c>
      <c r="AT260" s="219" t="s">
        <v>115</v>
      </c>
      <c r="AU260" s="219" t="s">
        <v>80</v>
      </c>
      <c r="AY260" s="14" t="s">
        <v>112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14" t="s">
        <v>78</v>
      </c>
      <c r="BK260" s="220">
        <f>ROUND(I260*H260,2)</f>
        <v>0</v>
      </c>
      <c r="BL260" s="14" t="s">
        <v>119</v>
      </c>
      <c r="BM260" s="219" t="s">
        <v>393</v>
      </c>
    </row>
    <row r="261" spans="1:47" s="2" customFormat="1" ht="12">
      <c r="A261" s="35"/>
      <c r="B261" s="36"/>
      <c r="C261" s="37"/>
      <c r="D261" s="221" t="s">
        <v>121</v>
      </c>
      <c r="E261" s="37"/>
      <c r="F261" s="222" t="s">
        <v>392</v>
      </c>
      <c r="G261" s="37"/>
      <c r="H261" s="37"/>
      <c r="I261" s="223"/>
      <c r="J261" s="37"/>
      <c r="K261" s="37"/>
      <c r="L261" s="41"/>
      <c r="M261" s="224"/>
      <c r="N261" s="225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121</v>
      </c>
      <c r="AU261" s="14" t="s">
        <v>80</v>
      </c>
    </row>
    <row r="262" spans="1:65" s="2" customFormat="1" ht="24.15" customHeight="1">
      <c r="A262" s="35"/>
      <c r="B262" s="36"/>
      <c r="C262" s="208" t="s">
        <v>394</v>
      </c>
      <c r="D262" s="208" t="s">
        <v>115</v>
      </c>
      <c r="E262" s="209" t="s">
        <v>395</v>
      </c>
      <c r="F262" s="210" t="s">
        <v>396</v>
      </c>
      <c r="G262" s="211" t="s">
        <v>140</v>
      </c>
      <c r="H262" s="212">
        <v>1</v>
      </c>
      <c r="I262" s="213"/>
      <c r="J262" s="214">
        <f>ROUND(I262*H262,2)</f>
        <v>0</v>
      </c>
      <c r="K262" s="210" t="s">
        <v>1</v>
      </c>
      <c r="L262" s="41"/>
      <c r="M262" s="215" t="s">
        <v>1</v>
      </c>
      <c r="N262" s="216" t="s">
        <v>38</v>
      </c>
      <c r="O262" s="88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9" t="s">
        <v>119</v>
      </c>
      <c r="AT262" s="219" t="s">
        <v>115</v>
      </c>
      <c r="AU262" s="219" t="s">
        <v>80</v>
      </c>
      <c r="AY262" s="14" t="s">
        <v>112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4" t="s">
        <v>78</v>
      </c>
      <c r="BK262" s="220">
        <f>ROUND(I262*H262,2)</f>
        <v>0</v>
      </c>
      <c r="BL262" s="14" t="s">
        <v>119</v>
      </c>
      <c r="BM262" s="219" t="s">
        <v>397</v>
      </c>
    </row>
    <row r="263" spans="1:47" s="2" customFormat="1" ht="12">
      <c r="A263" s="35"/>
      <c r="B263" s="36"/>
      <c r="C263" s="37"/>
      <c r="D263" s="221" t="s">
        <v>121</v>
      </c>
      <c r="E263" s="37"/>
      <c r="F263" s="222" t="s">
        <v>396</v>
      </c>
      <c r="G263" s="37"/>
      <c r="H263" s="37"/>
      <c r="I263" s="223"/>
      <c r="J263" s="37"/>
      <c r="K263" s="37"/>
      <c r="L263" s="41"/>
      <c r="M263" s="224"/>
      <c r="N263" s="225"/>
      <c r="O263" s="88"/>
      <c r="P263" s="88"/>
      <c r="Q263" s="88"/>
      <c r="R263" s="88"/>
      <c r="S263" s="88"/>
      <c r="T263" s="89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4" t="s">
        <v>121</v>
      </c>
      <c r="AU263" s="14" t="s">
        <v>80</v>
      </c>
    </row>
    <row r="264" spans="1:65" s="2" customFormat="1" ht="24.15" customHeight="1">
      <c r="A264" s="35"/>
      <c r="B264" s="36"/>
      <c r="C264" s="208" t="s">
        <v>398</v>
      </c>
      <c r="D264" s="208" t="s">
        <v>115</v>
      </c>
      <c r="E264" s="209" t="s">
        <v>399</v>
      </c>
      <c r="F264" s="210" t="s">
        <v>400</v>
      </c>
      <c r="G264" s="211" t="s">
        <v>140</v>
      </c>
      <c r="H264" s="212">
        <v>1</v>
      </c>
      <c r="I264" s="213"/>
      <c r="J264" s="214">
        <f>ROUND(I264*H264,2)</f>
        <v>0</v>
      </c>
      <c r="K264" s="210" t="s">
        <v>1</v>
      </c>
      <c r="L264" s="41"/>
      <c r="M264" s="215" t="s">
        <v>1</v>
      </c>
      <c r="N264" s="216" t="s">
        <v>38</v>
      </c>
      <c r="O264" s="88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9" t="s">
        <v>119</v>
      </c>
      <c r="AT264" s="219" t="s">
        <v>115</v>
      </c>
      <c r="AU264" s="219" t="s">
        <v>80</v>
      </c>
      <c r="AY264" s="14" t="s">
        <v>112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4" t="s">
        <v>78</v>
      </c>
      <c r="BK264" s="220">
        <f>ROUND(I264*H264,2)</f>
        <v>0</v>
      </c>
      <c r="BL264" s="14" t="s">
        <v>119</v>
      </c>
      <c r="BM264" s="219" t="s">
        <v>401</v>
      </c>
    </row>
    <row r="265" spans="1:47" s="2" customFormat="1" ht="12">
      <c r="A265" s="35"/>
      <c r="B265" s="36"/>
      <c r="C265" s="37"/>
      <c r="D265" s="221" t="s">
        <v>121</v>
      </c>
      <c r="E265" s="37"/>
      <c r="F265" s="222" t="s">
        <v>400</v>
      </c>
      <c r="G265" s="37"/>
      <c r="H265" s="37"/>
      <c r="I265" s="223"/>
      <c r="J265" s="37"/>
      <c r="K265" s="37"/>
      <c r="L265" s="41"/>
      <c r="M265" s="224"/>
      <c r="N265" s="225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121</v>
      </c>
      <c r="AU265" s="14" t="s">
        <v>80</v>
      </c>
    </row>
    <row r="266" spans="1:65" s="2" customFormat="1" ht="21.75" customHeight="1">
      <c r="A266" s="35"/>
      <c r="B266" s="36"/>
      <c r="C266" s="208" t="s">
        <v>402</v>
      </c>
      <c r="D266" s="208" t="s">
        <v>115</v>
      </c>
      <c r="E266" s="209" t="s">
        <v>403</v>
      </c>
      <c r="F266" s="210" t="s">
        <v>404</v>
      </c>
      <c r="G266" s="211" t="s">
        <v>140</v>
      </c>
      <c r="H266" s="212">
        <v>1</v>
      </c>
      <c r="I266" s="213"/>
      <c r="J266" s="214">
        <f>ROUND(I266*H266,2)</f>
        <v>0</v>
      </c>
      <c r="K266" s="210" t="s">
        <v>1</v>
      </c>
      <c r="L266" s="41"/>
      <c r="M266" s="215" t="s">
        <v>1</v>
      </c>
      <c r="N266" s="216" t="s">
        <v>38</v>
      </c>
      <c r="O266" s="88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9" t="s">
        <v>119</v>
      </c>
      <c r="AT266" s="219" t="s">
        <v>115</v>
      </c>
      <c r="AU266" s="219" t="s">
        <v>80</v>
      </c>
      <c r="AY266" s="14" t="s">
        <v>112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14" t="s">
        <v>78</v>
      </c>
      <c r="BK266" s="220">
        <f>ROUND(I266*H266,2)</f>
        <v>0</v>
      </c>
      <c r="BL266" s="14" t="s">
        <v>119</v>
      </c>
      <c r="BM266" s="219" t="s">
        <v>405</v>
      </c>
    </row>
    <row r="267" spans="1:47" s="2" customFormat="1" ht="12">
      <c r="A267" s="35"/>
      <c r="B267" s="36"/>
      <c r="C267" s="37"/>
      <c r="D267" s="221" t="s">
        <v>121</v>
      </c>
      <c r="E267" s="37"/>
      <c r="F267" s="222" t="s">
        <v>404</v>
      </c>
      <c r="G267" s="37"/>
      <c r="H267" s="37"/>
      <c r="I267" s="223"/>
      <c r="J267" s="37"/>
      <c r="K267" s="37"/>
      <c r="L267" s="41"/>
      <c r="M267" s="224"/>
      <c r="N267" s="225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121</v>
      </c>
      <c r="AU267" s="14" t="s">
        <v>80</v>
      </c>
    </row>
    <row r="268" spans="1:65" s="2" customFormat="1" ht="24.15" customHeight="1">
      <c r="A268" s="35"/>
      <c r="B268" s="36"/>
      <c r="C268" s="208" t="s">
        <v>406</v>
      </c>
      <c r="D268" s="208" t="s">
        <v>115</v>
      </c>
      <c r="E268" s="209" t="s">
        <v>407</v>
      </c>
      <c r="F268" s="210" t="s">
        <v>408</v>
      </c>
      <c r="G268" s="211" t="s">
        <v>140</v>
      </c>
      <c r="H268" s="212">
        <v>6</v>
      </c>
      <c r="I268" s="213"/>
      <c r="J268" s="214">
        <f>ROUND(I268*H268,2)</f>
        <v>0</v>
      </c>
      <c r="K268" s="210" t="s">
        <v>1</v>
      </c>
      <c r="L268" s="41"/>
      <c r="M268" s="215" t="s">
        <v>1</v>
      </c>
      <c r="N268" s="216" t="s">
        <v>38</v>
      </c>
      <c r="O268" s="88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9" t="s">
        <v>119</v>
      </c>
      <c r="AT268" s="219" t="s">
        <v>115</v>
      </c>
      <c r="AU268" s="219" t="s">
        <v>80</v>
      </c>
      <c r="AY268" s="14" t="s">
        <v>112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14" t="s">
        <v>78</v>
      </c>
      <c r="BK268" s="220">
        <f>ROUND(I268*H268,2)</f>
        <v>0</v>
      </c>
      <c r="BL268" s="14" t="s">
        <v>119</v>
      </c>
      <c r="BM268" s="219" t="s">
        <v>409</v>
      </c>
    </row>
    <row r="269" spans="1:47" s="2" customFormat="1" ht="12">
      <c r="A269" s="35"/>
      <c r="B269" s="36"/>
      <c r="C269" s="37"/>
      <c r="D269" s="221" t="s">
        <v>121</v>
      </c>
      <c r="E269" s="37"/>
      <c r="F269" s="222" t="s">
        <v>410</v>
      </c>
      <c r="G269" s="37"/>
      <c r="H269" s="37"/>
      <c r="I269" s="223"/>
      <c r="J269" s="37"/>
      <c r="K269" s="37"/>
      <c r="L269" s="41"/>
      <c r="M269" s="224"/>
      <c r="N269" s="225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121</v>
      </c>
      <c r="AU269" s="14" t="s">
        <v>80</v>
      </c>
    </row>
    <row r="270" spans="1:65" s="2" customFormat="1" ht="21.75" customHeight="1">
      <c r="A270" s="35"/>
      <c r="B270" s="36"/>
      <c r="C270" s="208" t="s">
        <v>411</v>
      </c>
      <c r="D270" s="208" t="s">
        <v>115</v>
      </c>
      <c r="E270" s="209" t="s">
        <v>412</v>
      </c>
      <c r="F270" s="210" t="s">
        <v>413</v>
      </c>
      <c r="G270" s="211" t="s">
        <v>140</v>
      </c>
      <c r="H270" s="212">
        <v>1</v>
      </c>
      <c r="I270" s="213"/>
      <c r="J270" s="214">
        <f>ROUND(I270*H270,2)</f>
        <v>0</v>
      </c>
      <c r="K270" s="210" t="s">
        <v>1</v>
      </c>
      <c r="L270" s="41"/>
      <c r="M270" s="215" t="s">
        <v>1</v>
      </c>
      <c r="N270" s="216" t="s">
        <v>38</v>
      </c>
      <c r="O270" s="88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9" t="s">
        <v>119</v>
      </c>
      <c r="AT270" s="219" t="s">
        <v>115</v>
      </c>
      <c r="AU270" s="219" t="s">
        <v>80</v>
      </c>
      <c r="AY270" s="14" t="s">
        <v>112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14" t="s">
        <v>78</v>
      </c>
      <c r="BK270" s="220">
        <f>ROUND(I270*H270,2)</f>
        <v>0</v>
      </c>
      <c r="BL270" s="14" t="s">
        <v>119</v>
      </c>
      <c r="BM270" s="219" t="s">
        <v>414</v>
      </c>
    </row>
    <row r="271" spans="1:47" s="2" customFormat="1" ht="12">
      <c r="A271" s="35"/>
      <c r="B271" s="36"/>
      <c r="C271" s="37"/>
      <c r="D271" s="221" t="s">
        <v>121</v>
      </c>
      <c r="E271" s="37"/>
      <c r="F271" s="222" t="s">
        <v>413</v>
      </c>
      <c r="G271" s="37"/>
      <c r="H271" s="37"/>
      <c r="I271" s="223"/>
      <c r="J271" s="37"/>
      <c r="K271" s="37"/>
      <c r="L271" s="41"/>
      <c r="M271" s="224"/>
      <c r="N271" s="225"/>
      <c r="O271" s="88"/>
      <c r="P271" s="88"/>
      <c r="Q271" s="88"/>
      <c r="R271" s="88"/>
      <c r="S271" s="88"/>
      <c r="T271" s="89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4" t="s">
        <v>121</v>
      </c>
      <c r="AU271" s="14" t="s">
        <v>80</v>
      </c>
    </row>
    <row r="272" spans="1:65" s="2" customFormat="1" ht="24.15" customHeight="1">
      <c r="A272" s="35"/>
      <c r="B272" s="36"/>
      <c r="C272" s="208" t="s">
        <v>415</v>
      </c>
      <c r="D272" s="208" t="s">
        <v>115</v>
      </c>
      <c r="E272" s="209" t="s">
        <v>416</v>
      </c>
      <c r="F272" s="210" t="s">
        <v>417</v>
      </c>
      <c r="G272" s="211" t="s">
        <v>140</v>
      </c>
      <c r="H272" s="212">
        <v>1</v>
      </c>
      <c r="I272" s="213"/>
      <c r="J272" s="214">
        <f>ROUND(I272*H272,2)</f>
        <v>0</v>
      </c>
      <c r="K272" s="210" t="s">
        <v>1</v>
      </c>
      <c r="L272" s="41"/>
      <c r="M272" s="215" t="s">
        <v>1</v>
      </c>
      <c r="N272" s="216" t="s">
        <v>38</v>
      </c>
      <c r="O272" s="88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9" t="s">
        <v>119</v>
      </c>
      <c r="AT272" s="219" t="s">
        <v>115</v>
      </c>
      <c r="AU272" s="219" t="s">
        <v>80</v>
      </c>
      <c r="AY272" s="14" t="s">
        <v>112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14" t="s">
        <v>78</v>
      </c>
      <c r="BK272" s="220">
        <f>ROUND(I272*H272,2)</f>
        <v>0</v>
      </c>
      <c r="BL272" s="14" t="s">
        <v>119</v>
      </c>
      <c r="BM272" s="219" t="s">
        <v>418</v>
      </c>
    </row>
    <row r="273" spans="1:47" s="2" customFormat="1" ht="12">
      <c r="A273" s="35"/>
      <c r="B273" s="36"/>
      <c r="C273" s="37"/>
      <c r="D273" s="221" t="s">
        <v>121</v>
      </c>
      <c r="E273" s="37"/>
      <c r="F273" s="222" t="s">
        <v>417</v>
      </c>
      <c r="G273" s="37"/>
      <c r="H273" s="37"/>
      <c r="I273" s="223"/>
      <c r="J273" s="37"/>
      <c r="K273" s="37"/>
      <c r="L273" s="41"/>
      <c r="M273" s="224"/>
      <c r="N273" s="225"/>
      <c r="O273" s="88"/>
      <c r="P273" s="88"/>
      <c r="Q273" s="88"/>
      <c r="R273" s="88"/>
      <c r="S273" s="88"/>
      <c r="T273" s="89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4" t="s">
        <v>121</v>
      </c>
      <c r="AU273" s="14" t="s">
        <v>80</v>
      </c>
    </row>
    <row r="274" spans="1:65" s="2" customFormat="1" ht="33" customHeight="1">
      <c r="A274" s="35"/>
      <c r="B274" s="36"/>
      <c r="C274" s="208" t="s">
        <v>419</v>
      </c>
      <c r="D274" s="208" t="s">
        <v>115</v>
      </c>
      <c r="E274" s="209" t="s">
        <v>420</v>
      </c>
      <c r="F274" s="210" t="s">
        <v>421</v>
      </c>
      <c r="G274" s="211" t="s">
        <v>140</v>
      </c>
      <c r="H274" s="212">
        <v>1</v>
      </c>
      <c r="I274" s="213"/>
      <c r="J274" s="214">
        <f>ROUND(I274*H274,2)</f>
        <v>0</v>
      </c>
      <c r="K274" s="210" t="s">
        <v>1</v>
      </c>
      <c r="L274" s="41"/>
      <c r="M274" s="215" t="s">
        <v>1</v>
      </c>
      <c r="N274" s="216" t="s">
        <v>38</v>
      </c>
      <c r="O274" s="88"/>
      <c r="P274" s="217">
        <f>O274*H274</f>
        <v>0</v>
      </c>
      <c r="Q274" s="217">
        <v>0</v>
      </c>
      <c r="R274" s="217">
        <f>Q274*H274</f>
        <v>0</v>
      </c>
      <c r="S274" s="217">
        <v>0</v>
      </c>
      <c r="T274" s="218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9" t="s">
        <v>119</v>
      </c>
      <c r="AT274" s="219" t="s">
        <v>115</v>
      </c>
      <c r="AU274" s="219" t="s">
        <v>80</v>
      </c>
      <c r="AY274" s="14" t="s">
        <v>112</v>
      </c>
      <c r="BE274" s="220">
        <f>IF(N274="základní",J274,0)</f>
        <v>0</v>
      </c>
      <c r="BF274" s="220">
        <f>IF(N274="snížená",J274,0)</f>
        <v>0</v>
      </c>
      <c r="BG274" s="220">
        <f>IF(N274="zákl. přenesená",J274,0)</f>
        <v>0</v>
      </c>
      <c r="BH274" s="220">
        <f>IF(N274="sníž. přenesená",J274,0)</f>
        <v>0</v>
      </c>
      <c r="BI274" s="220">
        <f>IF(N274="nulová",J274,0)</f>
        <v>0</v>
      </c>
      <c r="BJ274" s="14" t="s">
        <v>78</v>
      </c>
      <c r="BK274" s="220">
        <f>ROUND(I274*H274,2)</f>
        <v>0</v>
      </c>
      <c r="BL274" s="14" t="s">
        <v>119</v>
      </c>
      <c r="BM274" s="219" t="s">
        <v>422</v>
      </c>
    </row>
    <row r="275" spans="1:47" s="2" customFormat="1" ht="12">
      <c r="A275" s="35"/>
      <c r="B275" s="36"/>
      <c r="C275" s="37"/>
      <c r="D275" s="221" t="s">
        <v>121</v>
      </c>
      <c r="E275" s="37"/>
      <c r="F275" s="222" t="s">
        <v>421</v>
      </c>
      <c r="G275" s="37"/>
      <c r="H275" s="37"/>
      <c r="I275" s="223"/>
      <c r="J275" s="37"/>
      <c r="K275" s="37"/>
      <c r="L275" s="41"/>
      <c r="M275" s="224"/>
      <c r="N275" s="225"/>
      <c r="O275" s="88"/>
      <c r="P275" s="88"/>
      <c r="Q275" s="88"/>
      <c r="R275" s="88"/>
      <c r="S275" s="88"/>
      <c r="T275" s="89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4" t="s">
        <v>121</v>
      </c>
      <c r="AU275" s="14" t="s">
        <v>80</v>
      </c>
    </row>
    <row r="276" spans="1:65" s="2" customFormat="1" ht="21.75" customHeight="1">
      <c r="A276" s="35"/>
      <c r="B276" s="36"/>
      <c r="C276" s="208" t="s">
        <v>423</v>
      </c>
      <c r="D276" s="208" t="s">
        <v>115</v>
      </c>
      <c r="E276" s="209" t="s">
        <v>424</v>
      </c>
      <c r="F276" s="210" t="s">
        <v>425</v>
      </c>
      <c r="G276" s="211" t="s">
        <v>140</v>
      </c>
      <c r="H276" s="212">
        <v>4</v>
      </c>
      <c r="I276" s="213"/>
      <c r="J276" s="214">
        <f>ROUND(I276*H276,2)</f>
        <v>0</v>
      </c>
      <c r="K276" s="210" t="s">
        <v>1</v>
      </c>
      <c r="L276" s="41"/>
      <c r="M276" s="215" t="s">
        <v>1</v>
      </c>
      <c r="N276" s="216" t="s">
        <v>38</v>
      </c>
      <c r="O276" s="88"/>
      <c r="P276" s="217">
        <f>O276*H276</f>
        <v>0</v>
      </c>
      <c r="Q276" s="217">
        <v>0</v>
      </c>
      <c r="R276" s="217">
        <f>Q276*H276</f>
        <v>0</v>
      </c>
      <c r="S276" s="217">
        <v>0</v>
      </c>
      <c r="T276" s="218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9" t="s">
        <v>119</v>
      </c>
      <c r="AT276" s="219" t="s">
        <v>115</v>
      </c>
      <c r="AU276" s="219" t="s">
        <v>80</v>
      </c>
      <c r="AY276" s="14" t="s">
        <v>112</v>
      </c>
      <c r="BE276" s="220">
        <f>IF(N276="základní",J276,0)</f>
        <v>0</v>
      </c>
      <c r="BF276" s="220">
        <f>IF(N276="snížená",J276,0)</f>
        <v>0</v>
      </c>
      <c r="BG276" s="220">
        <f>IF(N276="zákl. přenesená",J276,0)</f>
        <v>0</v>
      </c>
      <c r="BH276" s="220">
        <f>IF(N276="sníž. přenesená",J276,0)</f>
        <v>0</v>
      </c>
      <c r="BI276" s="220">
        <f>IF(N276="nulová",J276,0)</f>
        <v>0</v>
      </c>
      <c r="BJ276" s="14" t="s">
        <v>78</v>
      </c>
      <c r="BK276" s="220">
        <f>ROUND(I276*H276,2)</f>
        <v>0</v>
      </c>
      <c r="BL276" s="14" t="s">
        <v>119</v>
      </c>
      <c r="BM276" s="219" t="s">
        <v>426</v>
      </c>
    </row>
    <row r="277" spans="1:47" s="2" customFormat="1" ht="12">
      <c r="A277" s="35"/>
      <c r="B277" s="36"/>
      <c r="C277" s="37"/>
      <c r="D277" s="221" t="s">
        <v>121</v>
      </c>
      <c r="E277" s="37"/>
      <c r="F277" s="222" t="s">
        <v>425</v>
      </c>
      <c r="G277" s="37"/>
      <c r="H277" s="37"/>
      <c r="I277" s="223"/>
      <c r="J277" s="37"/>
      <c r="K277" s="37"/>
      <c r="L277" s="41"/>
      <c r="M277" s="224"/>
      <c r="N277" s="225"/>
      <c r="O277" s="88"/>
      <c r="P277" s="88"/>
      <c r="Q277" s="88"/>
      <c r="R277" s="88"/>
      <c r="S277" s="88"/>
      <c r="T277" s="89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4" t="s">
        <v>121</v>
      </c>
      <c r="AU277" s="14" t="s">
        <v>80</v>
      </c>
    </row>
    <row r="278" spans="1:65" s="2" customFormat="1" ht="24.15" customHeight="1">
      <c r="A278" s="35"/>
      <c r="B278" s="36"/>
      <c r="C278" s="208" t="s">
        <v>427</v>
      </c>
      <c r="D278" s="208" t="s">
        <v>115</v>
      </c>
      <c r="E278" s="209" t="s">
        <v>428</v>
      </c>
      <c r="F278" s="210" t="s">
        <v>429</v>
      </c>
      <c r="G278" s="211" t="s">
        <v>140</v>
      </c>
      <c r="H278" s="212">
        <v>12</v>
      </c>
      <c r="I278" s="213"/>
      <c r="J278" s="214">
        <f>ROUND(I278*H278,2)</f>
        <v>0</v>
      </c>
      <c r="K278" s="210" t="s">
        <v>1</v>
      </c>
      <c r="L278" s="41"/>
      <c r="M278" s="215" t="s">
        <v>1</v>
      </c>
      <c r="N278" s="216" t="s">
        <v>38</v>
      </c>
      <c r="O278" s="88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9" t="s">
        <v>119</v>
      </c>
      <c r="AT278" s="219" t="s">
        <v>115</v>
      </c>
      <c r="AU278" s="219" t="s">
        <v>80</v>
      </c>
      <c r="AY278" s="14" t="s">
        <v>112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14" t="s">
        <v>78</v>
      </c>
      <c r="BK278" s="220">
        <f>ROUND(I278*H278,2)</f>
        <v>0</v>
      </c>
      <c r="BL278" s="14" t="s">
        <v>119</v>
      </c>
      <c r="BM278" s="219" t="s">
        <v>430</v>
      </c>
    </row>
    <row r="279" spans="1:47" s="2" customFormat="1" ht="12">
      <c r="A279" s="35"/>
      <c r="B279" s="36"/>
      <c r="C279" s="37"/>
      <c r="D279" s="221" t="s">
        <v>121</v>
      </c>
      <c r="E279" s="37"/>
      <c r="F279" s="222" t="s">
        <v>429</v>
      </c>
      <c r="G279" s="37"/>
      <c r="H279" s="37"/>
      <c r="I279" s="223"/>
      <c r="J279" s="37"/>
      <c r="K279" s="37"/>
      <c r="L279" s="41"/>
      <c r="M279" s="224"/>
      <c r="N279" s="225"/>
      <c r="O279" s="88"/>
      <c r="P279" s="88"/>
      <c r="Q279" s="88"/>
      <c r="R279" s="88"/>
      <c r="S279" s="88"/>
      <c r="T279" s="89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4" t="s">
        <v>121</v>
      </c>
      <c r="AU279" s="14" t="s">
        <v>80</v>
      </c>
    </row>
    <row r="280" spans="1:65" s="2" customFormat="1" ht="24.15" customHeight="1">
      <c r="A280" s="35"/>
      <c r="B280" s="36"/>
      <c r="C280" s="208" t="s">
        <v>431</v>
      </c>
      <c r="D280" s="208" t="s">
        <v>115</v>
      </c>
      <c r="E280" s="209" t="s">
        <v>432</v>
      </c>
      <c r="F280" s="210" t="s">
        <v>433</v>
      </c>
      <c r="G280" s="211" t="s">
        <v>140</v>
      </c>
      <c r="H280" s="212">
        <v>2</v>
      </c>
      <c r="I280" s="213"/>
      <c r="J280" s="214">
        <f>ROUND(I280*H280,2)</f>
        <v>0</v>
      </c>
      <c r="K280" s="210" t="s">
        <v>1</v>
      </c>
      <c r="L280" s="41"/>
      <c r="M280" s="215" t="s">
        <v>1</v>
      </c>
      <c r="N280" s="216" t="s">
        <v>38</v>
      </c>
      <c r="O280" s="88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9" t="s">
        <v>119</v>
      </c>
      <c r="AT280" s="219" t="s">
        <v>115</v>
      </c>
      <c r="AU280" s="219" t="s">
        <v>80</v>
      </c>
      <c r="AY280" s="14" t="s">
        <v>112</v>
      </c>
      <c r="BE280" s="220">
        <f>IF(N280="základní",J280,0)</f>
        <v>0</v>
      </c>
      <c r="BF280" s="220">
        <f>IF(N280="snížená",J280,0)</f>
        <v>0</v>
      </c>
      <c r="BG280" s="220">
        <f>IF(N280="zákl. přenesená",J280,0)</f>
        <v>0</v>
      </c>
      <c r="BH280" s="220">
        <f>IF(N280="sníž. přenesená",J280,0)</f>
        <v>0</v>
      </c>
      <c r="BI280" s="220">
        <f>IF(N280="nulová",J280,0)</f>
        <v>0</v>
      </c>
      <c r="BJ280" s="14" t="s">
        <v>78</v>
      </c>
      <c r="BK280" s="220">
        <f>ROUND(I280*H280,2)</f>
        <v>0</v>
      </c>
      <c r="BL280" s="14" t="s">
        <v>119</v>
      </c>
      <c r="BM280" s="219" t="s">
        <v>434</v>
      </c>
    </row>
    <row r="281" spans="1:47" s="2" customFormat="1" ht="12">
      <c r="A281" s="35"/>
      <c r="B281" s="36"/>
      <c r="C281" s="37"/>
      <c r="D281" s="221" t="s">
        <v>121</v>
      </c>
      <c r="E281" s="37"/>
      <c r="F281" s="222" t="s">
        <v>433</v>
      </c>
      <c r="G281" s="37"/>
      <c r="H281" s="37"/>
      <c r="I281" s="223"/>
      <c r="J281" s="37"/>
      <c r="K281" s="37"/>
      <c r="L281" s="41"/>
      <c r="M281" s="224"/>
      <c r="N281" s="225"/>
      <c r="O281" s="88"/>
      <c r="P281" s="88"/>
      <c r="Q281" s="88"/>
      <c r="R281" s="88"/>
      <c r="S281" s="88"/>
      <c r="T281" s="89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4" t="s">
        <v>121</v>
      </c>
      <c r="AU281" s="14" t="s">
        <v>80</v>
      </c>
    </row>
    <row r="282" spans="1:65" s="2" customFormat="1" ht="24.15" customHeight="1">
      <c r="A282" s="35"/>
      <c r="B282" s="36"/>
      <c r="C282" s="208" t="s">
        <v>435</v>
      </c>
      <c r="D282" s="208" t="s">
        <v>115</v>
      </c>
      <c r="E282" s="209" t="s">
        <v>436</v>
      </c>
      <c r="F282" s="210" t="s">
        <v>437</v>
      </c>
      <c r="G282" s="211" t="s">
        <v>140</v>
      </c>
      <c r="H282" s="212">
        <v>1</v>
      </c>
      <c r="I282" s="213"/>
      <c r="J282" s="214">
        <f>ROUND(I282*H282,2)</f>
        <v>0</v>
      </c>
      <c r="K282" s="210" t="s">
        <v>1</v>
      </c>
      <c r="L282" s="41"/>
      <c r="M282" s="215" t="s">
        <v>1</v>
      </c>
      <c r="N282" s="216" t="s">
        <v>38</v>
      </c>
      <c r="O282" s="88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9" t="s">
        <v>119</v>
      </c>
      <c r="AT282" s="219" t="s">
        <v>115</v>
      </c>
      <c r="AU282" s="219" t="s">
        <v>80</v>
      </c>
      <c r="AY282" s="14" t="s">
        <v>112</v>
      </c>
      <c r="BE282" s="220">
        <f>IF(N282="základní",J282,0)</f>
        <v>0</v>
      </c>
      <c r="BF282" s="220">
        <f>IF(N282="snížená",J282,0)</f>
        <v>0</v>
      </c>
      <c r="BG282" s="220">
        <f>IF(N282="zákl. přenesená",J282,0)</f>
        <v>0</v>
      </c>
      <c r="BH282" s="220">
        <f>IF(N282="sníž. přenesená",J282,0)</f>
        <v>0</v>
      </c>
      <c r="BI282" s="220">
        <f>IF(N282="nulová",J282,0)</f>
        <v>0</v>
      </c>
      <c r="BJ282" s="14" t="s">
        <v>78</v>
      </c>
      <c r="BK282" s="220">
        <f>ROUND(I282*H282,2)</f>
        <v>0</v>
      </c>
      <c r="BL282" s="14" t="s">
        <v>119</v>
      </c>
      <c r="BM282" s="219" t="s">
        <v>438</v>
      </c>
    </row>
    <row r="283" spans="1:47" s="2" customFormat="1" ht="12">
      <c r="A283" s="35"/>
      <c r="B283" s="36"/>
      <c r="C283" s="37"/>
      <c r="D283" s="221" t="s">
        <v>121</v>
      </c>
      <c r="E283" s="37"/>
      <c r="F283" s="222" t="s">
        <v>437</v>
      </c>
      <c r="G283" s="37"/>
      <c r="H283" s="37"/>
      <c r="I283" s="223"/>
      <c r="J283" s="37"/>
      <c r="K283" s="37"/>
      <c r="L283" s="41"/>
      <c r="M283" s="224"/>
      <c r="N283" s="225"/>
      <c r="O283" s="88"/>
      <c r="P283" s="88"/>
      <c r="Q283" s="88"/>
      <c r="R283" s="88"/>
      <c r="S283" s="88"/>
      <c r="T283" s="89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4" t="s">
        <v>121</v>
      </c>
      <c r="AU283" s="14" t="s">
        <v>80</v>
      </c>
    </row>
    <row r="284" spans="1:65" s="2" customFormat="1" ht="24.15" customHeight="1">
      <c r="A284" s="35"/>
      <c r="B284" s="36"/>
      <c r="C284" s="208" t="s">
        <v>439</v>
      </c>
      <c r="D284" s="208" t="s">
        <v>115</v>
      </c>
      <c r="E284" s="209" t="s">
        <v>440</v>
      </c>
      <c r="F284" s="210" t="s">
        <v>441</v>
      </c>
      <c r="G284" s="211" t="s">
        <v>140</v>
      </c>
      <c r="H284" s="212">
        <v>1</v>
      </c>
      <c r="I284" s="213"/>
      <c r="J284" s="214">
        <f>ROUND(I284*H284,2)</f>
        <v>0</v>
      </c>
      <c r="K284" s="210" t="s">
        <v>1</v>
      </c>
      <c r="L284" s="41"/>
      <c r="M284" s="215" t="s">
        <v>1</v>
      </c>
      <c r="N284" s="216" t="s">
        <v>38</v>
      </c>
      <c r="O284" s="88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9" t="s">
        <v>119</v>
      </c>
      <c r="AT284" s="219" t="s">
        <v>115</v>
      </c>
      <c r="AU284" s="219" t="s">
        <v>80</v>
      </c>
      <c r="AY284" s="14" t="s">
        <v>112</v>
      </c>
      <c r="BE284" s="220">
        <f>IF(N284="základní",J284,0)</f>
        <v>0</v>
      </c>
      <c r="BF284" s="220">
        <f>IF(N284="snížená",J284,0)</f>
        <v>0</v>
      </c>
      <c r="BG284" s="220">
        <f>IF(N284="zákl. přenesená",J284,0)</f>
        <v>0</v>
      </c>
      <c r="BH284" s="220">
        <f>IF(N284="sníž. přenesená",J284,0)</f>
        <v>0</v>
      </c>
      <c r="BI284" s="220">
        <f>IF(N284="nulová",J284,0)</f>
        <v>0</v>
      </c>
      <c r="BJ284" s="14" t="s">
        <v>78</v>
      </c>
      <c r="BK284" s="220">
        <f>ROUND(I284*H284,2)</f>
        <v>0</v>
      </c>
      <c r="BL284" s="14" t="s">
        <v>119</v>
      </c>
      <c r="BM284" s="219" t="s">
        <v>442</v>
      </c>
    </row>
    <row r="285" spans="1:47" s="2" customFormat="1" ht="12">
      <c r="A285" s="35"/>
      <c r="B285" s="36"/>
      <c r="C285" s="37"/>
      <c r="D285" s="221" t="s">
        <v>121</v>
      </c>
      <c r="E285" s="37"/>
      <c r="F285" s="222" t="s">
        <v>441</v>
      </c>
      <c r="G285" s="37"/>
      <c r="H285" s="37"/>
      <c r="I285" s="223"/>
      <c r="J285" s="37"/>
      <c r="K285" s="37"/>
      <c r="L285" s="41"/>
      <c r="M285" s="224"/>
      <c r="N285" s="225"/>
      <c r="O285" s="88"/>
      <c r="P285" s="88"/>
      <c r="Q285" s="88"/>
      <c r="R285" s="88"/>
      <c r="S285" s="88"/>
      <c r="T285" s="89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4" t="s">
        <v>121</v>
      </c>
      <c r="AU285" s="14" t="s">
        <v>80</v>
      </c>
    </row>
    <row r="286" spans="1:65" s="2" customFormat="1" ht="33" customHeight="1">
      <c r="A286" s="35"/>
      <c r="B286" s="36"/>
      <c r="C286" s="208" t="s">
        <v>443</v>
      </c>
      <c r="D286" s="208" t="s">
        <v>115</v>
      </c>
      <c r="E286" s="209" t="s">
        <v>444</v>
      </c>
      <c r="F286" s="210" t="s">
        <v>445</v>
      </c>
      <c r="G286" s="211" t="s">
        <v>140</v>
      </c>
      <c r="H286" s="212">
        <v>1</v>
      </c>
      <c r="I286" s="213"/>
      <c r="J286" s="214">
        <f>ROUND(I286*H286,2)</f>
        <v>0</v>
      </c>
      <c r="K286" s="210" t="s">
        <v>1</v>
      </c>
      <c r="L286" s="41"/>
      <c r="M286" s="215" t="s">
        <v>1</v>
      </c>
      <c r="N286" s="216" t="s">
        <v>38</v>
      </c>
      <c r="O286" s="88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9" t="s">
        <v>119</v>
      </c>
      <c r="AT286" s="219" t="s">
        <v>115</v>
      </c>
      <c r="AU286" s="219" t="s">
        <v>80</v>
      </c>
      <c r="AY286" s="14" t="s">
        <v>112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4" t="s">
        <v>78</v>
      </c>
      <c r="BK286" s="220">
        <f>ROUND(I286*H286,2)</f>
        <v>0</v>
      </c>
      <c r="BL286" s="14" t="s">
        <v>119</v>
      </c>
      <c r="BM286" s="219" t="s">
        <v>446</v>
      </c>
    </row>
    <row r="287" spans="1:47" s="2" customFormat="1" ht="12">
      <c r="A287" s="35"/>
      <c r="B287" s="36"/>
      <c r="C287" s="37"/>
      <c r="D287" s="221" t="s">
        <v>121</v>
      </c>
      <c r="E287" s="37"/>
      <c r="F287" s="222" t="s">
        <v>445</v>
      </c>
      <c r="G287" s="37"/>
      <c r="H287" s="37"/>
      <c r="I287" s="223"/>
      <c r="J287" s="37"/>
      <c r="K287" s="37"/>
      <c r="L287" s="41"/>
      <c r="M287" s="224"/>
      <c r="N287" s="225"/>
      <c r="O287" s="88"/>
      <c r="P287" s="88"/>
      <c r="Q287" s="88"/>
      <c r="R287" s="88"/>
      <c r="S287" s="88"/>
      <c r="T287" s="89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4" t="s">
        <v>121</v>
      </c>
      <c r="AU287" s="14" t="s">
        <v>80</v>
      </c>
    </row>
    <row r="288" spans="1:65" s="2" customFormat="1" ht="24.15" customHeight="1">
      <c r="A288" s="35"/>
      <c r="B288" s="36"/>
      <c r="C288" s="208" t="s">
        <v>447</v>
      </c>
      <c r="D288" s="208" t="s">
        <v>115</v>
      </c>
      <c r="E288" s="209" t="s">
        <v>448</v>
      </c>
      <c r="F288" s="210" t="s">
        <v>449</v>
      </c>
      <c r="G288" s="211" t="s">
        <v>140</v>
      </c>
      <c r="H288" s="212">
        <v>9</v>
      </c>
      <c r="I288" s="213"/>
      <c r="J288" s="214">
        <f>ROUND(I288*H288,2)</f>
        <v>0</v>
      </c>
      <c r="K288" s="210" t="s">
        <v>1</v>
      </c>
      <c r="L288" s="41"/>
      <c r="M288" s="215" t="s">
        <v>1</v>
      </c>
      <c r="N288" s="216" t="s">
        <v>38</v>
      </c>
      <c r="O288" s="88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9" t="s">
        <v>119</v>
      </c>
      <c r="AT288" s="219" t="s">
        <v>115</v>
      </c>
      <c r="AU288" s="219" t="s">
        <v>80</v>
      </c>
      <c r="AY288" s="14" t="s">
        <v>112</v>
      </c>
      <c r="BE288" s="220">
        <f>IF(N288="základní",J288,0)</f>
        <v>0</v>
      </c>
      <c r="BF288" s="220">
        <f>IF(N288="snížená",J288,0)</f>
        <v>0</v>
      </c>
      <c r="BG288" s="220">
        <f>IF(N288="zákl. přenesená",J288,0)</f>
        <v>0</v>
      </c>
      <c r="BH288" s="220">
        <f>IF(N288="sníž. přenesená",J288,0)</f>
        <v>0</v>
      </c>
      <c r="BI288" s="220">
        <f>IF(N288="nulová",J288,0)</f>
        <v>0</v>
      </c>
      <c r="BJ288" s="14" t="s">
        <v>78</v>
      </c>
      <c r="BK288" s="220">
        <f>ROUND(I288*H288,2)</f>
        <v>0</v>
      </c>
      <c r="BL288" s="14" t="s">
        <v>119</v>
      </c>
      <c r="BM288" s="219" t="s">
        <v>450</v>
      </c>
    </row>
    <row r="289" spans="1:47" s="2" customFormat="1" ht="12">
      <c r="A289" s="35"/>
      <c r="B289" s="36"/>
      <c r="C289" s="37"/>
      <c r="D289" s="221" t="s">
        <v>121</v>
      </c>
      <c r="E289" s="37"/>
      <c r="F289" s="222" t="s">
        <v>449</v>
      </c>
      <c r="G289" s="37"/>
      <c r="H289" s="37"/>
      <c r="I289" s="223"/>
      <c r="J289" s="37"/>
      <c r="K289" s="37"/>
      <c r="L289" s="41"/>
      <c r="M289" s="224"/>
      <c r="N289" s="225"/>
      <c r="O289" s="88"/>
      <c r="P289" s="88"/>
      <c r="Q289" s="88"/>
      <c r="R289" s="88"/>
      <c r="S289" s="88"/>
      <c r="T289" s="89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4" t="s">
        <v>121</v>
      </c>
      <c r="AU289" s="14" t="s">
        <v>80</v>
      </c>
    </row>
    <row r="290" spans="1:65" s="2" customFormat="1" ht="24.15" customHeight="1">
      <c r="A290" s="35"/>
      <c r="B290" s="36"/>
      <c r="C290" s="208" t="s">
        <v>451</v>
      </c>
      <c r="D290" s="208" t="s">
        <v>115</v>
      </c>
      <c r="E290" s="209" t="s">
        <v>452</v>
      </c>
      <c r="F290" s="210" t="s">
        <v>453</v>
      </c>
      <c r="G290" s="211" t="s">
        <v>140</v>
      </c>
      <c r="H290" s="212">
        <v>2</v>
      </c>
      <c r="I290" s="213"/>
      <c r="J290" s="214">
        <f>ROUND(I290*H290,2)</f>
        <v>0</v>
      </c>
      <c r="K290" s="210" t="s">
        <v>1</v>
      </c>
      <c r="L290" s="41"/>
      <c r="M290" s="215" t="s">
        <v>1</v>
      </c>
      <c r="N290" s="216" t="s">
        <v>38</v>
      </c>
      <c r="O290" s="88"/>
      <c r="P290" s="217">
        <f>O290*H290</f>
        <v>0</v>
      </c>
      <c r="Q290" s="217">
        <v>0</v>
      </c>
      <c r="R290" s="217">
        <f>Q290*H290</f>
        <v>0</v>
      </c>
      <c r="S290" s="217">
        <v>0</v>
      </c>
      <c r="T290" s="218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19" t="s">
        <v>119</v>
      </c>
      <c r="AT290" s="219" t="s">
        <v>115</v>
      </c>
      <c r="AU290" s="219" t="s">
        <v>80</v>
      </c>
      <c r="AY290" s="14" t="s">
        <v>112</v>
      </c>
      <c r="BE290" s="220">
        <f>IF(N290="základní",J290,0)</f>
        <v>0</v>
      </c>
      <c r="BF290" s="220">
        <f>IF(N290="snížená",J290,0)</f>
        <v>0</v>
      </c>
      <c r="BG290" s="220">
        <f>IF(N290="zákl. přenesená",J290,0)</f>
        <v>0</v>
      </c>
      <c r="BH290" s="220">
        <f>IF(N290="sníž. přenesená",J290,0)</f>
        <v>0</v>
      </c>
      <c r="BI290" s="220">
        <f>IF(N290="nulová",J290,0)</f>
        <v>0</v>
      </c>
      <c r="BJ290" s="14" t="s">
        <v>78</v>
      </c>
      <c r="BK290" s="220">
        <f>ROUND(I290*H290,2)</f>
        <v>0</v>
      </c>
      <c r="BL290" s="14" t="s">
        <v>119</v>
      </c>
      <c r="BM290" s="219" t="s">
        <v>454</v>
      </c>
    </row>
    <row r="291" spans="1:47" s="2" customFormat="1" ht="12">
      <c r="A291" s="35"/>
      <c r="B291" s="36"/>
      <c r="C291" s="37"/>
      <c r="D291" s="221" t="s">
        <v>121</v>
      </c>
      <c r="E291" s="37"/>
      <c r="F291" s="222" t="s">
        <v>453</v>
      </c>
      <c r="G291" s="37"/>
      <c r="H291" s="37"/>
      <c r="I291" s="223"/>
      <c r="J291" s="37"/>
      <c r="K291" s="37"/>
      <c r="L291" s="41"/>
      <c r="M291" s="224"/>
      <c r="N291" s="225"/>
      <c r="O291" s="88"/>
      <c r="P291" s="88"/>
      <c r="Q291" s="88"/>
      <c r="R291" s="88"/>
      <c r="S291" s="88"/>
      <c r="T291" s="89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4" t="s">
        <v>121</v>
      </c>
      <c r="AU291" s="14" t="s">
        <v>80</v>
      </c>
    </row>
    <row r="292" spans="1:65" s="2" customFormat="1" ht="16.5" customHeight="1">
      <c r="A292" s="35"/>
      <c r="B292" s="36"/>
      <c r="C292" s="208" t="s">
        <v>455</v>
      </c>
      <c r="D292" s="208" t="s">
        <v>115</v>
      </c>
      <c r="E292" s="209" t="s">
        <v>456</v>
      </c>
      <c r="F292" s="210" t="s">
        <v>457</v>
      </c>
      <c r="G292" s="211" t="s">
        <v>140</v>
      </c>
      <c r="H292" s="212">
        <v>1</v>
      </c>
      <c r="I292" s="213"/>
      <c r="J292" s="214">
        <f>ROUND(I292*H292,2)</f>
        <v>0</v>
      </c>
      <c r="K292" s="210" t="s">
        <v>1</v>
      </c>
      <c r="L292" s="41"/>
      <c r="M292" s="215" t="s">
        <v>1</v>
      </c>
      <c r="N292" s="216" t="s">
        <v>38</v>
      </c>
      <c r="O292" s="88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9" t="s">
        <v>119</v>
      </c>
      <c r="AT292" s="219" t="s">
        <v>115</v>
      </c>
      <c r="AU292" s="219" t="s">
        <v>80</v>
      </c>
      <c r="AY292" s="14" t="s">
        <v>112</v>
      </c>
      <c r="BE292" s="220">
        <f>IF(N292="základní",J292,0)</f>
        <v>0</v>
      </c>
      <c r="BF292" s="220">
        <f>IF(N292="snížená",J292,0)</f>
        <v>0</v>
      </c>
      <c r="BG292" s="220">
        <f>IF(N292="zákl. přenesená",J292,0)</f>
        <v>0</v>
      </c>
      <c r="BH292" s="220">
        <f>IF(N292="sníž. přenesená",J292,0)</f>
        <v>0</v>
      </c>
      <c r="BI292" s="220">
        <f>IF(N292="nulová",J292,0)</f>
        <v>0</v>
      </c>
      <c r="BJ292" s="14" t="s">
        <v>78</v>
      </c>
      <c r="BK292" s="220">
        <f>ROUND(I292*H292,2)</f>
        <v>0</v>
      </c>
      <c r="BL292" s="14" t="s">
        <v>119</v>
      </c>
      <c r="BM292" s="219" t="s">
        <v>458</v>
      </c>
    </row>
    <row r="293" spans="1:47" s="2" customFormat="1" ht="12">
      <c r="A293" s="35"/>
      <c r="B293" s="36"/>
      <c r="C293" s="37"/>
      <c r="D293" s="221" t="s">
        <v>121</v>
      </c>
      <c r="E293" s="37"/>
      <c r="F293" s="222" t="s">
        <v>457</v>
      </c>
      <c r="G293" s="37"/>
      <c r="H293" s="37"/>
      <c r="I293" s="223"/>
      <c r="J293" s="37"/>
      <c r="K293" s="37"/>
      <c r="L293" s="41"/>
      <c r="M293" s="224"/>
      <c r="N293" s="225"/>
      <c r="O293" s="88"/>
      <c r="P293" s="88"/>
      <c r="Q293" s="88"/>
      <c r="R293" s="88"/>
      <c r="S293" s="88"/>
      <c r="T293" s="89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4" t="s">
        <v>121</v>
      </c>
      <c r="AU293" s="14" t="s">
        <v>80</v>
      </c>
    </row>
    <row r="294" spans="1:65" s="2" customFormat="1" ht="24.15" customHeight="1">
      <c r="A294" s="35"/>
      <c r="B294" s="36"/>
      <c r="C294" s="208" t="s">
        <v>459</v>
      </c>
      <c r="D294" s="208" t="s">
        <v>115</v>
      </c>
      <c r="E294" s="209" t="s">
        <v>460</v>
      </c>
      <c r="F294" s="210" t="s">
        <v>461</v>
      </c>
      <c r="G294" s="211" t="s">
        <v>245</v>
      </c>
      <c r="H294" s="212">
        <v>8</v>
      </c>
      <c r="I294" s="213"/>
      <c r="J294" s="214">
        <f>ROUND(I294*H294,2)</f>
        <v>0</v>
      </c>
      <c r="K294" s="210" t="s">
        <v>1</v>
      </c>
      <c r="L294" s="41"/>
      <c r="M294" s="215" t="s">
        <v>1</v>
      </c>
      <c r="N294" s="216" t="s">
        <v>38</v>
      </c>
      <c r="O294" s="88"/>
      <c r="P294" s="217">
        <f>O294*H294</f>
        <v>0</v>
      </c>
      <c r="Q294" s="217">
        <v>0</v>
      </c>
      <c r="R294" s="217">
        <f>Q294*H294</f>
        <v>0</v>
      </c>
      <c r="S294" s="217">
        <v>0</v>
      </c>
      <c r="T294" s="218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9" t="s">
        <v>119</v>
      </c>
      <c r="AT294" s="219" t="s">
        <v>115</v>
      </c>
      <c r="AU294" s="219" t="s">
        <v>80</v>
      </c>
      <c r="AY294" s="14" t="s">
        <v>112</v>
      </c>
      <c r="BE294" s="220">
        <f>IF(N294="základní",J294,0)</f>
        <v>0</v>
      </c>
      <c r="BF294" s="220">
        <f>IF(N294="snížená",J294,0)</f>
        <v>0</v>
      </c>
      <c r="BG294" s="220">
        <f>IF(N294="zákl. přenesená",J294,0)</f>
        <v>0</v>
      </c>
      <c r="BH294" s="220">
        <f>IF(N294="sníž. přenesená",J294,0)</f>
        <v>0</v>
      </c>
      <c r="BI294" s="220">
        <f>IF(N294="nulová",J294,0)</f>
        <v>0</v>
      </c>
      <c r="BJ294" s="14" t="s">
        <v>78</v>
      </c>
      <c r="BK294" s="220">
        <f>ROUND(I294*H294,2)</f>
        <v>0</v>
      </c>
      <c r="BL294" s="14" t="s">
        <v>119</v>
      </c>
      <c r="BM294" s="219" t="s">
        <v>462</v>
      </c>
    </row>
    <row r="295" spans="1:47" s="2" customFormat="1" ht="12">
      <c r="A295" s="35"/>
      <c r="B295" s="36"/>
      <c r="C295" s="37"/>
      <c r="D295" s="221" t="s">
        <v>121</v>
      </c>
      <c r="E295" s="37"/>
      <c r="F295" s="222" t="s">
        <v>461</v>
      </c>
      <c r="G295" s="37"/>
      <c r="H295" s="37"/>
      <c r="I295" s="223"/>
      <c r="J295" s="37"/>
      <c r="K295" s="37"/>
      <c r="L295" s="41"/>
      <c r="M295" s="224"/>
      <c r="N295" s="225"/>
      <c r="O295" s="88"/>
      <c r="P295" s="88"/>
      <c r="Q295" s="88"/>
      <c r="R295" s="88"/>
      <c r="S295" s="88"/>
      <c r="T295" s="89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4" t="s">
        <v>121</v>
      </c>
      <c r="AU295" s="14" t="s">
        <v>80</v>
      </c>
    </row>
    <row r="296" spans="1:65" s="2" customFormat="1" ht="24.15" customHeight="1">
      <c r="A296" s="35"/>
      <c r="B296" s="36"/>
      <c r="C296" s="208" t="s">
        <v>463</v>
      </c>
      <c r="D296" s="208" t="s">
        <v>115</v>
      </c>
      <c r="E296" s="209" t="s">
        <v>464</v>
      </c>
      <c r="F296" s="210" t="s">
        <v>465</v>
      </c>
      <c r="G296" s="211" t="s">
        <v>198</v>
      </c>
      <c r="H296" s="226"/>
      <c r="I296" s="213"/>
      <c r="J296" s="214">
        <f>ROUND(I296*H296,2)</f>
        <v>0</v>
      </c>
      <c r="K296" s="210" t="s">
        <v>1</v>
      </c>
      <c r="L296" s="41"/>
      <c r="M296" s="215" t="s">
        <v>1</v>
      </c>
      <c r="N296" s="216" t="s">
        <v>38</v>
      </c>
      <c r="O296" s="88"/>
      <c r="P296" s="217">
        <f>O296*H296</f>
        <v>0</v>
      </c>
      <c r="Q296" s="217">
        <v>0</v>
      </c>
      <c r="R296" s="217">
        <f>Q296*H296</f>
        <v>0</v>
      </c>
      <c r="S296" s="217">
        <v>0</v>
      </c>
      <c r="T296" s="218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9" t="s">
        <v>119</v>
      </c>
      <c r="AT296" s="219" t="s">
        <v>115</v>
      </c>
      <c r="AU296" s="219" t="s">
        <v>80</v>
      </c>
      <c r="AY296" s="14" t="s">
        <v>112</v>
      </c>
      <c r="BE296" s="220">
        <f>IF(N296="základní",J296,0)</f>
        <v>0</v>
      </c>
      <c r="BF296" s="220">
        <f>IF(N296="snížená",J296,0)</f>
        <v>0</v>
      </c>
      <c r="BG296" s="220">
        <f>IF(N296="zákl. přenesená",J296,0)</f>
        <v>0</v>
      </c>
      <c r="BH296" s="220">
        <f>IF(N296="sníž. přenesená",J296,0)</f>
        <v>0</v>
      </c>
      <c r="BI296" s="220">
        <f>IF(N296="nulová",J296,0)</f>
        <v>0</v>
      </c>
      <c r="BJ296" s="14" t="s">
        <v>78</v>
      </c>
      <c r="BK296" s="220">
        <f>ROUND(I296*H296,2)</f>
        <v>0</v>
      </c>
      <c r="BL296" s="14" t="s">
        <v>119</v>
      </c>
      <c r="BM296" s="219" t="s">
        <v>466</v>
      </c>
    </row>
    <row r="297" spans="1:47" s="2" customFormat="1" ht="12">
      <c r="A297" s="35"/>
      <c r="B297" s="36"/>
      <c r="C297" s="37"/>
      <c r="D297" s="221" t="s">
        <v>121</v>
      </c>
      <c r="E297" s="37"/>
      <c r="F297" s="222" t="s">
        <v>465</v>
      </c>
      <c r="G297" s="37"/>
      <c r="H297" s="37"/>
      <c r="I297" s="223"/>
      <c r="J297" s="37"/>
      <c r="K297" s="37"/>
      <c r="L297" s="41"/>
      <c r="M297" s="224"/>
      <c r="N297" s="225"/>
      <c r="O297" s="88"/>
      <c r="P297" s="88"/>
      <c r="Q297" s="88"/>
      <c r="R297" s="88"/>
      <c r="S297" s="88"/>
      <c r="T297" s="89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4" t="s">
        <v>121</v>
      </c>
      <c r="AU297" s="14" t="s">
        <v>80</v>
      </c>
    </row>
    <row r="298" spans="1:65" s="2" customFormat="1" ht="24.15" customHeight="1">
      <c r="A298" s="35"/>
      <c r="B298" s="36"/>
      <c r="C298" s="208" t="s">
        <v>467</v>
      </c>
      <c r="D298" s="208" t="s">
        <v>115</v>
      </c>
      <c r="E298" s="209" t="s">
        <v>468</v>
      </c>
      <c r="F298" s="210" t="s">
        <v>469</v>
      </c>
      <c r="G298" s="211" t="s">
        <v>198</v>
      </c>
      <c r="H298" s="226"/>
      <c r="I298" s="213"/>
      <c r="J298" s="214">
        <f>ROUND(I298*H298,2)</f>
        <v>0</v>
      </c>
      <c r="K298" s="210" t="s">
        <v>1</v>
      </c>
      <c r="L298" s="41"/>
      <c r="M298" s="215" t="s">
        <v>1</v>
      </c>
      <c r="N298" s="216" t="s">
        <v>38</v>
      </c>
      <c r="O298" s="88"/>
      <c r="P298" s="217">
        <f>O298*H298</f>
        <v>0</v>
      </c>
      <c r="Q298" s="217">
        <v>0</v>
      </c>
      <c r="R298" s="217">
        <f>Q298*H298</f>
        <v>0</v>
      </c>
      <c r="S298" s="217">
        <v>0</v>
      </c>
      <c r="T298" s="218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9" t="s">
        <v>119</v>
      </c>
      <c r="AT298" s="219" t="s">
        <v>115</v>
      </c>
      <c r="AU298" s="219" t="s">
        <v>80</v>
      </c>
      <c r="AY298" s="14" t="s">
        <v>112</v>
      </c>
      <c r="BE298" s="220">
        <f>IF(N298="základní",J298,0)</f>
        <v>0</v>
      </c>
      <c r="BF298" s="220">
        <f>IF(N298="snížená",J298,0)</f>
        <v>0</v>
      </c>
      <c r="BG298" s="220">
        <f>IF(N298="zákl. přenesená",J298,0)</f>
        <v>0</v>
      </c>
      <c r="BH298" s="220">
        <f>IF(N298="sníž. přenesená",J298,0)</f>
        <v>0</v>
      </c>
      <c r="BI298" s="220">
        <f>IF(N298="nulová",J298,0)</f>
        <v>0</v>
      </c>
      <c r="BJ298" s="14" t="s">
        <v>78</v>
      </c>
      <c r="BK298" s="220">
        <f>ROUND(I298*H298,2)</f>
        <v>0</v>
      </c>
      <c r="BL298" s="14" t="s">
        <v>119</v>
      </c>
      <c r="BM298" s="219" t="s">
        <v>470</v>
      </c>
    </row>
    <row r="299" spans="1:47" s="2" customFormat="1" ht="12">
      <c r="A299" s="35"/>
      <c r="B299" s="36"/>
      <c r="C299" s="37"/>
      <c r="D299" s="221" t="s">
        <v>121</v>
      </c>
      <c r="E299" s="37"/>
      <c r="F299" s="222" t="s">
        <v>469</v>
      </c>
      <c r="G299" s="37"/>
      <c r="H299" s="37"/>
      <c r="I299" s="223"/>
      <c r="J299" s="37"/>
      <c r="K299" s="37"/>
      <c r="L299" s="41"/>
      <c r="M299" s="224"/>
      <c r="N299" s="225"/>
      <c r="O299" s="88"/>
      <c r="P299" s="88"/>
      <c r="Q299" s="88"/>
      <c r="R299" s="88"/>
      <c r="S299" s="88"/>
      <c r="T299" s="89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4" t="s">
        <v>121</v>
      </c>
      <c r="AU299" s="14" t="s">
        <v>80</v>
      </c>
    </row>
    <row r="300" spans="1:63" s="12" customFormat="1" ht="22.8" customHeight="1">
      <c r="A300" s="12"/>
      <c r="B300" s="192"/>
      <c r="C300" s="193"/>
      <c r="D300" s="194" t="s">
        <v>72</v>
      </c>
      <c r="E300" s="206" t="s">
        <v>471</v>
      </c>
      <c r="F300" s="206" t="s">
        <v>472</v>
      </c>
      <c r="G300" s="193"/>
      <c r="H300" s="193"/>
      <c r="I300" s="196"/>
      <c r="J300" s="207">
        <f>BK300</f>
        <v>0</v>
      </c>
      <c r="K300" s="193"/>
      <c r="L300" s="198"/>
      <c r="M300" s="199"/>
      <c r="N300" s="200"/>
      <c r="O300" s="200"/>
      <c r="P300" s="201">
        <f>SUM(P301:P362)</f>
        <v>0</v>
      </c>
      <c r="Q300" s="200"/>
      <c r="R300" s="201">
        <f>SUM(R301:R362)</f>
        <v>0</v>
      </c>
      <c r="S300" s="200"/>
      <c r="T300" s="202">
        <f>SUM(T301:T362)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3" t="s">
        <v>80</v>
      </c>
      <c r="AT300" s="204" t="s">
        <v>72</v>
      </c>
      <c r="AU300" s="204" t="s">
        <v>78</v>
      </c>
      <c r="AY300" s="203" t="s">
        <v>112</v>
      </c>
      <c r="BK300" s="205">
        <f>SUM(BK301:BK362)</f>
        <v>0</v>
      </c>
    </row>
    <row r="301" spans="1:65" s="2" customFormat="1" ht="16.5" customHeight="1">
      <c r="A301" s="35"/>
      <c r="B301" s="36"/>
      <c r="C301" s="208" t="s">
        <v>473</v>
      </c>
      <c r="D301" s="208" t="s">
        <v>115</v>
      </c>
      <c r="E301" s="209" t="s">
        <v>474</v>
      </c>
      <c r="F301" s="210" t="s">
        <v>354</v>
      </c>
      <c r="G301" s="211" t="s">
        <v>118</v>
      </c>
      <c r="H301" s="212">
        <v>1940</v>
      </c>
      <c r="I301" s="213"/>
      <c r="J301" s="214">
        <f>ROUND(I301*H301,2)</f>
        <v>0</v>
      </c>
      <c r="K301" s="210" t="s">
        <v>1</v>
      </c>
      <c r="L301" s="41"/>
      <c r="M301" s="215" t="s">
        <v>1</v>
      </c>
      <c r="N301" s="216" t="s">
        <v>38</v>
      </c>
      <c r="O301" s="88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9" t="s">
        <v>119</v>
      </c>
      <c r="AT301" s="219" t="s">
        <v>115</v>
      </c>
      <c r="AU301" s="219" t="s">
        <v>80</v>
      </c>
      <c r="AY301" s="14" t="s">
        <v>112</v>
      </c>
      <c r="BE301" s="220">
        <f>IF(N301="základní",J301,0)</f>
        <v>0</v>
      </c>
      <c r="BF301" s="220">
        <f>IF(N301="snížená",J301,0)</f>
        <v>0</v>
      </c>
      <c r="BG301" s="220">
        <f>IF(N301="zákl. přenesená",J301,0)</f>
        <v>0</v>
      </c>
      <c r="BH301" s="220">
        <f>IF(N301="sníž. přenesená",J301,0)</f>
        <v>0</v>
      </c>
      <c r="BI301" s="220">
        <f>IF(N301="nulová",J301,0)</f>
        <v>0</v>
      </c>
      <c r="BJ301" s="14" t="s">
        <v>78</v>
      </c>
      <c r="BK301" s="220">
        <f>ROUND(I301*H301,2)</f>
        <v>0</v>
      </c>
      <c r="BL301" s="14" t="s">
        <v>119</v>
      </c>
      <c r="BM301" s="219" t="s">
        <v>475</v>
      </c>
    </row>
    <row r="302" spans="1:47" s="2" customFormat="1" ht="12">
      <c r="A302" s="35"/>
      <c r="B302" s="36"/>
      <c r="C302" s="37"/>
      <c r="D302" s="221" t="s">
        <v>121</v>
      </c>
      <c r="E302" s="37"/>
      <c r="F302" s="222" t="s">
        <v>354</v>
      </c>
      <c r="G302" s="37"/>
      <c r="H302" s="37"/>
      <c r="I302" s="223"/>
      <c r="J302" s="37"/>
      <c r="K302" s="37"/>
      <c r="L302" s="41"/>
      <c r="M302" s="224"/>
      <c r="N302" s="225"/>
      <c r="O302" s="88"/>
      <c r="P302" s="88"/>
      <c r="Q302" s="88"/>
      <c r="R302" s="88"/>
      <c r="S302" s="88"/>
      <c r="T302" s="89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4" t="s">
        <v>121</v>
      </c>
      <c r="AU302" s="14" t="s">
        <v>80</v>
      </c>
    </row>
    <row r="303" spans="1:65" s="2" customFormat="1" ht="24.15" customHeight="1">
      <c r="A303" s="35"/>
      <c r="B303" s="36"/>
      <c r="C303" s="208" t="s">
        <v>476</v>
      </c>
      <c r="D303" s="208" t="s">
        <v>115</v>
      </c>
      <c r="E303" s="209" t="s">
        <v>477</v>
      </c>
      <c r="F303" s="210" t="s">
        <v>478</v>
      </c>
      <c r="G303" s="211" t="s">
        <v>140</v>
      </c>
      <c r="H303" s="212">
        <v>3</v>
      </c>
      <c r="I303" s="213"/>
      <c r="J303" s="214">
        <f>ROUND(I303*H303,2)</f>
        <v>0</v>
      </c>
      <c r="K303" s="210" t="s">
        <v>1</v>
      </c>
      <c r="L303" s="41"/>
      <c r="M303" s="215" t="s">
        <v>1</v>
      </c>
      <c r="N303" s="216" t="s">
        <v>38</v>
      </c>
      <c r="O303" s="88"/>
      <c r="P303" s="217">
        <f>O303*H303</f>
        <v>0</v>
      </c>
      <c r="Q303" s="217">
        <v>0</v>
      </c>
      <c r="R303" s="217">
        <f>Q303*H303</f>
        <v>0</v>
      </c>
      <c r="S303" s="217">
        <v>0</v>
      </c>
      <c r="T303" s="218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9" t="s">
        <v>119</v>
      </c>
      <c r="AT303" s="219" t="s">
        <v>115</v>
      </c>
      <c r="AU303" s="219" t="s">
        <v>80</v>
      </c>
      <c r="AY303" s="14" t="s">
        <v>112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14" t="s">
        <v>78</v>
      </c>
      <c r="BK303" s="220">
        <f>ROUND(I303*H303,2)</f>
        <v>0</v>
      </c>
      <c r="BL303" s="14" t="s">
        <v>119</v>
      </c>
      <c r="BM303" s="219" t="s">
        <v>479</v>
      </c>
    </row>
    <row r="304" spans="1:47" s="2" customFormat="1" ht="12">
      <c r="A304" s="35"/>
      <c r="B304" s="36"/>
      <c r="C304" s="37"/>
      <c r="D304" s="221" t="s">
        <v>121</v>
      </c>
      <c r="E304" s="37"/>
      <c r="F304" s="222" t="s">
        <v>478</v>
      </c>
      <c r="G304" s="37"/>
      <c r="H304" s="37"/>
      <c r="I304" s="223"/>
      <c r="J304" s="37"/>
      <c r="K304" s="37"/>
      <c r="L304" s="41"/>
      <c r="M304" s="224"/>
      <c r="N304" s="225"/>
      <c r="O304" s="88"/>
      <c r="P304" s="88"/>
      <c r="Q304" s="88"/>
      <c r="R304" s="88"/>
      <c r="S304" s="88"/>
      <c r="T304" s="89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4" t="s">
        <v>121</v>
      </c>
      <c r="AU304" s="14" t="s">
        <v>80</v>
      </c>
    </row>
    <row r="305" spans="1:65" s="2" customFormat="1" ht="24.15" customHeight="1">
      <c r="A305" s="35"/>
      <c r="B305" s="36"/>
      <c r="C305" s="208" t="s">
        <v>480</v>
      </c>
      <c r="D305" s="208" t="s">
        <v>115</v>
      </c>
      <c r="E305" s="209" t="s">
        <v>481</v>
      </c>
      <c r="F305" s="210" t="s">
        <v>482</v>
      </c>
      <c r="G305" s="211" t="s">
        <v>140</v>
      </c>
      <c r="H305" s="212">
        <v>3</v>
      </c>
      <c r="I305" s="213"/>
      <c r="J305" s="214">
        <f>ROUND(I305*H305,2)</f>
        <v>0</v>
      </c>
      <c r="K305" s="210" t="s">
        <v>1</v>
      </c>
      <c r="L305" s="41"/>
      <c r="M305" s="215" t="s">
        <v>1</v>
      </c>
      <c r="N305" s="216" t="s">
        <v>38</v>
      </c>
      <c r="O305" s="88"/>
      <c r="P305" s="217">
        <f>O305*H305</f>
        <v>0</v>
      </c>
      <c r="Q305" s="217">
        <v>0</v>
      </c>
      <c r="R305" s="217">
        <f>Q305*H305</f>
        <v>0</v>
      </c>
      <c r="S305" s="217">
        <v>0</v>
      </c>
      <c r="T305" s="218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9" t="s">
        <v>119</v>
      </c>
      <c r="AT305" s="219" t="s">
        <v>115</v>
      </c>
      <c r="AU305" s="219" t="s">
        <v>80</v>
      </c>
      <c r="AY305" s="14" t="s">
        <v>112</v>
      </c>
      <c r="BE305" s="220">
        <f>IF(N305="základní",J305,0)</f>
        <v>0</v>
      </c>
      <c r="BF305" s="220">
        <f>IF(N305="snížená",J305,0)</f>
        <v>0</v>
      </c>
      <c r="BG305" s="220">
        <f>IF(N305="zákl. přenesená",J305,0)</f>
        <v>0</v>
      </c>
      <c r="BH305" s="220">
        <f>IF(N305="sníž. přenesená",J305,0)</f>
        <v>0</v>
      </c>
      <c r="BI305" s="220">
        <f>IF(N305="nulová",J305,0)</f>
        <v>0</v>
      </c>
      <c r="BJ305" s="14" t="s">
        <v>78</v>
      </c>
      <c r="BK305" s="220">
        <f>ROUND(I305*H305,2)</f>
        <v>0</v>
      </c>
      <c r="BL305" s="14" t="s">
        <v>119</v>
      </c>
      <c r="BM305" s="219" t="s">
        <v>483</v>
      </c>
    </row>
    <row r="306" spans="1:47" s="2" customFormat="1" ht="12">
      <c r="A306" s="35"/>
      <c r="B306" s="36"/>
      <c r="C306" s="37"/>
      <c r="D306" s="221" t="s">
        <v>121</v>
      </c>
      <c r="E306" s="37"/>
      <c r="F306" s="222" t="s">
        <v>482</v>
      </c>
      <c r="G306" s="37"/>
      <c r="H306" s="37"/>
      <c r="I306" s="223"/>
      <c r="J306" s="37"/>
      <c r="K306" s="37"/>
      <c r="L306" s="41"/>
      <c r="M306" s="224"/>
      <c r="N306" s="225"/>
      <c r="O306" s="88"/>
      <c r="P306" s="88"/>
      <c r="Q306" s="88"/>
      <c r="R306" s="88"/>
      <c r="S306" s="88"/>
      <c r="T306" s="89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4" t="s">
        <v>121</v>
      </c>
      <c r="AU306" s="14" t="s">
        <v>80</v>
      </c>
    </row>
    <row r="307" spans="1:65" s="2" customFormat="1" ht="44.25" customHeight="1">
      <c r="A307" s="35"/>
      <c r="B307" s="36"/>
      <c r="C307" s="208" t="s">
        <v>484</v>
      </c>
      <c r="D307" s="208" t="s">
        <v>115</v>
      </c>
      <c r="E307" s="209" t="s">
        <v>485</v>
      </c>
      <c r="F307" s="210" t="s">
        <v>486</v>
      </c>
      <c r="G307" s="211" t="s">
        <v>140</v>
      </c>
      <c r="H307" s="212">
        <v>3</v>
      </c>
      <c r="I307" s="213"/>
      <c r="J307" s="214">
        <f>ROUND(I307*H307,2)</f>
        <v>0</v>
      </c>
      <c r="K307" s="210" t="s">
        <v>1</v>
      </c>
      <c r="L307" s="41"/>
      <c r="M307" s="215" t="s">
        <v>1</v>
      </c>
      <c r="N307" s="216" t="s">
        <v>38</v>
      </c>
      <c r="O307" s="88"/>
      <c r="P307" s="217">
        <f>O307*H307</f>
        <v>0</v>
      </c>
      <c r="Q307" s="217">
        <v>0</v>
      </c>
      <c r="R307" s="217">
        <f>Q307*H307</f>
        <v>0</v>
      </c>
      <c r="S307" s="217">
        <v>0</v>
      </c>
      <c r="T307" s="218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9" t="s">
        <v>119</v>
      </c>
      <c r="AT307" s="219" t="s">
        <v>115</v>
      </c>
      <c r="AU307" s="219" t="s">
        <v>80</v>
      </c>
      <c r="AY307" s="14" t="s">
        <v>112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14" t="s">
        <v>78</v>
      </c>
      <c r="BK307" s="220">
        <f>ROUND(I307*H307,2)</f>
        <v>0</v>
      </c>
      <c r="BL307" s="14" t="s">
        <v>119</v>
      </c>
      <c r="BM307" s="219" t="s">
        <v>487</v>
      </c>
    </row>
    <row r="308" spans="1:47" s="2" customFormat="1" ht="12">
      <c r="A308" s="35"/>
      <c r="B308" s="36"/>
      <c r="C308" s="37"/>
      <c r="D308" s="221" t="s">
        <v>121</v>
      </c>
      <c r="E308" s="37"/>
      <c r="F308" s="222" t="s">
        <v>486</v>
      </c>
      <c r="G308" s="37"/>
      <c r="H308" s="37"/>
      <c r="I308" s="223"/>
      <c r="J308" s="37"/>
      <c r="K308" s="37"/>
      <c r="L308" s="41"/>
      <c r="M308" s="224"/>
      <c r="N308" s="225"/>
      <c r="O308" s="88"/>
      <c r="P308" s="88"/>
      <c r="Q308" s="88"/>
      <c r="R308" s="88"/>
      <c r="S308" s="88"/>
      <c r="T308" s="89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4" t="s">
        <v>121</v>
      </c>
      <c r="AU308" s="14" t="s">
        <v>80</v>
      </c>
    </row>
    <row r="309" spans="1:65" s="2" customFormat="1" ht="44.25" customHeight="1">
      <c r="A309" s="35"/>
      <c r="B309" s="36"/>
      <c r="C309" s="208" t="s">
        <v>488</v>
      </c>
      <c r="D309" s="208" t="s">
        <v>115</v>
      </c>
      <c r="E309" s="209" t="s">
        <v>489</v>
      </c>
      <c r="F309" s="210" t="s">
        <v>490</v>
      </c>
      <c r="G309" s="211" t="s">
        <v>140</v>
      </c>
      <c r="H309" s="212">
        <v>3</v>
      </c>
      <c r="I309" s="213"/>
      <c r="J309" s="214">
        <f>ROUND(I309*H309,2)</f>
        <v>0</v>
      </c>
      <c r="K309" s="210" t="s">
        <v>1</v>
      </c>
      <c r="L309" s="41"/>
      <c r="M309" s="215" t="s">
        <v>1</v>
      </c>
      <c r="N309" s="216" t="s">
        <v>38</v>
      </c>
      <c r="O309" s="88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9" t="s">
        <v>119</v>
      </c>
      <c r="AT309" s="219" t="s">
        <v>115</v>
      </c>
      <c r="AU309" s="219" t="s">
        <v>80</v>
      </c>
      <c r="AY309" s="14" t="s">
        <v>112</v>
      </c>
      <c r="BE309" s="220">
        <f>IF(N309="základní",J309,0)</f>
        <v>0</v>
      </c>
      <c r="BF309" s="220">
        <f>IF(N309="snížená",J309,0)</f>
        <v>0</v>
      </c>
      <c r="BG309" s="220">
        <f>IF(N309="zákl. přenesená",J309,0)</f>
        <v>0</v>
      </c>
      <c r="BH309" s="220">
        <f>IF(N309="sníž. přenesená",J309,0)</f>
        <v>0</v>
      </c>
      <c r="BI309" s="220">
        <f>IF(N309="nulová",J309,0)</f>
        <v>0</v>
      </c>
      <c r="BJ309" s="14" t="s">
        <v>78</v>
      </c>
      <c r="BK309" s="220">
        <f>ROUND(I309*H309,2)</f>
        <v>0</v>
      </c>
      <c r="BL309" s="14" t="s">
        <v>119</v>
      </c>
      <c r="BM309" s="219" t="s">
        <v>491</v>
      </c>
    </row>
    <row r="310" spans="1:47" s="2" customFormat="1" ht="12">
      <c r="A310" s="35"/>
      <c r="B310" s="36"/>
      <c r="C310" s="37"/>
      <c r="D310" s="221" t="s">
        <v>121</v>
      </c>
      <c r="E310" s="37"/>
      <c r="F310" s="222" t="s">
        <v>490</v>
      </c>
      <c r="G310" s="37"/>
      <c r="H310" s="37"/>
      <c r="I310" s="223"/>
      <c r="J310" s="37"/>
      <c r="K310" s="37"/>
      <c r="L310" s="41"/>
      <c r="M310" s="224"/>
      <c r="N310" s="225"/>
      <c r="O310" s="88"/>
      <c r="P310" s="88"/>
      <c r="Q310" s="88"/>
      <c r="R310" s="88"/>
      <c r="S310" s="88"/>
      <c r="T310" s="89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4" t="s">
        <v>121</v>
      </c>
      <c r="AU310" s="14" t="s">
        <v>80</v>
      </c>
    </row>
    <row r="311" spans="1:65" s="2" customFormat="1" ht="44.25" customHeight="1">
      <c r="A311" s="35"/>
      <c r="B311" s="36"/>
      <c r="C311" s="208" t="s">
        <v>492</v>
      </c>
      <c r="D311" s="208" t="s">
        <v>115</v>
      </c>
      <c r="E311" s="209" t="s">
        <v>493</v>
      </c>
      <c r="F311" s="210" t="s">
        <v>494</v>
      </c>
      <c r="G311" s="211" t="s">
        <v>140</v>
      </c>
      <c r="H311" s="212">
        <v>1</v>
      </c>
      <c r="I311" s="213"/>
      <c r="J311" s="214">
        <f>ROUND(I311*H311,2)</f>
        <v>0</v>
      </c>
      <c r="K311" s="210" t="s">
        <v>1</v>
      </c>
      <c r="L311" s="41"/>
      <c r="M311" s="215" t="s">
        <v>1</v>
      </c>
      <c r="N311" s="216" t="s">
        <v>38</v>
      </c>
      <c r="O311" s="88"/>
      <c r="P311" s="217">
        <f>O311*H311</f>
        <v>0</v>
      </c>
      <c r="Q311" s="217">
        <v>0</v>
      </c>
      <c r="R311" s="217">
        <f>Q311*H311</f>
        <v>0</v>
      </c>
      <c r="S311" s="217">
        <v>0</v>
      </c>
      <c r="T311" s="218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9" t="s">
        <v>119</v>
      </c>
      <c r="AT311" s="219" t="s">
        <v>115</v>
      </c>
      <c r="AU311" s="219" t="s">
        <v>80</v>
      </c>
      <c r="AY311" s="14" t="s">
        <v>112</v>
      </c>
      <c r="BE311" s="220">
        <f>IF(N311="základní",J311,0)</f>
        <v>0</v>
      </c>
      <c r="BF311" s="220">
        <f>IF(N311="snížená",J311,0)</f>
        <v>0</v>
      </c>
      <c r="BG311" s="220">
        <f>IF(N311="zákl. přenesená",J311,0)</f>
        <v>0</v>
      </c>
      <c r="BH311" s="220">
        <f>IF(N311="sníž. přenesená",J311,0)</f>
        <v>0</v>
      </c>
      <c r="BI311" s="220">
        <f>IF(N311="nulová",J311,0)</f>
        <v>0</v>
      </c>
      <c r="BJ311" s="14" t="s">
        <v>78</v>
      </c>
      <c r="BK311" s="220">
        <f>ROUND(I311*H311,2)</f>
        <v>0</v>
      </c>
      <c r="BL311" s="14" t="s">
        <v>119</v>
      </c>
      <c r="BM311" s="219" t="s">
        <v>495</v>
      </c>
    </row>
    <row r="312" spans="1:47" s="2" customFormat="1" ht="12">
      <c r="A312" s="35"/>
      <c r="B312" s="36"/>
      <c r="C312" s="37"/>
      <c r="D312" s="221" t="s">
        <v>121</v>
      </c>
      <c r="E312" s="37"/>
      <c r="F312" s="222" t="s">
        <v>494</v>
      </c>
      <c r="G312" s="37"/>
      <c r="H312" s="37"/>
      <c r="I312" s="223"/>
      <c r="J312" s="37"/>
      <c r="K312" s="37"/>
      <c r="L312" s="41"/>
      <c r="M312" s="224"/>
      <c r="N312" s="225"/>
      <c r="O312" s="88"/>
      <c r="P312" s="88"/>
      <c r="Q312" s="88"/>
      <c r="R312" s="88"/>
      <c r="S312" s="88"/>
      <c r="T312" s="89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4" t="s">
        <v>121</v>
      </c>
      <c r="AU312" s="14" t="s">
        <v>80</v>
      </c>
    </row>
    <row r="313" spans="1:65" s="2" customFormat="1" ht="44.25" customHeight="1">
      <c r="A313" s="35"/>
      <c r="B313" s="36"/>
      <c r="C313" s="208" t="s">
        <v>496</v>
      </c>
      <c r="D313" s="208" t="s">
        <v>115</v>
      </c>
      <c r="E313" s="209" t="s">
        <v>497</v>
      </c>
      <c r="F313" s="210" t="s">
        <v>498</v>
      </c>
      <c r="G313" s="211" t="s">
        <v>140</v>
      </c>
      <c r="H313" s="212">
        <v>1</v>
      </c>
      <c r="I313" s="213"/>
      <c r="J313" s="214">
        <f>ROUND(I313*H313,2)</f>
        <v>0</v>
      </c>
      <c r="K313" s="210" t="s">
        <v>1</v>
      </c>
      <c r="L313" s="41"/>
      <c r="M313" s="215" t="s">
        <v>1</v>
      </c>
      <c r="N313" s="216" t="s">
        <v>38</v>
      </c>
      <c r="O313" s="88"/>
      <c r="P313" s="217">
        <f>O313*H313</f>
        <v>0</v>
      </c>
      <c r="Q313" s="217">
        <v>0</v>
      </c>
      <c r="R313" s="217">
        <f>Q313*H313</f>
        <v>0</v>
      </c>
      <c r="S313" s="217">
        <v>0</v>
      </c>
      <c r="T313" s="218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9" t="s">
        <v>119</v>
      </c>
      <c r="AT313" s="219" t="s">
        <v>115</v>
      </c>
      <c r="AU313" s="219" t="s">
        <v>80</v>
      </c>
      <c r="AY313" s="14" t="s">
        <v>112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14" t="s">
        <v>78</v>
      </c>
      <c r="BK313" s="220">
        <f>ROUND(I313*H313,2)</f>
        <v>0</v>
      </c>
      <c r="BL313" s="14" t="s">
        <v>119</v>
      </c>
      <c r="BM313" s="219" t="s">
        <v>499</v>
      </c>
    </row>
    <row r="314" spans="1:47" s="2" customFormat="1" ht="12">
      <c r="A314" s="35"/>
      <c r="B314" s="36"/>
      <c r="C314" s="37"/>
      <c r="D314" s="221" t="s">
        <v>121</v>
      </c>
      <c r="E314" s="37"/>
      <c r="F314" s="222" t="s">
        <v>498</v>
      </c>
      <c r="G314" s="37"/>
      <c r="H314" s="37"/>
      <c r="I314" s="223"/>
      <c r="J314" s="37"/>
      <c r="K314" s="37"/>
      <c r="L314" s="41"/>
      <c r="M314" s="224"/>
      <c r="N314" s="225"/>
      <c r="O314" s="88"/>
      <c r="P314" s="88"/>
      <c r="Q314" s="88"/>
      <c r="R314" s="88"/>
      <c r="S314" s="88"/>
      <c r="T314" s="89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4" t="s">
        <v>121</v>
      </c>
      <c r="AU314" s="14" t="s">
        <v>80</v>
      </c>
    </row>
    <row r="315" spans="1:65" s="2" customFormat="1" ht="37.8" customHeight="1">
      <c r="A315" s="35"/>
      <c r="B315" s="36"/>
      <c r="C315" s="208" t="s">
        <v>500</v>
      </c>
      <c r="D315" s="208" t="s">
        <v>115</v>
      </c>
      <c r="E315" s="209" t="s">
        <v>501</v>
      </c>
      <c r="F315" s="210" t="s">
        <v>502</v>
      </c>
      <c r="G315" s="211" t="s">
        <v>140</v>
      </c>
      <c r="H315" s="212">
        <v>1</v>
      </c>
      <c r="I315" s="213"/>
      <c r="J315" s="214">
        <f>ROUND(I315*H315,2)</f>
        <v>0</v>
      </c>
      <c r="K315" s="210" t="s">
        <v>1</v>
      </c>
      <c r="L315" s="41"/>
      <c r="M315" s="215" t="s">
        <v>1</v>
      </c>
      <c r="N315" s="216" t="s">
        <v>38</v>
      </c>
      <c r="O315" s="88"/>
      <c r="P315" s="217">
        <f>O315*H315</f>
        <v>0</v>
      </c>
      <c r="Q315" s="217">
        <v>0</v>
      </c>
      <c r="R315" s="217">
        <f>Q315*H315</f>
        <v>0</v>
      </c>
      <c r="S315" s="217">
        <v>0</v>
      </c>
      <c r="T315" s="218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9" t="s">
        <v>119</v>
      </c>
      <c r="AT315" s="219" t="s">
        <v>115</v>
      </c>
      <c r="AU315" s="219" t="s">
        <v>80</v>
      </c>
      <c r="AY315" s="14" t="s">
        <v>112</v>
      </c>
      <c r="BE315" s="220">
        <f>IF(N315="základní",J315,0)</f>
        <v>0</v>
      </c>
      <c r="BF315" s="220">
        <f>IF(N315="snížená",J315,0)</f>
        <v>0</v>
      </c>
      <c r="BG315" s="220">
        <f>IF(N315="zákl. přenesená",J315,0)</f>
        <v>0</v>
      </c>
      <c r="BH315" s="220">
        <f>IF(N315="sníž. přenesená",J315,0)</f>
        <v>0</v>
      </c>
      <c r="BI315" s="220">
        <f>IF(N315="nulová",J315,0)</f>
        <v>0</v>
      </c>
      <c r="BJ315" s="14" t="s">
        <v>78</v>
      </c>
      <c r="BK315" s="220">
        <f>ROUND(I315*H315,2)</f>
        <v>0</v>
      </c>
      <c r="BL315" s="14" t="s">
        <v>119</v>
      </c>
      <c r="BM315" s="219" t="s">
        <v>503</v>
      </c>
    </row>
    <row r="316" spans="1:47" s="2" customFormat="1" ht="12">
      <c r="A316" s="35"/>
      <c r="B316" s="36"/>
      <c r="C316" s="37"/>
      <c r="D316" s="221" t="s">
        <v>121</v>
      </c>
      <c r="E316" s="37"/>
      <c r="F316" s="222" t="s">
        <v>504</v>
      </c>
      <c r="G316" s="37"/>
      <c r="H316" s="37"/>
      <c r="I316" s="223"/>
      <c r="J316" s="37"/>
      <c r="K316" s="37"/>
      <c r="L316" s="41"/>
      <c r="M316" s="224"/>
      <c r="N316" s="225"/>
      <c r="O316" s="88"/>
      <c r="P316" s="88"/>
      <c r="Q316" s="88"/>
      <c r="R316" s="88"/>
      <c r="S316" s="88"/>
      <c r="T316" s="89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4" t="s">
        <v>121</v>
      </c>
      <c r="AU316" s="14" t="s">
        <v>80</v>
      </c>
    </row>
    <row r="317" spans="1:65" s="2" customFormat="1" ht="44.25" customHeight="1">
      <c r="A317" s="35"/>
      <c r="B317" s="36"/>
      <c r="C317" s="208" t="s">
        <v>505</v>
      </c>
      <c r="D317" s="208" t="s">
        <v>115</v>
      </c>
      <c r="E317" s="209" t="s">
        <v>506</v>
      </c>
      <c r="F317" s="210" t="s">
        <v>507</v>
      </c>
      <c r="G317" s="211" t="s">
        <v>140</v>
      </c>
      <c r="H317" s="212">
        <v>3</v>
      </c>
      <c r="I317" s="213"/>
      <c r="J317" s="214">
        <f>ROUND(I317*H317,2)</f>
        <v>0</v>
      </c>
      <c r="K317" s="210" t="s">
        <v>1</v>
      </c>
      <c r="L317" s="41"/>
      <c r="M317" s="215" t="s">
        <v>1</v>
      </c>
      <c r="N317" s="216" t="s">
        <v>38</v>
      </c>
      <c r="O317" s="88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9" t="s">
        <v>119</v>
      </c>
      <c r="AT317" s="219" t="s">
        <v>115</v>
      </c>
      <c r="AU317" s="219" t="s">
        <v>80</v>
      </c>
      <c r="AY317" s="14" t="s">
        <v>112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14" t="s">
        <v>78</v>
      </c>
      <c r="BK317" s="220">
        <f>ROUND(I317*H317,2)</f>
        <v>0</v>
      </c>
      <c r="BL317" s="14" t="s">
        <v>119</v>
      </c>
      <c r="BM317" s="219" t="s">
        <v>508</v>
      </c>
    </row>
    <row r="318" spans="1:47" s="2" customFormat="1" ht="12">
      <c r="A318" s="35"/>
      <c r="B318" s="36"/>
      <c r="C318" s="37"/>
      <c r="D318" s="221" t="s">
        <v>121</v>
      </c>
      <c r="E318" s="37"/>
      <c r="F318" s="222" t="s">
        <v>507</v>
      </c>
      <c r="G318" s="37"/>
      <c r="H318" s="37"/>
      <c r="I318" s="223"/>
      <c r="J318" s="37"/>
      <c r="K318" s="37"/>
      <c r="L318" s="41"/>
      <c r="M318" s="224"/>
      <c r="N318" s="225"/>
      <c r="O318" s="88"/>
      <c r="P318" s="88"/>
      <c r="Q318" s="88"/>
      <c r="R318" s="88"/>
      <c r="S318" s="88"/>
      <c r="T318" s="89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4" t="s">
        <v>121</v>
      </c>
      <c r="AU318" s="14" t="s">
        <v>80</v>
      </c>
    </row>
    <row r="319" spans="1:65" s="2" customFormat="1" ht="44.25" customHeight="1">
      <c r="A319" s="35"/>
      <c r="B319" s="36"/>
      <c r="C319" s="208" t="s">
        <v>509</v>
      </c>
      <c r="D319" s="208" t="s">
        <v>115</v>
      </c>
      <c r="E319" s="209" t="s">
        <v>510</v>
      </c>
      <c r="F319" s="210" t="s">
        <v>511</v>
      </c>
      <c r="G319" s="211" t="s">
        <v>140</v>
      </c>
      <c r="H319" s="212">
        <v>5</v>
      </c>
      <c r="I319" s="213"/>
      <c r="J319" s="214">
        <f>ROUND(I319*H319,2)</f>
        <v>0</v>
      </c>
      <c r="K319" s="210" t="s">
        <v>1</v>
      </c>
      <c r="L319" s="41"/>
      <c r="M319" s="215" t="s">
        <v>1</v>
      </c>
      <c r="N319" s="216" t="s">
        <v>38</v>
      </c>
      <c r="O319" s="88"/>
      <c r="P319" s="217">
        <f>O319*H319</f>
        <v>0</v>
      </c>
      <c r="Q319" s="217">
        <v>0</v>
      </c>
      <c r="R319" s="217">
        <f>Q319*H319</f>
        <v>0</v>
      </c>
      <c r="S319" s="217">
        <v>0</v>
      </c>
      <c r="T319" s="218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9" t="s">
        <v>119</v>
      </c>
      <c r="AT319" s="219" t="s">
        <v>115</v>
      </c>
      <c r="AU319" s="219" t="s">
        <v>80</v>
      </c>
      <c r="AY319" s="14" t="s">
        <v>112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14" t="s">
        <v>78</v>
      </c>
      <c r="BK319" s="220">
        <f>ROUND(I319*H319,2)</f>
        <v>0</v>
      </c>
      <c r="BL319" s="14" t="s">
        <v>119</v>
      </c>
      <c r="BM319" s="219" t="s">
        <v>512</v>
      </c>
    </row>
    <row r="320" spans="1:47" s="2" customFormat="1" ht="12">
      <c r="A320" s="35"/>
      <c r="B320" s="36"/>
      <c r="C320" s="37"/>
      <c r="D320" s="221" t="s">
        <v>121</v>
      </c>
      <c r="E320" s="37"/>
      <c r="F320" s="222" t="s">
        <v>511</v>
      </c>
      <c r="G320" s="37"/>
      <c r="H320" s="37"/>
      <c r="I320" s="223"/>
      <c r="J320" s="37"/>
      <c r="K320" s="37"/>
      <c r="L320" s="41"/>
      <c r="M320" s="224"/>
      <c r="N320" s="225"/>
      <c r="O320" s="88"/>
      <c r="P320" s="88"/>
      <c r="Q320" s="88"/>
      <c r="R320" s="88"/>
      <c r="S320" s="88"/>
      <c r="T320" s="89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4" t="s">
        <v>121</v>
      </c>
      <c r="AU320" s="14" t="s">
        <v>80</v>
      </c>
    </row>
    <row r="321" spans="1:65" s="2" customFormat="1" ht="24.15" customHeight="1">
      <c r="A321" s="35"/>
      <c r="B321" s="36"/>
      <c r="C321" s="208" t="s">
        <v>513</v>
      </c>
      <c r="D321" s="208" t="s">
        <v>115</v>
      </c>
      <c r="E321" s="209" t="s">
        <v>514</v>
      </c>
      <c r="F321" s="210" t="s">
        <v>515</v>
      </c>
      <c r="G321" s="211" t="s">
        <v>118</v>
      </c>
      <c r="H321" s="212">
        <v>200</v>
      </c>
      <c r="I321" s="213"/>
      <c r="J321" s="214">
        <f>ROUND(I321*H321,2)</f>
        <v>0</v>
      </c>
      <c r="K321" s="210" t="s">
        <v>1</v>
      </c>
      <c r="L321" s="41"/>
      <c r="M321" s="215" t="s">
        <v>1</v>
      </c>
      <c r="N321" s="216" t="s">
        <v>38</v>
      </c>
      <c r="O321" s="88"/>
      <c r="P321" s="217">
        <f>O321*H321</f>
        <v>0</v>
      </c>
      <c r="Q321" s="217">
        <v>0</v>
      </c>
      <c r="R321" s="217">
        <f>Q321*H321</f>
        <v>0</v>
      </c>
      <c r="S321" s="217">
        <v>0</v>
      </c>
      <c r="T321" s="218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9" t="s">
        <v>119</v>
      </c>
      <c r="AT321" s="219" t="s">
        <v>115</v>
      </c>
      <c r="AU321" s="219" t="s">
        <v>80</v>
      </c>
      <c r="AY321" s="14" t="s">
        <v>112</v>
      </c>
      <c r="BE321" s="220">
        <f>IF(N321="základní",J321,0)</f>
        <v>0</v>
      </c>
      <c r="BF321" s="220">
        <f>IF(N321="snížená",J321,0)</f>
        <v>0</v>
      </c>
      <c r="BG321" s="220">
        <f>IF(N321="zákl. přenesená",J321,0)</f>
        <v>0</v>
      </c>
      <c r="BH321" s="220">
        <f>IF(N321="sníž. přenesená",J321,0)</f>
        <v>0</v>
      </c>
      <c r="BI321" s="220">
        <f>IF(N321="nulová",J321,0)</f>
        <v>0</v>
      </c>
      <c r="BJ321" s="14" t="s">
        <v>78</v>
      </c>
      <c r="BK321" s="220">
        <f>ROUND(I321*H321,2)</f>
        <v>0</v>
      </c>
      <c r="BL321" s="14" t="s">
        <v>119</v>
      </c>
      <c r="BM321" s="219" t="s">
        <v>516</v>
      </c>
    </row>
    <row r="322" spans="1:47" s="2" customFormat="1" ht="12">
      <c r="A322" s="35"/>
      <c r="B322" s="36"/>
      <c r="C322" s="37"/>
      <c r="D322" s="221" t="s">
        <v>121</v>
      </c>
      <c r="E322" s="37"/>
      <c r="F322" s="222" t="s">
        <v>515</v>
      </c>
      <c r="G322" s="37"/>
      <c r="H322" s="37"/>
      <c r="I322" s="223"/>
      <c r="J322" s="37"/>
      <c r="K322" s="37"/>
      <c r="L322" s="41"/>
      <c r="M322" s="224"/>
      <c r="N322" s="225"/>
      <c r="O322" s="88"/>
      <c r="P322" s="88"/>
      <c r="Q322" s="88"/>
      <c r="R322" s="88"/>
      <c r="S322" s="88"/>
      <c r="T322" s="89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4" t="s">
        <v>121</v>
      </c>
      <c r="AU322" s="14" t="s">
        <v>80</v>
      </c>
    </row>
    <row r="323" spans="1:65" s="2" customFormat="1" ht="16.5" customHeight="1">
      <c r="A323" s="35"/>
      <c r="B323" s="36"/>
      <c r="C323" s="208" t="s">
        <v>517</v>
      </c>
      <c r="D323" s="208" t="s">
        <v>115</v>
      </c>
      <c r="E323" s="209" t="s">
        <v>518</v>
      </c>
      <c r="F323" s="210" t="s">
        <v>519</v>
      </c>
      <c r="G323" s="211" t="s">
        <v>520</v>
      </c>
      <c r="H323" s="212">
        <v>400</v>
      </c>
      <c r="I323" s="213"/>
      <c r="J323" s="214">
        <f>ROUND(I323*H323,2)</f>
        <v>0</v>
      </c>
      <c r="K323" s="210" t="s">
        <v>1</v>
      </c>
      <c r="L323" s="41"/>
      <c r="M323" s="215" t="s">
        <v>1</v>
      </c>
      <c r="N323" s="216" t="s">
        <v>38</v>
      </c>
      <c r="O323" s="88"/>
      <c r="P323" s="217">
        <f>O323*H323</f>
        <v>0</v>
      </c>
      <c r="Q323" s="217">
        <v>0</v>
      </c>
      <c r="R323" s="217">
        <f>Q323*H323</f>
        <v>0</v>
      </c>
      <c r="S323" s="217">
        <v>0</v>
      </c>
      <c r="T323" s="218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9" t="s">
        <v>119</v>
      </c>
      <c r="AT323" s="219" t="s">
        <v>115</v>
      </c>
      <c r="AU323" s="219" t="s">
        <v>80</v>
      </c>
      <c r="AY323" s="14" t="s">
        <v>112</v>
      </c>
      <c r="BE323" s="220">
        <f>IF(N323="základní",J323,0)</f>
        <v>0</v>
      </c>
      <c r="BF323" s="220">
        <f>IF(N323="snížená",J323,0)</f>
        <v>0</v>
      </c>
      <c r="BG323" s="220">
        <f>IF(N323="zákl. přenesená",J323,0)</f>
        <v>0</v>
      </c>
      <c r="BH323" s="220">
        <f>IF(N323="sníž. přenesená",J323,0)</f>
        <v>0</v>
      </c>
      <c r="BI323" s="220">
        <f>IF(N323="nulová",J323,0)</f>
        <v>0</v>
      </c>
      <c r="BJ323" s="14" t="s">
        <v>78</v>
      </c>
      <c r="BK323" s="220">
        <f>ROUND(I323*H323,2)</f>
        <v>0</v>
      </c>
      <c r="BL323" s="14" t="s">
        <v>119</v>
      </c>
      <c r="BM323" s="219" t="s">
        <v>521</v>
      </c>
    </row>
    <row r="324" spans="1:47" s="2" customFormat="1" ht="12">
      <c r="A324" s="35"/>
      <c r="B324" s="36"/>
      <c r="C324" s="37"/>
      <c r="D324" s="221" t="s">
        <v>121</v>
      </c>
      <c r="E324" s="37"/>
      <c r="F324" s="222" t="s">
        <v>519</v>
      </c>
      <c r="G324" s="37"/>
      <c r="H324" s="37"/>
      <c r="I324" s="223"/>
      <c r="J324" s="37"/>
      <c r="K324" s="37"/>
      <c r="L324" s="41"/>
      <c r="M324" s="224"/>
      <c r="N324" s="225"/>
      <c r="O324" s="88"/>
      <c r="P324" s="88"/>
      <c r="Q324" s="88"/>
      <c r="R324" s="88"/>
      <c r="S324" s="88"/>
      <c r="T324" s="89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4" t="s">
        <v>121</v>
      </c>
      <c r="AU324" s="14" t="s">
        <v>80</v>
      </c>
    </row>
    <row r="325" spans="1:65" s="2" customFormat="1" ht="24.15" customHeight="1">
      <c r="A325" s="35"/>
      <c r="B325" s="36"/>
      <c r="C325" s="208" t="s">
        <v>522</v>
      </c>
      <c r="D325" s="208" t="s">
        <v>115</v>
      </c>
      <c r="E325" s="209" t="s">
        <v>523</v>
      </c>
      <c r="F325" s="210" t="s">
        <v>524</v>
      </c>
      <c r="G325" s="211" t="s">
        <v>118</v>
      </c>
      <c r="H325" s="212">
        <v>360</v>
      </c>
      <c r="I325" s="213"/>
      <c r="J325" s="214">
        <f>ROUND(I325*H325,2)</f>
        <v>0</v>
      </c>
      <c r="K325" s="210" t="s">
        <v>1</v>
      </c>
      <c r="L325" s="41"/>
      <c r="M325" s="215" t="s">
        <v>1</v>
      </c>
      <c r="N325" s="216" t="s">
        <v>38</v>
      </c>
      <c r="O325" s="88"/>
      <c r="P325" s="217">
        <f>O325*H325</f>
        <v>0</v>
      </c>
      <c r="Q325" s="217">
        <v>0</v>
      </c>
      <c r="R325" s="217">
        <f>Q325*H325</f>
        <v>0</v>
      </c>
      <c r="S325" s="217">
        <v>0</v>
      </c>
      <c r="T325" s="218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9" t="s">
        <v>119</v>
      </c>
      <c r="AT325" s="219" t="s">
        <v>115</v>
      </c>
      <c r="AU325" s="219" t="s">
        <v>80</v>
      </c>
      <c r="AY325" s="14" t="s">
        <v>112</v>
      </c>
      <c r="BE325" s="220">
        <f>IF(N325="základní",J325,0)</f>
        <v>0</v>
      </c>
      <c r="BF325" s="220">
        <f>IF(N325="snížená",J325,0)</f>
        <v>0</v>
      </c>
      <c r="BG325" s="220">
        <f>IF(N325="zákl. přenesená",J325,0)</f>
        <v>0</v>
      </c>
      <c r="BH325" s="220">
        <f>IF(N325="sníž. přenesená",J325,0)</f>
        <v>0</v>
      </c>
      <c r="BI325" s="220">
        <f>IF(N325="nulová",J325,0)</f>
        <v>0</v>
      </c>
      <c r="BJ325" s="14" t="s">
        <v>78</v>
      </c>
      <c r="BK325" s="220">
        <f>ROUND(I325*H325,2)</f>
        <v>0</v>
      </c>
      <c r="BL325" s="14" t="s">
        <v>119</v>
      </c>
      <c r="BM325" s="219" t="s">
        <v>525</v>
      </c>
    </row>
    <row r="326" spans="1:47" s="2" customFormat="1" ht="12">
      <c r="A326" s="35"/>
      <c r="B326" s="36"/>
      <c r="C326" s="37"/>
      <c r="D326" s="221" t="s">
        <v>121</v>
      </c>
      <c r="E326" s="37"/>
      <c r="F326" s="222" t="s">
        <v>524</v>
      </c>
      <c r="G326" s="37"/>
      <c r="H326" s="37"/>
      <c r="I326" s="223"/>
      <c r="J326" s="37"/>
      <c r="K326" s="37"/>
      <c r="L326" s="41"/>
      <c r="M326" s="224"/>
      <c r="N326" s="225"/>
      <c r="O326" s="88"/>
      <c r="P326" s="88"/>
      <c r="Q326" s="88"/>
      <c r="R326" s="88"/>
      <c r="S326" s="88"/>
      <c r="T326" s="89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4" t="s">
        <v>121</v>
      </c>
      <c r="AU326" s="14" t="s">
        <v>80</v>
      </c>
    </row>
    <row r="327" spans="1:65" s="2" customFormat="1" ht="24.15" customHeight="1">
      <c r="A327" s="35"/>
      <c r="B327" s="36"/>
      <c r="C327" s="208" t="s">
        <v>526</v>
      </c>
      <c r="D327" s="208" t="s">
        <v>115</v>
      </c>
      <c r="E327" s="209" t="s">
        <v>527</v>
      </c>
      <c r="F327" s="210" t="s">
        <v>528</v>
      </c>
      <c r="G327" s="211" t="s">
        <v>118</v>
      </c>
      <c r="H327" s="212">
        <v>60</v>
      </c>
      <c r="I327" s="213"/>
      <c r="J327" s="214">
        <f>ROUND(I327*H327,2)</f>
        <v>0</v>
      </c>
      <c r="K327" s="210" t="s">
        <v>1</v>
      </c>
      <c r="L327" s="41"/>
      <c r="M327" s="215" t="s">
        <v>1</v>
      </c>
      <c r="N327" s="216" t="s">
        <v>38</v>
      </c>
      <c r="O327" s="88"/>
      <c r="P327" s="217">
        <f>O327*H327</f>
        <v>0</v>
      </c>
      <c r="Q327" s="217">
        <v>0</v>
      </c>
      <c r="R327" s="217">
        <f>Q327*H327</f>
        <v>0</v>
      </c>
      <c r="S327" s="217">
        <v>0</v>
      </c>
      <c r="T327" s="218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9" t="s">
        <v>119</v>
      </c>
      <c r="AT327" s="219" t="s">
        <v>115</v>
      </c>
      <c r="AU327" s="219" t="s">
        <v>80</v>
      </c>
      <c r="AY327" s="14" t="s">
        <v>112</v>
      </c>
      <c r="BE327" s="220">
        <f>IF(N327="základní",J327,0)</f>
        <v>0</v>
      </c>
      <c r="BF327" s="220">
        <f>IF(N327="snížená",J327,0)</f>
        <v>0</v>
      </c>
      <c r="BG327" s="220">
        <f>IF(N327="zákl. přenesená",J327,0)</f>
        <v>0</v>
      </c>
      <c r="BH327" s="220">
        <f>IF(N327="sníž. přenesená",J327,0)</f>
        <v>0</v>
      </c>
      <c r="BI327" s="220">
        <f>IF(N327="nulová",J327,0)</f>
        <v>0</v>
      </c>
      <c r="BJ327" s="14" t="s">
        <v>78</v>
      </c>
      <c r="BK327" s="220">
        <f>ROUND(I327*H327,2)</f>
        <v>0</v>
      </c>
      <c r="BL327" s="14" t="s">
        <v>119</v>
      </c>
      <c r="BM327" s="219" t="s">
        <v>529</v>
      </c>
    </row>
    <row r="328" spans="1:47" s="2" customFormat="1" ht="12">
      <c r="A328" s="35"/>
      <c r="B328" s="36"/>
      <c r="C328" s="37"/>
      <c r="D328" s="221" t="s">
        <v>121</v>
      </c>
      <c r="E328" s="37"/>
      <c r="F328" s="222" t="s">
        <v>528</v>
      </c>
      <c r="G328" s="37"/>
      <c r="H328" s="37"/>
      <c r="I328" s="223"/>
      <c r="J328" s="37"/>
      <c r="K328" s="37"/>
      <c r="L328" s="41"/>
      <c r="M328" s="224"/>
      <c r="N328" s="225"/>
      <c r="O328" s="88"/>
      <c r="P328" s="88"/>
      <c r="Q328" s="88"/>
      <c r="R328" s="88"/>
      <c r="S328" s="88"/>
      <c r="T328" s="89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4" t="s">
        <v>121</v>
      </c>
      <c r="AU328" s="14" t="s">
        <v>80</v>
      </c>
    </row>
    <row r="329" spans="1:65" s="2" customFormat="1" ht="21.75" customHeight="1">
      <c r="A329" s="35"/>
      <c r="B329" s="36"/>
      <c r="C329" s="208" t="s">
        <v>530</v>
      </c>
      <c r="D329" s="208" t="s">
        <v>115</v>
      </c>
      <c r="E329" s="209" t="s">
        <v>531</v>
      </c>
      <c r="F329" s="210" t="s">
        <v>532</v>
      </c>
      <c r="G329" s="211" t="s">
        <v>118</v>
      </c>
      <c r="H329" s="212">
        <v>10</v>
      </c>
      <c r="I329" s="213"/>
      <c r="J329" s="214">
        <f>ROUND(I329*H329,2)</f>
        <v>0</v>
      </c>
      <c r="K329" s="210" t="s">
        <v>1</v>
      </c>
      <c r="L329" s="41"/>
      <c r="M329" s="215" t="s">
        <v>1</v>
      </c>
      <c r="N329" s="216" t="s">
        <v>38</v>
      </c>
      <c r="O329" s="88"/>
      <c r="P329" s="217">
        <f>O329*H329</f>
        <v>0</v>
      </c>
      <c r="Q329" s="217">
        <v>0</v>
      </c>
      <c r="R329" s="217">
        <f>Q329*H329</f>
        <v>0</v>
      </c>
      <c r="S329" s="217">
        <v>0</v>
      </c>
      <c r="T329" s="218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19" t="s">
        <v>119</v>
      </c>
      <c r="AT329" s="219" t="s">
        <v>115</v>
      </c>
      <c r="AU329" s="219" t="s">
        <v>80</v>
      </c>
      <c r="AY329" s="14" t="s">
        <v>112</v>
      </c>
      <c r="BE329" s="220">
        <f>IF(N329="základní",J329,0)</f>
        <v>0</v>
      </c>
      <c r="BF329" s="220">
        <f>IF(N329="snížená",J329,0)</f>
        <v>0</v>
      </c>
      <c r="BG329" s="220">
        <f>IF(N329="zákl. přenesená",J329,0)</f>
        <v>0</v>
      </c>
      <c r="BH329" s="220">
        <f>IF(N329="sníž. přenesená",J329,0)</f>
        <v>0</v>
      </c>
      <c r="BI329" s="220">
        <f>IF(N329="nulová",J329,0)</f>
        <v>0</v>
      </c>
      <c r="BJ329" s="14" t="s">
        <v>78</v>
      </c>
      <c r="BK329" s="220">
        <f>ROUND(I329*H329,2)</f>
        <v>0</v>
      </c>
      <c r="BL329" s="14" t="s">
        <v>119</v>
      </c>
      <c r="BM329" s="219" t="s">
        <v>533</v>
      </c>
    </row>
    <row r="330" spans="1:47" s="2" customFormat="1" ht="12">
      <c r="A330" s="35"/>
      <c r="B330" s="36"/>
      <c r="C330" s="37"/>
      <c r="D330" s="221" t="s">
        <v>121</v>
      </c>
      <c r="E330" s="37"/>
      <c r="F330" s="222" t="s">
        <v>532</v>
      </c>
      <c r="G330" s="37"/>
      <c r="H330" s="37"/>
      <c r="I330" s="223"/>
      <c r="J330" s="37"/>
      <c r="K330" s="37"/>
      <c r="L330" s="41"/>
      <c r="M330" s="224"/>
      <c r="N330" s="225"/>
      <c r="O330" s="88"/>
      <c r="P330" s="88"/>
      <c r="Q330" s="88"/>
      <c r="R330" s="88"/>
      <c r="S330" s="88"/>
      <c r="T330" s="89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4" t="s">
        <v>121</v>
      </c>
      <c r="AU330" s="14" t="s">
        <v>80</v>
      </c>
    </row>
    <row r="331" spans="1:65" s="2" customFormat="1" ht="62.7" customHeight="1">
      <c r="A331" s="35"/>
      <c r="B331" s="36"/>
      <c r="C331" s="227" t="s">
        <v>534</v>
      </c>
      <c r="D331" s="227" t="s">
        <v>212</v>
      </c>
      <c r="E331" s="228" t="s">
        <v>535</v>
      </c>
      <c r="F331" s="229" t="s">
        <v>536</v>
      </c>
      <c r="G331" s="230" t="s">
        <v>520</v>
      </c>
      <c r="H331" s="231">
        <v>320</v>
      </c>
      <c r="I331" s="232"/>
      <c r="J331" s="233">
        <f>ROUND(I331*H331,2)</f>
        <v>0</v>
      </c>
      <c r="K331" s="229" t="s">
        <v>1</v>
      </c>
      <c r="L331" s="234"/>
      <c r="M331" s="235" t="s">
        <v>1</v>
      </c>
      <c r="N331" s="236" t="s">
        <v>38</v>
      </c>
      <c r="O331" s="88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9" t="s">
        <v>216</v>
      </c>
      <c r="AT331" s="219" t="s">
        <v>212</v>
      </c>
      <c r="AU331" s="219" t="s">
        <v>80</v>
      </c>
      <c r="AY331" s="14" t="s">
        <v>112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4" t="s">
        <v>78</v>
      </c>
      <c r="BK331" s="220">
        <f>ROUND(I331*H331,2)</f>
        <v>0</v>
      </c>
      <c r="BL331" s="14" t="s">
        <v>119</v>
      </c>
      <c r="BM331" s="219" t="s">
        <v>537</v>
      </c>
    </row>
    <row r="332" spans="1:47" s="2" customFormat="1" ht="12">
      <c r="A332" s="35"/>
      <c r="B332" s="36"/>
      <c r="C332" s="37"/>
      <c r="D332" s="221" t="s">
        <v>121</v>
      </c>
      <c r="E332" s="37"/>
      <c r="F332" s="222" t="s">
        <v>536</v>
      </c>
      <c r="G332" s="37"/>
      <c r="H332" s="37"/>
      <c r="I332" s="223"/>
      <c r="J332" s="37"/>
      <c r="K332" s="37"/>
      <c r="L332" s="41"/>
      <c r="M332" s="224"/>
      <c r="N332" s="225"/>
      <c r="O332" s="88"/>
      <c r="P332" s="88"/>
      <c r="Q332" s="88"/>
      <c r="R332" s="88"/>
      <c r="S332" s="88"/>
      <c r="T332" s="89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4" t="s">
        <v>121</v>
      </c>
      <c r="AU332" s="14" t="s">
        <v>80</v>
      </c>
    </row>
    <row r="333" spans="1:65" s="2" customFormat="1" ht="62.7" customHeight="1">
      <c r="A333" s="35"/>
      <c r="B333" s="36"/>
      <c r="C333" s="227" t="s">
        <v>538</v>
      </c>
      <c r="D333" s="227" t="s">
        <v>212</v>
      </c>
      <c r="E333" s="228" t="s">
        <v>539</v>
      </c>
      <c r="F333" s="229" t="s">
        <v>540</v>
      </c>
      <c r="G333" s="230" t="s">
        <v>520</v>
      </c>
      <c r="H333" s="231">
        <v>160</v>
      </c>
      <c r="I333" s="232"/>
      <c r="J333" s="233">
        <f>ROUND(I333*H333,2)</f>
        <v>0</v>
      </c>
      <c r="K333" s="229" t="s">
        <v>1</v>
      </c>
      <c r="L333" s="234"/>
      <c r="M333" s="235" t="s">
        <v>1</v>
      </c>
      <c r="N333" s="236" t="s">
        <v>38</v>
      </c>
      <c r="O333" s="88"/>
      <c r="P333" s="217">
        <f>O333*H333</f>
        <v>0</v>
      </c>
      <c r="Q333" s="217">
        <v>0</v>
      </c>
      <c r="R333" s="217">
        <f>Q333*H333</f>
        <v>0</v>
      </c>
      <c r="S333" s="217">
        <v>0</v>
      </c>
      <c r="T333" s="218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9" t="s">
        <v>216</v>
      </c>
      <c r="AT333" s="219" t="s">
        <v>212</v>
      </c>
      <c r="AU333" s="219" t="s">
        <v>80</v>
      </c>
      <c r="AY333" s="14" t="s">
        <v>112</v>
      </c>
      <c r="BE333" s="220">
        <f>IF(N333="základní",J333,0)</f>
        <v>0</v>
      </c>
      <c r="BF333" s="220">
        <f>IF(N333="snížená",J333,0)</f>
        <v>0</v>
      </c>
      <c r="BG333" s="220">
        <f>IF(N333="zákl. přenesená",J333,0)</f>
        <v>0</v>
      </c>
      <c r="BH333" s="220">
        <f>IF(N333="sníž. přenesená",J333,0)</f>
        <v>0</v>
      </c>
      <c r="BI333" s="220">
        <f>IF(N333="nulová",J333,0)</f>
        <v>0</v>
      </c>
      <c r="BJ333" s="14" t="s">
        <v>78</v>
      </c>
      <c r="BK333" s="220">
        <f>ROUND(I333*H333,2)</f>
        <v>0</v>
      </c>
      <c r="BL333" s="14" t="s">
        <v>119</v>
      </c>
      <c r="BM333" s="219" t="s">
        <v>541</v>
      </c>
    </row>
    <row r="334" spans="1:47" s="2" customFormat="1" ht="12">
      <c r="A334" s="35"/>
      <c r="B334" s="36"/>
      <c r="C334" s="37"/>
      <c r="D334" s="221" t="s">
        <v>121</v>
      </c>
      <c r="E334" s="37"/>
      <c r="F334" s="222" t="s">
        <v>540</v>
      </c>
      <c r="G334" s="37"/>
      <c r="H334" s="37"/>
      <c r="I334" s="223"/>
      <c r="J334" s="37"/>
      <c r="K334" s="37"/>
      <c r="L334" s="41"/>
      <c r="M334" s="224"/>
      <c r="N334" s="225"/>
      <c r="O334" s="88"/>
      <c r="P334" s="88"/>
      <c r="Q334" s="88"/>
      <c r="R334" s="88"/>
      <c r="S334" s="88"/>
      <c r="T334" s="89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4" t="s">
        <v>121</v>
      </c>
      <c r="AU334" s="14" t="s">
        <v>80</v>
      </c>
    </row>
    <row r="335" spans="1:65" s="2" customFormat="1" ht="49.05" customHeight="1">
      <c r="A335" s="35"/>
      <c r="B335" s="36"/>
      <c r="C335" s="227" t="s">
        <v>542</v>
      </c>
      <c r="D335" s="227" t="s">
        <v>212</v>
      </c>
      <c r="E335" s="228" t="s">
        <v>543</v>
      </c>
      <c r="F335" s="229" t="s">
        <v>544</v>
      </c>
      <c r="G335" s="230" t="s">
        <v>520</v>
      </c>
      <c r="H335" s="231">
        <v>160</v>
      </c>
      <c r="I335" s="232"/>
      <c r="J335" s="233">
        <f>ROUND(I335*H335,2)</f>
        <v>0</v>
      </c>
      <c r="K335" s="229" t="s">
        <v>1</v>
      </c>
      <c r="L335" s="234"/>
      <c r="M335" s="235" t="s">
        <v>1</v>
      </c>
      <c r="N335" s="236" t="s">
        <v>38</v>
      </c>
      <c r="O335" s="88"/>
      <c r="P335" s="217">
        <f>O335*H335</f>
        <v>0</v>
      </c>
      <c r="Q335" s="217">
        <v>0</v>
      </c>
      <c r="R335" s="217">
        <f>Q335*H335</f>
        <v>0</v>
      </c>
      <c r="S335" s="217">
        <v>0</v>
      </c>
      <c r="T335" s="218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9" t="s">
        <v>216</v>
      </c>
      <c r="AT335" s="219" t="s">
        <v>212</v>
      </c>
      <c r="AU335" s="219" t="s">
        <v>80</v>
      </c>
      <c r="AY335" s="14" t="s">
        <v>112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14" t="s">
        <v>78</v>
      </c>
      <c r="BK335" s="220">
        <f>ROUND(I335*H335,2)</f>
        <v>0</v>
      </c>
      <c r="BL335" s="14" t="s">
        <v>119</v>
      </c>
      <c r="BM335" s="219" t="s">
        <v>545</v>
      </c>
    </row>
    <row r="336" spans="1:47" s="2" customFormat="1" ht="12">
      <c r="A336" s="35"/>
      <c r="B336" s="36"/>
      <c r="C336" s="37"/>
      <c r="D336" s="221" t="s">
        <v>121</v>
      </c>
      <c r="E336" s="37"/>
      <c r="F336" s="222" t="s">
        <v>544</v>
      </c>
      <c r="G336" s="37"/>
      <c r="H336" s="37"/>
      <c r="I336" s="223"/>
      <c r="J336" s="37"/>
      <c r="K336" s="37"/>
      <c r="L336" s="41"/>
      <c r="M336" s="224"/>
      <c r="N336" s="225"/>
      <c r="O336" s="88"/>
      <c r="P336" s="88"/>
      <c r="Q336" s="88"/>
      <c r="R336" s="88"/>
      <c r="S336" s="88"/>
      <c r="T336" s="89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4" t="s">
        <v>121</v>
      </c>
      <c r="AU336" s="14" t="s">
        <v>80</v>
      </c>
    </row>
    <row r="337" spans="1:65" s="2" customFormat="1" ht="16.5" customHeight="1">
      <c r="A337" s="35"/>
      <c r="B337" s="36"/>
      <c r="C337" s="227" t="s">
        <v>546</v>
      </c>
      <c r="D337" s="227" t="s">
        <v>212</v>
      </c>
      <c r="E337" s="228" t="s">
        <v>547</v>
      </c>
      <c r="F337" s="229" t="s">
        <v>548</v>
      </c>
      <c r="G337" s="230" t="s">
        <v>549</v>
      </c>
      <c r="H337" s="231">
        <v>25</v>
      </c>
      <c r="I337" s="232"/>
      <c r="J337" s="233">
        <f>ROUND(I337*H337,2)</f>
        <v>0</v>
      </c>
      <c r="K337" s="229" t="s">
        <v>1</v>
      </c>
      <c r="L337" s="234"/>
      <c r="M337" s="235" t="s">
        <v>1</v>
      </c>
      <c r="N337" s="236" t="s">
        <v>38</v>
      </c>
      <c r="O337" s="88"/>
      <c r="P337" s="217">
        <f>O337*H337</f>
        <v>0</v>
      </c>
      <c r="Q337" s="217">
        <v>0</v>
      </c>
      <c r="R337" s="217">
        <f>Q337*H337</f>
        <v>0</v>
      </c>
      <c r="S337" s="217">
        <v>0</v>
      </c>
      <c r="T337" s="218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9" t="s">
        <v>216</v>
      </c>
      <c r="AT337" s="219" t="s">
        <v>212</v>
      </c>
      <c r="AU337" s="219" t="s">
        <v>80</v>
      </c>
      <c r="AY337" s="14" t="s">
        <v>112</v>
      </c>
      <c r="BE337" s="220">
        <f>IF(N337="základní",J337,0)</f>
        <v>0</v>
      </c>
      <c r="BF337" s="220">
        <f>IF(N337="snížená",J337,0)</f>
        <v>0</v>
      </c>
      <c r="BG337" s="220">
        <f>IF(N337="zákl. přenesená",J337,0)</f>
        <v>0</v>
      </c>
      <c r="BH337" s="220">
        <f>IF(N337="sníž. přenesená",J337,0)</f>
        <v>0</v>
      </c>
      <c r="BI337" s="220">
        <f>IF(N337="nulová",J337,0)</f>
        <v>0</v>
      </c>
      <c r="BJ337" s="14" t="s">
        <v>78</v>
      </c>
      <c r="BK337" s="220">
        <f>ROUND(I337*H337,2)</f>
        <v>0</v>
      </c>
      <c r="BL337" s="14" t="s">
        <v>119</v>
      </c>
      <c r="BM337" s="219" t="s">
        <v>550</v>
      </c>
    </row>
    <row r="338" spans="1:47" s="2" customFormat="1" ht="12">
      <c r="A338" s="35"/>
      <c r="B338" s="36"/>
      <c r="C338" s="37"/>
      <c r="D338" s="221" t="s">
        <v>121</v>
      </c>
      <c r="E338" s="37"/>
      <c r="F338" s="222" t="s">
        <v>548</v>
      </c>
      <c r="G338" s="37"/>
      <c r="H338" s="37"/>
      <c r="I338" s="223"/>
      <c r="J338" s="37"/>
      <c r="K338" s="37"/>
      <c r="L338" s="41"/>
      <c r="M338" s="224"/>
      <c r="N338" s="225"/>
      <c r="O338" s="88"/>
      <c r="P338" s="88"/>
      <c r="Q338" s="88"/>
      <c r="R338" s="88"/>
      <c r="S338" s="88"/>
      <c r="T338" s="89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4" t="s">
        <v>121</v>
      </c>
      <c r="AU338" s="14" t="s">
        <v>80</v>
      </c>
    </row>
    <row r="339" spans="1:65" s="2" customFormat="1" ht="16.5" customHeight="1">
      <c r="A339" s="35"/>
      <c r="B339" s="36"/>
      <c r="C339" s="227" t="s">
        <v>551</v>
      </c>
      <c r="D339" s="227" t="s">
        <v>212</v>
      </c>
      <c r="E339" s="228" t="s">
        <v>552</v>
      </c>
      <c r="F339" s="229" t="s">
        <v>553</v>
      </c>
      <c r="G339" s="230" t="s">
        <v>554</v>
      </c>
      <c r="H339" s="231">
        <v>80</v>
      </c>
      <c r="I339" s="232"/>
      <c r="J339" s="233">
        <f>ROUND(I339*H339,2)</f>
        <v>0</v>
      </c>
      <c r="K339" s="229" t="s">
        <v>1</v>
      </c>
      <c r="L339" s="234"/>
      <c r="M339" s="235" t="s">
        <v>1</v>
      </c>
      <c r="N339" s="236" t="s">
        <v>38</v>
      </c>
      <c r="O339" s="88"/>
      <c r="P339" s="217">
        <f>O339*H339</f>
        <v>0</v>
      </c>
      <c r="Q339" s="217">
        <v>0</v>
      </c>
      <c r="R339" s="217">
        <f>Q339*H339</f>
        <v>0</v>
      </c>
      <c r="S339" s="217">
        <v>0</v>
      </c>
      <c r="T339" s="218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9" t="s">
        <v>216</v>
      </c>
      <c r="AT339" s="219" t="s">
        <v>212</v>
      </c>
      <c r="AU339" s="219" t="s">
        <v>80</v>
      </c>
      <c r="AY339" s="14" t="s">
        <v>112</v>
      </c>
      <c r="BE339" s="220">
        <f>IF(N339="základní",J339,0)</f>
        <v>0</v>
      </c>
      <c r="BF339" s="220">
        <f>IF(N339="snížená",J339,0)</f>
        <v>0</v>
      </c>
      <c r="BG339" s="220">
        <f>IF(N339="zákl. přenesená",J339,0)</f>
        <v>0</v>
      </c>
      <c r="BH339" s="220">
        <f>IF(N339="sníž. přenesená",J339,0)</f>
        <v>0</v>
      </c>
      <c r="BI339" s="220">
        <f>IF(N339="nulová",J339,0)</f>
        <v>0</v>
      </c>
      <c r="BJ339" s="14" t="s">
        <v>78</v>
      </c>
      <c r="BK339" s="220">
        <f>ROUND(I339*H339,2)</f>
        <v>0</v>
      </c>
      <c r="BL339" s="14" t="s">
        <v>119</v>
      </c>
      <c r="BM339" s="219" t="s">
        <v>555</v>
      </c>
    </row>
    <row r="340" spans="1:47" s="2" customFormat="1" ht="12">
      <c r="A340" s="35"/>
      <c r="B340" s="36"/>
      <c r="C340" s="37"/>
      <c r="D340" s="221" t="s">
        <v>121</v>
      </c>
      <c r="E340" s="37"/>
      <c r="F340" s="222" t="s">
        <v>553</v>
      </c>
      <c r="G340" s="37"/>
      <c r="H340" s="37"/>
      <c r="I340" s="223"/>
      <c r="J340" s="37"/>
      <c r="K340" s="37"/>
      <c r="L340" s="41"/>
      <c r="M340" s="224"/>
      <c r="N340" s="225"/>
      <c r="O340" s="88"/>
      <c r="P340" s="88"/>
      <c r="Q340" s="88"/>
      <c r="R340" s="88"/>
      <c r="S340" s="88"/>
      <c r="T340" s="89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4" t="s">
        <v>121</v>
      </c>
      <c r="AU340" s="14" t="s">
        <v>80</v>
      </c>
    </row>
    <row r="341" spans="1:65" s="2" customFormat="1" ht="24.15" customHeight="1">
      <c r="A341" s="35"/>
      <c r="B341" s="36"/>
      <c r="C341" s="208" t="s">
        <v>556</v>
      </c>
      <c r="D341" s="208" t="s">
        <v>115</v>
      </c>
      <c r="E341" s="209" t="s">
        <v>557</v>
      </c>
      <c r="F341" s="210" t="s">
        <v>558</v>
      </c>
      <c r="G341" s="211" t="s">
        <v>118</v>
      </c>
      <c r="H341" s="212">
        <v>340</v>
      </c>
      <c r="I341" s="213"/>
      <c r="J341" s="214">
        <f>ROUND(I341*H341,2)</f>
        <v>0</v>
      </c>
      <c r="K341" s="210" t="s">
        <v>1</v>
      </c>
      <c r="L341" s="41"/>
      <c r="M341" s="215" t="s">
        <v>1</v>
      </c>
      <c r="N341" s="216" t="s">
        <v>38</v>
      </c>
      <c r="O341" s="88"/>
      <c r="P341" s="217">
        <f>O341*H341</f>
        <v>0</v>
      </c>
      <c r="Q341" s="217">
        <v>0</v>
      </c>
      <c r="R341" s="217">
        <f>Q341*H341</f>
        <v>0</v>
      </c>
      <c r="S341" s="217">
        <v>0</v>
      </c>
      <c r="T341" s="218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9" t="s">
        <v>119</v>
      </c>
      <c r="AT341" s="219" t="s">
        <v>115</v>
      </c>
      <c r="AU341" s="219" t="s">
        <v>80</v>
      </c>
      <c r="AY341" s="14" t="s">
        <v>112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4" t="s">
        <v>78</v>
      </c>
      <c r="BK341" s="220">
        <f>ROUND(I341*H341,2)</f>
        <v>0</v>
      </c>
      <c r="BL341" s="14" t="s">
        <v>119</v>
      </c>
      <c r="BM341" s="219" t="s">
        <v>559</v>
      </c>
    </row>
    <row r="342" spans="1:47" s="2" customFormat="1" ht="12">
      <c r="A342" s="35"/>
      <c r="B342" s="36"/>
      <c r="C342" s="37"/>
      <c r="D342" s="221" t="s">
        <v>121</v>
      </c>
      <c r="E342" s="37"/>
      <c r="F342" s="222" t="s">
        <v>558</v>
      </c>
      <c r="G342" s="37"/>
      <c r="H342" s="37"/>
      <c r="I342" s="223"/>
      <c r="J342" s="37"/>
      <c r="K342" s="37"/>
      <c r="L342" s="41"/>
      <c r="M342" s="224"/>
      <c r="N342" s="225"/>
      <c r="O342" s="88"/>
      <c r="P342" s="88"/>
      <c r="Q342" s="88"/>
      <c r="R342" s="88"/>
      <c r="S342" s="88"/>
      <c r="T342" s="89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4" t="s">
        <v>121</v>
      </c>
      <c r="AU342" s="14" t="s">
        <v>80</v>
      </c>
    </row>
    <row r="343" spans="1:65" s="2" customFormat="1" ht="24.15" customHeight="1">
      <c r="A343" s="35"/>
      <c r="B343" s="36"/>
      <c r="C343" s="208" t="s">
        <v>560</v>
      </c>
      <c r="D343" s="208" t="s">
        <v>115</v>
      </c>
      <c r="E343" s="209" t="s">
        <v>561</v>
      </c>
      <c r="F343" s="210" t="s">
        <v>562</v>
      </c>
      <c r="G343" s="211" t="s">
        <v>118</v>
      </c>
      <c r="H343" s="212">
        <v>1600</v>
      </c>
      <c r="I343" s="213"/>
      <c r="J343" s="214">
        <f>ROUND(I343*H343,2)</f>
        <v>0</v>
      </c>
      <c r="K343" s="210" t="s">
        <v>1</v>
      </c>
      <c r="L343" s="41"/>
      <c r="M343" s="215" t="s">
        <v>1</v>
      </c>
      <c r="N343" s="216" t="s">
        <v>38</v>
      </c>
      <c r="O343" s="88"/>
      <c r="P343" s="217">
        <f>O343*H343</f>
        <v>0</v>
      </c>
      <c r="Q343" s="217">
        <v>0</v>
      </c>
      <c r="R343" s="217">
        <f>Q343*H343</f>
        <v>0</v>
      </c>
      <c r="S343" s="217">
        <v>0</v>
      </c>
      <c r="T343" s="218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19" t="s">
        <v>119</v>
      </c>
      <c r="AT343" s="219" t="s">
        <v>115</v>
      </c>
      <c r="AU343" s="219" t="s">
        <v>80</v>
      </c>
      <c r="AY343" s="14" t="s">
        <v>112</v>
      </c>
      <c r="BE343" s="220">
        <f>IF(N343="základní",J343,0)</f>
        <v>0</v>
      </c>
      <c r="BF343" s="220">
        <f>IF(N343="snížená",J343,0)</f>
        <v>0</v>
      </c>
      <c r="BG343" s="220">
        <f>IF(N343="zákl. přenesená",J343,0)</f>
        <v>0</v>
      </c>
      <c r="BH343" s="220">
        <f>IF(N343="sníž. přenesená",J343,0)</f>
        <v>0</v>
      </c>
      <c r="BI343" s="220">
        <f>IF(N343="nulová",J343,0)</f>
        <v>0</v>
      </c>
      <c r="BJ343" s="14" t="s">
        <v>78</v>
      </c>
      <c r="BK343" s="220">
        <f>ROUND(I343*H343,2)</f>
        <v>0</v>
      </c>
      <c r="BL343" s="14" t="s">
        <v>119</v>
      </c>
      <c r="BM343" s="219" t="s">
        <v>563</v>
      </c>
    </row>
    <row r="344" spans="1:47" s="2" customFormat="1" ht="12">
      <c r="A344" s="35"/>
      <c r="B344" s="36"/>
      <c r="C344" s="37"/>
      <c r="D344" s="221" t="s">
        <v>121</v>
      </c>
      <c r="E344" s="37"/>
      <c r="F344" s="222" t="s">
        <v>562</v>
      </c>
      <c r="G344" s="37"/>
      <c r="H344" s="37"/>
      <c r="I344" s="223"/>
      <c r="J344" s="37"/>
      <c r="K344" s="37"/>
      <c r="L344" s="41"/>
      <c r="M344" s="224"/>
      <c r="N344" s="225"/>
      <c r="O344" s="88"/>
      <c r="P344" s="88"/>
      <c r="Q344" s="88"/>
      <c r="R344" s="88"/>
      <c r="S344" s="88"/>
      <c r="T344" s="89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4" t="s">
        <v>121</v>
      </c>
      <c r="AU344" s="14" t="s">
        <v>80</v>
      </c>
    </row>
    <row r="345" spans="1:65" s="2" customFormat="1" ht="24.15" customHeight="1">
      <c r="A345" s="35"/>
      <c r="B345" s="36"/>
      <c r="C345" s="208" t="s">
        <v>564</v>
      </c>
      <c r="D345" s="208" t="s">
        <v>115</v>
      </c>
      <c r="E345" s="209" t="s">
        <v>565</v>
      </c>
      <c r="F345" s="210" t="s">
        <v>566</v>
      </c>
      <c r="G345" s="211" t="s">
        <v>140</v>
      </c>
      <c r="H345" s="212">
        <v>1</v>
      </c>
      <c r="I345" s="213"/>
      <c r="J345" s="214">
        <f>ROUND(I345*H345,2)</f>
        <v>0</v>
      </c>
      <c r="K345" s="210" t="s">
        <v>1</v>
      </c>
      <c r="L345" s="41"/>
      <c r="M345" s="215" t="s">
        <v>1</v>
      </c>
      <c r="N345" s="216" t="s">
        <v>38</v>
      </c>
      <c r="O345" s="88"/>
      <c r="P345" s="217">
        <f>O345*H345</f>
        <v>0</v>
      </c>
      <c r="Q345" s="217">
        <v>0</v>
      </c>
      <c r="R345" s="217">
        <f>Q345*H345</f>
        <v>0</v>
      </c>
      <c r="S345" s="217">
        <v>0</v>
      </c>
      <c r="T345" s="218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9" t="s">
        <v>119</v>
      </c>
      <c r="AT345" s="219" t="s">
        <v>115</v>
      </c>
      <c r="AU345" s="219" t="s">
        <v>80</v>
      </c>
      <c r="AY345" s="14" t="s">
        <v>112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4" t="s">
        <v>78</v>
      </c>
      <c r="BK345" s="220">
        <f>ROUND(I345*H345,2)</f>
        <v>0</v>
      </c>
      <c r="BL345" s="14" t="s">
        <v>119</v>
      </c>
      <c r="BM345" s="219" t="s">
        <v>567</v>
      </c>
    </row>
    <row r="346" spans="1:47" s="2" customFormat="1" ht="12">
      <c r="A346" s="35"/>
      <c r="B346" s="36"/>
      <c r="C346" s="37"/>
      <c r="D346" s="221" t="s">
        <v>121</v>
      </c>
      <c r="E346" s="37"/>
      <c r="F346" s="222" t="s">
        <v>566</v>
      </c>
      <c r="G346" s="37"/>
      <c r="H346" s="37"/>
      <c r="I346" s="223"/>
      <c r="J346" s="37"/>
      <c r="K346" s="37"/>
      <c r="L346" s="41"/>
      <c r="M346" s="224"/>
      <c r="N346" s="225"/>
      <c r="O346" s="88"/>
      <c r="P346" s="88"/>
      <c r="Q346" s="88"/>
      <c r="R346" s="88"/>
      <c r="S346" s="88"/>
      <c r="T346" s="89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4" t="s">
        <v>121</v>
      </c>
      <c r="AU346" s="14" t="s">
        <v>80</v>
      </c>
    </row>
    <row r="347" spans="1:65" s="2" customFormat="1" ht="24.15" customHeight="1">
      <c r="A347" s="35"/>
      <c r="B347" s="36"/>
      <c r="C347" s="208" t="s">
        <v>568</v>
      </c>
      <c r="D347" s="208" t="s">
        <v>115</v>
      </c>
      <c r="E347" s="209" t="s">
        <v>569</v>
      </c>
      <c r="F347" s="210" t="s">
        <v>570</v>
      </c>
      <c r="G347" s="211" t="s">
        <v>140</v>
      </c>
      <c r="H347" s="212">
        <v>1</v>
      </c>
      <c r="I347" s="213"/>
      <c r="J347" s="214">
        <f>ROUND(I347*H347,2)</f>
        <v>0</v>
      </c>
      <c r="K347" s="210" t="s">
        <v>1</v>
      </c>
      <c r="L347" s="41"/>
      <c r="M347" s="215" t="s">
        <v>1</v>
      </c>
      <c r="N347" s="216" t="s">
        <v>38</v>
      </c>
      <c r="O347" s="88"/>
      <c r="P347" s="217">
        <f>O347*H347</f>
        <v>0</v>
      </c>
      <c r="Q347" s="217">
        <v>0</v>
      </c>
      <c r="R347" s="217">
        <f>Q347*H347</f>
        <v>0</v>
      </c>
      <c r="S347" s="217">
        <v>0</v>
      </c>
      <c r="T347" s="218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9" t="s">
        <v>119</v>
      </c>
      <c r="AT347" s="219" t="s">
        <v>115</v>
      </c>
      <c r="AU347" s="219" t="s">
        <v>80</v>
      </c>
      <c r="AY347" s="14" t="s">
        <v>112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14" t="s">
        <v>78</v>
      </c>
      <c r="BK347" s="220">
        <f>ROUND(I347*H347,2)</f>
        <v>0</v>
      </c>
      <c r="BL347" s="14" t="s">
        <v>119</v>
      </c>
      <c r="BM347" s="219" t="s">
        <v>571</v>
      </c>
    </row>
    <row r="348" spans="1:47" s="2" customFormat="1" ht="12">
      <c r="A348" s="35"/>
      <c r="B348" s="36"/>
      <c r="C348" s="37"/>
      <c r="D348" s="221" t="s">
        <v>121</v>
      </c>
      <c r="E348" s="37"/>
      <c r="F348" s="222" t="s">
        <v>570</v>
      </c>
      <c r="G348" s="37"/>
      <c r="H348" s="37"/>
      <c r="I348" s="223"/>
      <c r="J348" s="37"/>
      <c r="K348" s="37"/>
      <c r="L348" s="41"/>
      <c r="M348" s="224"/>
      <c r="N348" s="225"/>
      <c r="O348" s="88"/>
      <c r="P348" s="88"/>
      <c r="Q348" s="88"/>
      <c r="R348" s="88"/>
      <c r="S348" s="88"/>
      <c r="T348" s="89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4" t="s">
        <v>121</v>
      </c>
      <c r="AU348" s="14" t="s">
        <v>80</v>
      </c>
    </row>
    <row r="349" spans="1:65" s="2" customFormat="1" ht="24.15" customHeight="1">
      <c r="A349" s="35"/>
      <c r="B349" s="36"/>
      <c r="C349" s="208" t="s">
        <v>572</v>
      </c>
      <c r="D349" s="208" t="s">
        <v>115</v>
      </c>
      <c r="E349" s="209" t="s">
        <v>573</v>
      </c>
      <c r="F349" s="210" t="s">
        <v>574</v>
      </c>
      <c r="G349" s="211" t="s">
        <v>140</v>
      </c>
      <c r="H349" s="212">
        <v>1</v>
      </c>
      <c r="I349" s="213"/>
      <c r="J349" s="214">
        <f>ROUND(I349*H349,2)</f>
        <v>0</v>
      </c>
      <c r="K349" s="210" t="s">
        <v>1</v>
      </c>
      <c r="L349" s="41"/>
      <c r="M349" s="215" t="s">
        <v>1</v>
      </c>
      <c r="N349" s="216" t="s">
        <v>38</v>
      </c>
      <c r="O349" s="88"/>
      <c r="P349" s="217">
        <f>O349*H349</f>
        <v>0</v>
      </c>
      <c r="Q349" s="217">
        <v>0</v>
      </c>
      <c r="R349" s="217">
        <f>Q349*H349</f>
        <v>0</v>
      </c>
      <c r="S349" s="217">
        <v>0</v>
      </c>
      <c r="T349" s="218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9" t="s">
        <v>119</v>
      </c>
      <c r="AT349" s="219" t="s">
        <v>115</v>
      </c>
      <c r="AU349" s="219" t="s">
        <v>80</v>
      </c>
      <c r="AY349" s="14" t="s">
        <v>112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4" t="s">
        <v>78</v>
      </c>
      <c r="BK349" s="220">
        <f>ROUND(I349*H349,2)</f>
        <v>0</v>
      </c>
      <c r="BL349" s="14" t="s">
        <v>119</v>
      </c>
      <c r="BM349" s="219" t="s">
        <v>575</v>
      </c>
    </row>
    <row r="350" spans="1:47" s="2" customFormat="1" ht="12">
      <c r="A350" s="35"/>
      <c r="B350" s="36"/>
      <c r="C350" s="37"/>
      <c r="D350" s="221" t="s">
        <v>121</v>
      </c>
      <c r="E350" s="37"/>
      <c r="F350" s="222" t="s">
        <v>574</v>
      </c>
      <c r="G350" s="37"/>
      <c r="H350" s="37"/>
      <c r="I350" s="223"/>
      <c r="J350" s="37"/>
      <c r="K350" s="37"/>
      <c r="L350" s="41"/>
      <c r="M350" s="224"/>
      <c r="N350" s="225"/>
      <c r="O350" s="88"/>
      <c r="P350" s="88"/>
      <c r="Q350" s="88"/>
      <c r="R350" s="88"/>
      <c r="S350" s="88"/>
      <c r="T350" s="89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4" t="s">
        <v>121</v>
      </c>
      <c r="AU350" s="14" t="s">
        <v>80</v>
      </c>
    </row>
    <row r="351" spans="1:65" s="2" customFormat="1" ht="24.15" customHeight="1">
      <c r="A351" s="35"/>
      <c r="B351" s="36"/>
      <c r="C351" s="208" t="s">
        <v>576</v>
      </c>
      <c r="D351" s="208" t="s">
        <v>115</v>
      </c>
      <c r="E351" s="209" t="s">
        <v>577</v>
      </c>
      <c r="F351" s="210" t="s">
        <v>578</v>
      </c>
      <c r="G351" s="211" t="s">
        <v>140</v>
      </c>
      <c r="H351" s="212">
        <v>1</v>
      </c>
      <c r="I351" s="213"/>
      <c r="J351" s="214">
        <f>ROUND(I351*H351,2)</f>
        <v>0</v>
      </c>
      <c r="K351" s="210" t="s">
        <v>1</v>
      </c>
      <c r="L351" s="41"/>
      <c r="M351" s="215" t="s">
        <v>1</v>
      </c>
      <c r="N351" s="216" t="s">
        <v>38</v>
      </c>
      <c r="O351" s="88"/>
      <c r="P351" s="217">
        <f>O351*H351</f>
        <v>0</v>
      </c>
      <c r="Q351" s="217">
        <v>0</v>
      </c>
      <c r="R351" s="217">
        <f>Q351*H351</f>
        <v>0</v>
      </c>
      <c r="S351" s="217">
        <v>0</v>
      </c>
      <c r="T351" s="218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9" t="s">
        <v>119</v>
      </c>
      <c r="AT351" s="219" t="s">
        <v>115</v>
      </c>
      <c r="AU351" s="219" t="s">
        <v>80</v>
      </c>
      <c r="AY351" s="14" t="s">
        <v>112</v>
      </c>
      <c r="BE351" s="220">
        <f>IF(N351="základní",J351,0)</f>
        <v>0</v>
      </c>
      <c r="BF351" s="220">
        <f>IF(N351="snížená",J351,0)</f>
        <v>0</v>
      </c>
      <c r="BG351" s="220">
        <f>IF(N351="zákl. přenesená",J351,0)</f>
        <v>0</v>
      </c>
      <c r="BH351" s="220">
        <f>IF(N351="sníž. přenesená",J351,0)</f>
        <v>0</v>
      </c>
      <c r="BI351" s="220">
        <f>IF(N351="nulová",J351,0)</f>
        <v>0</v>
      </c>
      <c r="BJ351" s="14" t="s">
        <v>78</v>
      </c>
      <c r="BK351" s="220">
        <f>ROUND(I351*H351,2)</f>
        <v>0</v>
      </c>
      <c r="BL351" s="14" t="s">
        <v>119</v>
      </c>
      <c r="BM351" s="219" t="s">
        <v>579</v>
      </c>
    </row>
    <row r="352" spans="1:47" s="2" customFormat="1" ht="12">
      <c r="A352" s="35"/>
      <c r="B352" s="36"/>
      <c r="C352" s="37"/>
      <c r="D352" s="221" t="s">
        <v>121</v>
      </c>
      <c r="E352" s="37"/>
      <c r="F352" s="222" t="s">
        <v>578</v>
      </c>
      <c r="G352" s="37"/>
      <c r="H352" s="37"/>
      <c r="I352" s="223"/>
      <c r="J352" s="37"/>
      <c r="K352" s="37"/>
      <c r="L352" s="41"/>
      <c r="M352" s="224"/>
      <c r="N352" s="225"/>
      <c r="O352" s="88"/>
      <c r="P352" s="88"/>
      <c r="Q352" s="88"/>
      <c r="R352" s="88"/>
      <c r="S352" s="88"/>
      <c r="T352" s="89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4" t="s">
        <v>121</v>
      </c>
      <c r="AU352" s="14" t="s">
        <v>80</v>
      </c>
    </row>
    <row r="353" spans="1:65" s="2" customFormat="1" ht="24.15" customHeight="1">
      <c r="A353" s="35"/>
      <c r="B353" s="36"/>
      <c r="C353" s="208" t="s">
        <v>580</v>
      </c>
      <c r="D353" s="208" t="s">
        <v>115</v>
      </c>
      <c r="E353" s="209" t="s">
        <v>581</v>
      </c>
      <c r="F353" s="210" t="s">
        <v>582</v>
      </c>
      <c r="G353" s="211" t="s">
        <v>140</v>
      </c>
      <c r="H353" s="212">
        <v>2</v>
      </c>
      <c r="I353" s="213"/>
      <c r="J353" s="214">
        <f>ROUND(I353*H353,2)</f>
        <v>0</v>
      </c>
      <c r="K353" s="210" t="s">
        <v>1</v>
      </c>
      <c r="L353" s="41"/>
      <c r="M353" s="215" t="s">
        <v>1</v>
      </c>
      <c r="N353" s="216" t="s">
        <v>38</v>
      </c>
      <c r="O353" s="88"/>
      <c r="P353" s="217">
        <f>O353*H353</f>
        <v>0</v>
      </c>
      <c r="Q353" s="217">
        <v>0</v>
      </c>
      <c r="R353" s="217">
        <f>Q353*H353</f>
        <v>0</v>
      </c>
      <c r="S353" s="217">
        <v>0</v>
      </c>
      <c r="T353" s="218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9" t="s">
        <v>119</v>
      </c>
      <c r="AT353" s="219" t="s">
        <v>115</v>
      </c>
      <c r="AU353" s="219" t="s">
        <v>80</v>
      </c>
      <c r="AY353" s="14" t="s">
        <v>112</v>
      </c>
      <c r="BE353" s="220">
        <f>IF(N353="základní",J353,0)</f>
        <v>0</v>
      </c>
      <c r="BF353" s="220">
        <f>IF(N353="snížená",J353,0)</f>
        <v>0</v>
      </c>
      <c r="BG353" s="220">
        <f>IF(N353="zákl. přenesená",J353,0)</f>
        <v>0</v>
      </c>
      <c r="BH353" s="220">
        <f>IF(N353="sníž. přenesená",J353,0)</f>
        <v>0</v>
      </c>
      <c r="BI353" s="220">
        <f>IF(N353="nulová",J353,0)</f>
        <v>0</v>
      </c>
      <c r="BJ353" s="14" t="s">
        <v>78</v>
      </c>
      <c r="BK353" s="220">
        <f>ROUND(I353*H353,2)</f>
        <v>0</v>
      </c>
      <c r="BL353" s="14" t="s">
        <v>119</v>
      </c>
      <c r="BM353" s="219" t="s">
        <v>583</v>
      </c>
    </row>
    <row r="354" spans="1:47" s="2" customFormat="1" ht="12">
      <c r="A354" s="35"/>
      <c r="B354" s="36"/>
      <c r="C354" s="37"/>
      <c r="D354" s="221" t="s">
        <v>121</v>
      </c>
      <c r="E354" s="37"/>
      <c r="F354" s="222" t="s">
        <v>582</v>
      </c>
      <c r="G354" s="37"/>
      <c r="H354" s="37"/>
      <c r="I354" s="223"/>
      <c r="J354" s="37"/>
      <c r="K354" s="37"/>
      <c r="L354" s="41"/>
      <c r="M354" s="224"/>
      <c r="N354" s="225"/>
      <c r="O354" s="88"/>
      <c r="P354" s="88"/>
      <c r="Q354" s="88"/>
      <c r="R354" s="88"/>
      <c r="S354" s="88"/>
      <c r="T354" s="89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4" t="s">
        <v>121</v>
      </c>
      <c r="AU354" s="14" t="s">
        <v>80</v>
      </c>
    </row>
    <row r="355" spans="1:65" s="2" customFormat="1" ht="33" customHeight="1">
      <c r="A355" s="35"/>
      <c r="B355" s="36"/>
      <c r="C355" s="208" t="s">
        <v>584</v>
      </c>
      <c r="D355" s="208" t="s">
        <v>115</v>
      </c>
      <c r="E355" s="209" t="s">
        <v>585</v>
      </c>
      <c r="F355" s="210" t="s">
        <v>586</v>
      </c>
      <c r="G355" s="211" t="s">
        <v>140</v>
      </c>
      <c r="H355" s="212">
        <v>50</v>
      </c>
      <c r="I355" s="213"/>
      <c r="J355" s="214">
        <f>ROUND(I355*H355,2)</f>
        <v>0</v>
      </c>
      <c r="K355" s="210" t="s">
        <v>1</v>
      </c>
      <c r="L355" s="41"/>
      <c r="M355" s="215" t="s">
        <v>1</v>
      </c>
      <c r="N355" s="216" t="s">
        <v>38</v>
      </c>
      <c r="O355" s="88"/>
      <c r="P355" s="217">
        <f>O355*H355</f>
        <v>0</v>
      </c>
      <c r="Q355" s="217">
        <v>0</v>
      </c>
      <c r="R355" s="217">
        <f>Q355*H355</f>
        <v>0</v>
      </c>
      <c r="S355" s="217">
        <v>0</v>
      </c>
      <c r="T355" s="218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9" t="s">
        <v>119</v>
      </c>
      <c r="AT355" s="219" t="s">
        <v>115</v>
      </c>
      <c r="AU355" s="219" t="s">
        <v>80</v>
      </c>
      <c r="AY355" s="14" t="s">
        <v>112</v>
      </c>
      <c r="BE355" s="220">
        <f>IF(N355="základní",J355,0)</f>
        <v>0</v>
      </c>
      <c r="BF355" s="220">
        <f>IF(N355="snížená",J355,0)</f>
        <v>0</v>
      </c>
      <c r="BG355" s="220">
        <f>IF(N355="zákl. přenesená",J355,0)</f>
        <v>0</v>
      </c>
      <c r="BH355" s="220">
        <f>IF(N355="sníž. přenesená",J355,0)</f>
        <v>0</v>
      </c>
      <c r="BI355" s="220">
        <f>IF(N355="nulová",J355,0)</f>
        <v>0</v>
      </c>
      <c r="BJ355" s="14" t="s">
        <v>78</v>
      </c>
      <c r="BK355" s="220">
        <f>ROUND(I355*H355,2)</f>
        <v>0</v>
      </c>
      <c r="BL355" s="14" t="s">
        <v>119</v>
      </c>
      <c r="BM355" s="219" t="s">
        <v>587</v>
      </c>
    </row>
    <row r="356" spans="1:47" s="2" customFormat="1" ht="12">
      <c r="A356" s="35"/>
      <c r="B356" s="36"/>
      <c r="C356" s="37"/>
      <c r="D356" s="221" t="s">
        <v>121</v>
      </c>
      <c r="E356" s="37"/>
      <c r="F356" s="222" t="s">
        <v>586</v>
      </c>
      <c r="G356" s="37"/>
      <c r="H356" s="37"/>
      <c r="I356" s="223"/>
      <c r="J356" s="37"/>
      <c r="K356" s="37"/>
      <c r="L356" s="41"/>
      <c r="M356" s="224"/>
      <c r="N356" s="225"/>
      <c r="O356" s="88"/>
      <c r="P356" s="88"/>
      <c r="Q356" s="88"/>
      <c r="R356" s="88"/>
      <c r="S356" s="88"/>
      <c r="T356" s="89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4" t="s">
        <v>121</v>
      </c>
      <c r="AU356" s="14" t="s">
        <v>80</v>
      </c>
    </row>
    <row r="357" spans="1:65" s="2" customFormat="1" ht="24.15" customHeight="1">
      <c r="A357" s="35"/>
      <c r="B357" s="36"/>
      <c r="C357" s="208" t="s">
        <v>588</v>
      </c>
      <c r="D357" s="208" t="s">
        <v>115</v>
      </c>
      <c r="E357" s="209" t="s">
        <v>589</v>
      </c>
      <c r="F357" s="210" t="s">
        <v>590</v>
      </c>
      <c r="G357" s="211" t="s">
        <v>140</v>
      </c>
      <c r="H357" s="212">
        <v>25</v>
      </c>
      <c r="I357" s="213"/>
      <c r="J357" s="214">
        <f>ROUND(I357*H357,2)</f>
        <v>0</v>
      </c>
      <c r="K357" s="210" t="s">
        <v>1</v>
      </c>
      <c r="L357" s="41"/>
      <c r="M357" s="215" t="s">
        <v>1</v>
      </c>
      <c r="N357" s="216" t="s">
        <v>38</v>
      </c>
      <c r="O357" s="88"/>
      <c r="P357" s="217">
        <f>O357*H357</f>
        <v>0</v>
      </c>
      <c r="Q357" s="217">
        <v>0</v>
      </c>
      <c r="R357" s="217">
        <f>Q357*H357</f>
        <v>0</v>
      </c>
      <c r="S357" s="217">
        <v>0</v>
      </c>
      <c r="T357" s="218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9" t="s">
        <v>119</v>
      </c>
      <c r="AT357" s="219" t="s">
        <v>115</v>
      </c>
      <c r="AU357" s="219" t="s">
        <v>80</v>
      </c>
      <c r="AY357" s="14" t="s">
        <v>112</v>
      </c>
      <c r="BE357" s="220">
        <f>IF(N357="základní",J357,0)</f>
        <v>0</v>
      </c>
      <c r="BF357" s="220">
        <f>IF(N357="snížená",J357,0)</f>
        <v>0</v>
      </c>
      <c r="BG357" s="220">
        <f>IF(N357="zákl. přenesená",J357,0)</f>
        <v>0</v>
      </c>
      <c r="BH357" s="220">
        <f>IF(N357="sníž. přenesená",J357,0)</f>
        <v>0</v>
      </c>
      <c r="BI357" s="220">
        <f>IF(N357="nulová",J357,0)</f>
        <v>0</v>
      </c>
      <c r="BJ357" s="14" t="s">
        <v>78</v>
      </c>
      <c r="BK357" s="220">
        <f>ROUND(I357*H357,2)</f>
        <v>0</v>
      </c>
      <c r="BL357" s="14" t="s">
        <v>119</v>
      </c>
      <c r="BM357" s="219" t="s">
        <v>591</v>
      </c>
    </row>
    <row r="358" spans="1:47" s="2" customFormat="1" ht="12">
      <c r="A358" s="35"/>
      <c r="B358" s="36"/>
      <c r="C358" s="37"/>
      <c r="D358" s="221" t="s">
        <v>121</v>
      </c>
      <c r="E358" s="37"/>
      <c r="F358" s="222" t="s">
        <v>590</v>
      </c>
      <c r="G358" s="37"/>
      <c r="H358" s="37"/>
      <c r="I358" s="223"/>
      <c r="J358" s="37"/>
      <c r="K358" s="37"/>
      <c r="L358" s="41"/>
      <c r="M358" s="224"/>
      <c r="N358" s="225"/>
      <c r="O358" s="88"/>
      <c r="P358" s="88"/>
      <c r="Q358" s="88"/>
      <c r="R358" s="88"/>
      <c r="S358" s="88"/>
      <c r="T358" s="89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4" t="s">
        <v>121</v>
      </c>
      <c r="AU358" s="14" t="s">
        <v>80</v>
      </c>
    </row>
    <row r="359" spans="1:65" s="2" customFormat="1" ht="24.15" customHeight="1">
      <c r="A359" s="35"/>
      <c r="B359" s="36"/>
      <c r="C359" s="208" t="s">
        <v>592</v>
      </c>
      <c r="D359" s="208" t="s">
        <v>115</v>
      </c>
      <c r="E359" s="209" t="s">
        <v>593</v>
      </c>
      <c r="F359" s="210" t="s">
        <v>594</v>
      </c>
      <c r="G359" s="211" t="s">
        <v>198</v>
      </c>
      <c r="H359" s="226"/>
      <c r="I359" s="213"/>
      <c r="J359" s="214">
        <f>ROUND(I359*H359,2)</f>
        <v>0</v>
      </c>
      <c r="K359" s="210" t="s">
        <v>1</v>
      </c>
      <c r="L359" s="41"/>
      <c r="M359" s="215" t="s">
        <v>1</v>
      </c>
      <c r="N359" s="216" t="s">
        <v>38</v>
      </c>
      <c r="O359" s="88"/>
      <c r="P359" s="217">
        <f>O359*H359</f>
        <v>0</v>
      </c>
      <c r="Q359" s="217">
        <v>0</v>
      </c>
      <c r="R359" s="217">
        <f>Q359*H359</f>
        <v>0</v>
      </c>
      <c r="S359" s="217">
        <v>0</v>
      </c>
      <c r="T359" s="218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9" t="s">
        <v>119</v>
      </c>
      <c r="AT359" s="219" t="s">
        <v>115</v>
      </c>
      <c r="AU359" s="219" t="s">
        <v>80</v>
      </c>
      <c r="AY359" s="14" t="s">
        <v>112</v>
      </c>
      <c r="BE359" s="220">
        <f>IF(N359="základní",J359,0)</f>
        <v>0</v>
      </c>
      <c r="BF359" s="220">
        <f>IF(N359="snížená",J359,0)</f>
        <v>0</v>
      </c>
      <c r="BG359" s="220">
        <f>IF(N359="zákl. přenesená",J359,0)</f>
        <v>0</v>
      </c>
      <c r="BH359" s="220">
        <f>IF(N359="sníž. přenesená",J359,0)</f>
        <v>0</v>
      </c>
      <c r="BI359" s="220">
        <f>IF(N359="nulová",J359,0)</f>
        <v>0</v>
      </c>
      <c r="BJ359" s="14" t="s">
        <v>78</v>
      </c>
      <c r="BK359" s="220">
        <f>ROUND(I359*H359,2)</f>
        <v>0</v>
      </c>
      <c r="BL359" s="14" t="s">
        <v>119</v>
      </c>
      <c r="BM359" s="219" t="s">
        <v>595</v>
      </c>
    </row>
    <row r="360" spans="1:47" s="2" customFormat="1" ht="12">
      <c r="A360" s="35"/>
      <c r="B360" s="36"/>
      <c r="C360" s="37"/>
      <c r="D360" s="221" t="s">
        <v>121</v>
      </c>
      <c r="E360" s="37"/>
      <c r="F360" s="222" t="s">
        <v>594</v>
      </c>
      <c r="G360" s="37"/>
      <c r="H360" s="37"/>
      <c r="I360" s="223"/>
      <c r="J360" s="37"/>
      <c r="K360" s="37"/>
      <c r="L360" s="41"/>
      <c r="M360" s="224"/>
      <c r="N360" s="225"/>
      <c r="O360" s="88"/>
      <c r="P360" s="88"/>
      <c r="Q360" s="88"/>
      <c r="R360" s="88"/>
      <c r="S360" s="88"/>
      <c r="T360" s="89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4" t="s">
        <v>121</v>
      </c>
      <c r="AU360" s="14" t="s">
        <v>80</v>
      </c>
    </row>
    <row r="361" spans="1:65" s="2" customFormat="1" ht="24.15" customHeight="1">
      <c r="A361" s="35"/>
      <c r="B361" s="36"/>
      <c r="C361" s="208" t="s">
        <v>596</v>
      </c>
      <c r="D361" s="208" t="s">
        <v>115</v>
      </c>
      <c r="E361" s="209" t="s">
        <v>597</v>
      </c>
      <c r="F361" s="210" t="s">
        <v>598</v>
      </c>
      <c r="G361" s="211" t="s">
        <v>198</v>
      </c>
      <c r="H361" s="226"/>
      <c r="I361" s="213"/>
      <c r="J361" s="214">
        <f>ROUND(I361*H361,2)</f>
        <v>0</v>
      </c>
      <c r="K361" s="210" t="s">
        <v>1</v>
      </c>
      <c r="L361" s="41"/>
      <c r="M361" s="215" t="s">
        <v>1</v>
      </c>
      <c r="N361" s="216" t="s">
        <v>38</v>
      </c>
      <c r="O361" s="88"/>
      <c r="P361" s="217">
        <f>O361*H361</f>
        <v>0</v>
      </c>
      <c r="Q361" s="217">
        <v>0</v>
      </c>
      <c r="R361" s="217">
        <f>Q361*H361</f>
        <v>0</v>
      </c>
      <c r="S361" s="217">
        <v>0</v>
      </c>
      <c r="T361" s="218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19" t="s">
        <v>119</v>
      </c>
      <c r="AT361" s="219" t="s">
        <v>115</v>
      </c>
      <c r="AU361" s="219" t="s">
        <v>80</v>
      </c>
      <c r="AY361" s="14" t="s">
        <v>112</v>
      </c>
      <c r="BE361" s="220">
        <f>IF(N361="základní",J361,0)</f>
        <v>0</v>
      </c>
      <c r="BF361" s="220">
        <f>IF(N361="snížená",J361,0)</f>
        <v>0</v>
      </c>
      <c r="BG361" s="220">
        <f>IF(N361="zákl. přenesená",J361,0)</f>
        <v>0</v>
      </c>
      <c r="BH361" s="220">
        <f>IF(N361="sníž. přenesená",J361,0)</f>
        <v>0</v>
      </c>
      <c r="BI361" s="220">
        <f>IF(N361="nulová",J361,0)</f>
        <v>0</v>
      </c>
      <c r="BJ361" s="14" t="s">
        <v>78</v>
      </c>
      <c r="BK361" s="220">
        <f>ROUND(I361*H361,2)</f>
        <v>0</v>
      </c>
      <c r="BL361" s="14" t="s">
        <v>119</v>
      </c>
      <c r="BM361" s="219" t="s">
        <v>599</v>
      </c>
    </row>
    <row r="362" spans="1:47" s="2" customFormat="1" ht="12">
      <c r="A362" s="35"/>
      <c r="B362" s="36"/>
      <c r="C362" s="37"/>
      <c r="D362" s="221" t="s">
        <v>121</v>
      </c>
      <c r="E362" s="37"/>
      <c r="F362" s="222" t="s">
        <v>598</v>
      </c>
      <c r="G362" s="37"/>
      <c r="H362" s="37"/>
      <c r="I362" s="223"/>
      <c r="J362" s="37"/>
      <c r="K362" s="37"/>
      <c r="L362" s="41"/>
      <c r="M362" s="224"/>
      <c r="N362" s="225"/>
      <c r="O362" s="88"/>
      <c r="P362" s="88"/>
      <c r="Q362" s="88"/>
      <c r="R362" s="88"/>
      <c r="S362" s="88"/>
      <c r="T362" s="89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4" t="s">
        <v>121</v>
      </c>
      <c r="AU362" s="14" t="s">
        <v>80</v>
      </c>
    </row>
    <row r="363" spans="1:63" s="12" customFormat="1" ht="25.9" customHeight="1">
      <c r="A363" s="12"/>
      <c r="B363" s="192"/>
      <c r="C363" s="193"/>
      <c r="D363" s="194" t="s">
        <v>72</v>
      </c>
      <c r="E363" s="195" t="s">
        <v>600</v>
      </c>
      <c r="F363" s="195" t="s">
        <v>601</v>
      </c>
      <c r="G363" s="193"/>
      <c r="H363" s="193"/>
      <c r="I363" s="196"/>
      <c r="J363" s="197">
        <f>BK363</f>
        <v>0</v>
      </c>
      <c r="K363" s="193"/>
      <c r="L363" s="198"/>
      <c r="M363" s="199"/>
      <c r="N363" s="200"/>
      <c r="O363" s="200"/>
      <c r="P363" s="201">
        <f>P364+P369+P372</f>
        <v>0</v>
      </c>
      <c r="Q363" s="200"/>
      <c r="R363" s="201">
        <f>R364+R369+R372</f>
        <v>0</v>
      </c>
      <c r="S363" s="200"/>
      <c r="T363" s="202">
        <f>T364+T369+T372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3" t="s">
        <v>133</v>
      </c>
      <c r="AT363" s="204" t="s">
        <v>72</v>
      </c>
      <c r="AU363" s="204" t="s">
        <v>73</v>
      </c>
      <c r="AY363" s="203" t="s">
        <v>112</v>
      </c>
      <c r="BK363" s="205">
        <f>BK364+BK369+BK372</f>
        <v>0</v>
      </c>
    </row>
    <row r="364" spans="1:63" s="12" customFormat="1" ht="22.8" customHeight="1">
      <c r="A364" s="12"/>
      <c r="B364" s="192"/>
      <c r="C364" s="193"/>
      <c r="D364" s="194" t="s">
        <v>72</v>
      </c>
      <c r="E364" s="206" t="s">
        <v>602</v>
      </c>
      <c r="F364" s="206" t="s">
        <v>603</v>
      </c>
      <c r="G364" s="193"/>
      <c r="H364" s="193"/>
      <c r="I364" s="196"/>
      <c r="J364" s="207">
        <f>BK364</f>
        <v>0</v>
      </c>
      <c r="K364" s="193"/>
      <c r="L364" s="198"/>
      <c r="M364" s="199"/>
      <c r="N364" s="200"/>
      <c r="O364" s="200"/>
      <c r="P364" s="201">
        <f>SUM(P365:P368)</f>
        <v>0</v>
      </c>
      <c r="Q364" s="200"/>
      <c r="R364" s="201">
        <f>SUM(R365:R368)</f>
        <v>0</v>
      </c>
      <c r="S364" s="200"/>
      <c r="T364" s="202">
        <f>SUM(T365:T368)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03" t="s">
        <v>133</v>
      </c>
      <c r="AT364" s="204" t="s">
        <v>72</v>
      </c>
      <c r="AU364" s="204" t="s">
        <v>78</v>
      </c>
      <c r="AY364" s="203" t="s">
        <v>112</v>
      </c>
      <c r="BK364" s="205">
        <f>SUM(BK365:BK368)</f>
        <v>0</v>
      </c>
    </row>
    <row r="365" spans="1:65" s="2" customFormat="1" ht="16.5" customHeight="1">
      <c r="A365" s="35"/>
      <c r="B365" s="36"/>
      <c r="C365" s="208" t="s">
        <v>604</v>
      </c>
      <c r="D365" s="208" t="s">
        <v>115</v>
      </c>
      <c r="E365" s="209" t="s">
        <v>605</v>
      </c>
      <c r="F365" s="210" t="s">
        <v>606</v>
      </c>
      <c r="G365" s="211" t="s">
        <v>607</v>
      </c>
      <c r="H365" s="212">
        <v>1</v>
      </c>
      <c r="I365" s="213"/>
      <c r="J365" s="214">
        <f>ROUND(I365*H365,2)</f>
        <v>0</v>
      </c>
      <c r="K365" s="210" t="s">
        <v>1</v>
      </c>
      <c r="L365" s="41"/>
      <c r="M365" s="215" t="s">
        <v>1</v>
      </c>
      <c r="N365" s="216" t="s">
        <v>38</v>
      </c>
      <c r="O365" s="88"/>
      <c r="P365" s="217">
        <f>O365*H365</f>
        <v>0</v>
      </c>
      <c r="Q365" s="217">
        <v>0</v>
      </c>
      <c r="R365" s="217">
        <f>Q365*H365</f>
        <v>0</v>
      </c>
      <c r="S365" s="217">
        <v>0</v>
      </c>
      <c r="T365" s="218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9" t="s">
        <v>129</v>
      </c>
      <c r="AT365" s="219" t="s">
        <v>115</v>
      </c>
      <c r="AU365" s="219" t="s">
        <v>80</v>
      </c>
      <c r="AY365" s="14" t="s">
        <v>112</v>
      </c>
      <c r="BE365" s="220">
        <f>IF(N365="základní",J365,0)</f>
        <v>0</v>
      </c>
      <c r="BF365" s="220">
        <f>IF(N365="snížená",J365,0)</f>
        <v>0</v>
      </c>
      <c r="BG365" s="220">
        <f>IF(N365="zákl. přenesená",J365,0)</f>
        <v>0</v>
      </c>
      <c r="BH365" s="220">
        <f>IF(N365="sníž. přenesená",J365,0)</f>
        <v>0</v>
      </c>
      <c r="BI365" s="220">
        <f>IF(N365="nulová",J365,0)</f>
        <v>0</v>
      </c>
      <c r="BJ365" s="14" t="s">
        <v>78</v>
      </c>
      <c r="BK365" s="220">
        <f>ROUND(I365*H365,2)</f>
        <v>0</v>
      </c>
      <c r="BL365" s="14" t="s">
        <v>129</v>
      </c>
      <c r="BM365" s="219" t="s">
        <v>608</v>
      </c>
    </row>
    <row r="366" spans="1:47" s="2" customFormat="1" ht="12">
      <c r="A366" s="35"/>
      <c r="B366" s="36"/>
      <c r="C366" s="37"/>
      <c r="D366" s="221" t="s">
        <v>121</v>
      </c>
      <c r="E366" s="37"/>
      <c r="F366" s="222" t="s">
        <v>606</v>
      </c>
      <c r="G366" s="37"/>
      <c r="H366" s="37"/>
      <c r="I366" s="223"/>
      <c r="J366" s="37"/>
      <c r="K366" s="37"/>
      <c r="L366" s="41"/>
      <c r="M366" s="224"/>
      <c r="N366" s="225"/>
      <c r="O366" s="88"/>
      <c r="P366" s="88"/>
      <c r="Q366" s="88"/>
      <c r="R366" s="88"/>
      <c r="S366" s="88"/>
      <c r="T366" s="89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4" t="s">
        <v>121</v>
      </c>
      <c r="AU366" s="14" t="s">
        <v>80</v>
      </c>
    </row>
    <row r="367" spans="1:65" s="2" customFormat="1" ht="16.5" customHeight="1">
      <c r="A367" s="35"/>
      <c r="B367" s="36"/>
      <c r="C367" s="208" t="s">
        <v>609</v>
      </c>
      <c r="D367" s="208" t="s">
        <v>115</v>
      </c>
      <c r="E367" s="209" t="s">
        <v>610</v>
      </c>
      <c r="F367" s="210" t="s">
        <v>611</v>
      </c>
      <c r="G367" s="211" t="s">
        <v>612</v>
      </c>
      <c r="H367" s="212">
        <v>1</v>
      </c>
      <c r="I367" s="213"/>
      <c r="J367" s="214">
        <f>ROUND(I367*H367,2)</f>
        <v>0</v>
      </c>
      <c r="K367" s="210" t="s">
        <v>1</v>
      </c>
      <c r="L367" s="41"/>
      <c r="M367" s="215" t="s">
        <v>1</v>
      </c>
      <c r="N367" s="216" t="s">
        <v>38</v>
      </c>
      <c r="O367" s="88"/>
      <c r="P367" s="217">
        <f>O367*H367</f>
        <v>0</v>
      </c>
      <c r="Q367" s="217">
        <v>0</v>
      </c>
      <c r="R367" s="217">
        <f>Q367*H367</f>
        <v>0</v>
      </c>
      <c r="S367" s="217">
        <v>0</v>
      </c>
      <c r="T367" s="218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9" t="s">
        <v>129</v>
      </c>
      <c r="AT367" s="219" t="s">
        <v>115</v>
      </c>
      <c r="AU367" s="219" t="s">
        <v>80</v>
      </c>
      <c r="AY367" s="14" t="s">
        <v>112</v>
      </c>
      <c r="BE367" s="220">
        <f>IF(N367="základní",J367,0)</f>
        <v>0</v>
      </c>
      <c r="BF367" s="220">
        <f>IF(N367="snížená",J367,0)</f>
        <v>0</v>
      </c>
      <c r="BG367" s="220">
        <f>IF(N367="zákl. přenesená",J367,0)</f>
        <v>0</v>
      </c>
      <c r="BH367" s="220">
        <f>IF(N367="sníž. přenesená",J367,0)</f>
        <v>0</v>
      </c>
      <c r="BI367" s="220">
        <f>IF(N367="nulová",J367,0)</f>
        <v>0</v>
      </c>
      <c r="BJ367" s="14" t="s">
        <v>78</v>
      </c>
      <c r="BK367" s="220">
        <f>ROUND(I367*H367,2)</f>
        <v>0</v>
      </c>
      <c r="BL367" s="14" t="s">
        <v>129</v>
      </c>
      <c r="BM367" s="219" t="s">
        <v>613</v>
      </c>
    </row>
    <row r="368" spans="1:47" s="2" customFormat="1" ht="12">
      <c r="A368" s="35"/>
      <c r="B368" s="36"/>
      <c r="C368" s="37"/>
      <c r="D368" s="221" t="s">
        <v>121</v>
      </c>
      <c r="E368" s="37"/>
      <c r="F368" s="222" t="s">
        <v>611</v>
      </c>
      <c r="G368" s="37"/>
      <c r="H368" s="37"/>
      <c r="I368" s="223"/>
      <c r="J368" s="37"/>
      <c r="K368" s="37"/>
      <c r="L368" s="41"/>
      <c r="M368" s="224"/>
      <c r="N368" s="225"/>
      <c r="O368" s="88"/>
      <c r="P368" s="88"/>
      <c r="Q368" s="88"/>
      <c r="R368" s="88"/>
      <c r="S368" s="88"/>
      <c r="T368" s="89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4" t="s">
        <v>121</v>
      </c>
      <c r="AU368" s="14" t="s">
        <v>80</v>
      </c>
    </row>
    <row r="369" spans="1:63" s="12" customFormat="1" ht="22.8" customHeight="1">
      <c r="A369" s="12"/>
      <c r="B369" s="192"/>
      <c r="C369" s="193"/>
      <c r="D369" s="194" t="s">
        <v>72</v>
      </c>
      <c r="E369" s="206" t="s">
        <v>614</v>
      </c>
      <c r="F369" s="206" t="s">
        <v>615</v>
      </c>
      <c r="G369" s="193"/>
      <c r="H369" s="193"/>
      <c r="I369" s="196"/>
      <c r="J369" s="207">
        <f>BK369</f>
        <v>0</v>
      </c>
      <c r="K369" s="193"/>
      <c r="L369" s="198"/>
      <c r="M369" s="199"/>
      <c r="N369" s="200"/>
      <c r="O369" s="200"/>
      <c r="P369" s="201">
        <f>SUM(P370:P371)</f>
        <v>0</v>
      </c>
      <c r="Q369" s="200"/>
      <c r="R369" s="201">
        <f>SUM(R370:R371)</f>
        <v>0</v>
      </c>
      <c r="S369" s="200"/>
      <c r="T369" s="202">
        <f>SUM(T370:T371)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3" t="s">
        <v>133</v>
      </c>
      <c r="AT369" s="204" t="s">
        <v>72</v>
      </c>
      <c r="AU369" s="204" t="s">
        <v>78</v>
      </c>
      <c r="AY369" s="203" t="s">
        <v>112</v>
      </c>
      <c r="BK369" s="205">
        <f>SUM(BK370:BK371)</f>
        <v>0</v>
      </c>
    </row>
    <row r="370" spans="1:65" s="2" customFormat="1" ht="16.5" customHeight="1">
      <c r="A370" s="35"/>
      <c r="B370" s="36"/>
      <c r="C370" s="208" t="s">
        <v>616</v>
      </c>
      <c r="D370" s="208" t="s">
        <v>115</v>
      </c>
      <c r="E370" s="209" t="s">
        <v>617</v>
      </c>
      <c r="F370" s="210" t="s">
        <v>618</v>
      </c>
      <c r="G370" s="211" t="s">
        <v>607</v>
      </c>
      <c r="H370" s="212">
        <v>1</v>
      </c>
      <c r="I370" s="213"/>
      <c r="J370" s="214">
        <f>ROUND(I370*H370,2)</f>
        <v>0</v>
      </c>
      <c r="K370" s="210" t="s">
        <v>1</v>
      </c>
      <c r="L370" s="41"/>
      <c r="M370" s="215" t="s">
        <v>1</v>
      </c>
      <c r="N370" s="216" t="s">
        <v>38</v>
      </c>
      <c r="O370" s="88"/>
      <c r="P370" s="217">
        <f>O370*H370</f>
        <v>0</v>
      </c>
      <c r="Q370" s="217">
        <v>0</v>
      </c>
      <c r="R370" s="217">
        <f>Q370*H370</f>
        <v>0</v>
      </c>
      <c r="S370" s="217">
        <v>0</v>
      </c>
      <c r="T370" s="218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9" t="s">
        <v>129</v>
      </c>
      <c r="AT370" s="219" t="s">
        <v>115</v>
      </c>
      <c r="AU370" s="219" t="s">
        <v>80</v>
      </c>
      <c r="AY370" s="14" t="s">
        <v>112</v>
      </c>
      <c r="BE370" s="220">
        <f>IF(N370="základní",J370,0)</f>
        <v>0</v>
      </c>
      <c r="BF370" s="220">
        <f>IF(N370="snížená",J370,0)</f>
        <v>0</v>
      </c>
      <c r="BG370" s="220">
        <f>IF(N370="zákl. přenesená",J370,0)</f>
        <v>0</v>
      </c>
      <c r="BH370" s="220">
        <f>IF(N370="sníž. přenesená",J370,0)</f>
        <v>0</v>
      </c>
      <c r="BI370" s="220">
        <f>IF(N370="nulová",J370,0)</f>
        <v>0</v>
      </c>
      <c r="BJ370" s="14" t="s">
        <v>78</v>
      </c>
      <c r="BK370" s="220">
        <f>ROUND(I370*H370,2)</f>
        <v>0</v>
      </c>
      <c r="BL370" s="14" t="s">
        <v>129</v>
      </c>
      <c r="BM370" s="219" t="s">
        <v>619</v>
      </c>
    </row>
    <row r="371" spans="1:47" s="2" customFormat="1" ht="12">
      <c r="A371" s="35"/>
      <c r="B371" s="36"/>
      <c r="C371" s="37"/>
      <c r="D371" s="221" t="s">
        <v>121</v>
      </c>
      <c r="E371" s="37"/>
      <c r="F371" s="222" t="s">
        <v>618</v>
      </c>
      <c r="G371" s="37"/>
      <c r="H371" s="37"/>
      <c r="I371" s="223"/>
      <c r="J371" s="37"/>
      <c r="K371" s="37"/>
      <c r="L371" s="41"/>
      <c r="M371" s="224"/>
      <c r="N371" s="225"/>
      <c r="O371" s="88"/>
      <c r="P371" s="88"/>
      <c r="Q371" s="88"/>
      <c r="R371" s="88"/>
      <c r="S371" s="88"/>
      <c r="T371" s="89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4" t="s">
        <v>121</v>
      </c>
      <c r="AU371" s="14" t="s">
        <v>80</v>
      </c>
    </row>
    <row r="372" spans="1:63" s="12" customFormat="1" ht="22.8" customHeight="1">
      <c r="A372" s="12"/>
      <c r="B372" s="192"/>
      <c r="C372" s="193"/>
      <c r="D372" s="194" t="s">
        <v>72</v>
      </c>
      <c r="E372" s="206" t="s">
        <v>620</v>
      </c>
      <c r="F372" s="206" t="s">
        <v>621</v>
      </c>
      <c r="G372" s="193"/>
      <c r="H372" s="193"/>
      <c r="I372" s="196"/>
      <c r="J372" s="207">
        <f>BK372</f>
        <v>0</v>
      </c>
      <c r="K372" s="193"/>
      <c r="L372" s="198"/>
      <c r="M372" s="199"/>
      <c r="N372" s="200"/>
      <c r="O372" s="200"/>
      <c r="P372" s="201">
        <f>SUM(P373:P374)</f>
        <v>0</v>
      </c>
      <c r="Q372" s="200"/>
      <c r="R372" s="201">
        <f>SUM(R373:R374)</f>
        <v>0</v>
      </c>
      <c r="S372" s="200"/>
      <c r="T372" s="202">
        <f>SUM(T373:T374)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03" t="s">
        <v>133</v>
      </c>
      <c r="AT372" s="204" t="s">
        <v>72</v>
      </c>
      <c r="AU372" s="204" t="s">
        <v>78</v>
      </c>
      <c r="AY372" s="203" t="s">
        <v>112</v>
      </c>
      <c r="BK372" s="205">
        <f>SUM(BK373:BK374)</f>
        <v>0</v>
      </c>
    </row>
    <row r="373" spans="1:65" s="2" customFormat="1" ht="16.5" customHeight="1">
      <c r="A373" s="35"/>
      <c r="B373" s="36"/>
      <c r="C373" s="208" t="s">
        <v>622</v>
      </c>
      <c r="D373" s="208" t="s">
        <v>115</v>
      </c>
      <c r="E373" s="209" t="s">
        <v>623</v>
      </c>
      <c r="F373" s="210" t="s">
        <v>624</v>
      </c>
      <c r="G373" s="211" t="s">
        <v>612</v>
      </c>
      <c r="H373" s="212">
        <v>1</v>
      </c>
      <c r="I373" s="213"/>
      <c r="J373" s="214">
        <f>ROUND(I373*H373,2)</f>
        <v>0</v>
      </c>
      <c r="K373" s="210" t="s">
        <v>1</v>
      </c>
      <c r="L373" s="41"/>
      <c r="M373" s="215" t="s">
        <v>1</v>
      </c>
      <c r="N373" s="216" t="s">
        <v>38</v>
      </c>
      <c r="O373" s="88"/>
      <c r="P373" s="217">
        <f>O373*H373</f>
        <v>0</v>
      </c>
      <c r="Q373" s="217">
        <v>0</v>
      </c>
      <c r="R373" s="217">
        <f>Q373*H373</f>
        <v>0</v>
      </c>
      <c r="S373" s="217">
        <v>0</v>
      </c>
      <c r="T373" s="218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9" t="s">
        <v>129</v>
      </c>
      <c r="AT373" s="219" t="s">
        <v>115</v>
      </c>
      <c r="AU373" s="219" t="s">
        <v>80</v>
      </c>
      <c r="AY373" s="14" t="s">
        <v>112</v>
      </c>
      <c r="BE373" s="220">
        <f>IF(N373="základní",J373,0)</f>
        <v>0</v>
      </c>
      <c r="BF373" s="220">
        <f>IF(N373="snížená",J373,0)</f>
        <v>0</v>
      </c>
      <c r="BG373" s="220">
        <f>IF(N373="zákl. přenesená",J373,0)</f>
        <v>0</v>
      </c>
      <c r="BH373" s="220">
        <f>IF(N373="sníž. přenesená",J373,0)</f>
        <v>0</v>
      </c>
      <c r="BI373" s="220">
        <f>IF(N373="nulová",J373,0)</f>
        <v>0</v>
      </c>
      <c r="BJ373" s="14" t="s">
        <v>78</v>
      </c>
      <c r="BK373" s="220">
        <f>ROUND(I373*H373,2)</f>
        <v>0</v>
      </c>
      <c r="BL373" s="14" t="s">
        <v>129</v>
      </c>
      <c r="BM373" s="219" t="s">
        <v>625</v>
      </c>
    </row>
    <row r="374" spans="1:47" s="2" customFormat="1" ht="12">
      <c r="A374" s="35"/>
      <c r="B374" s="36"/>
      <c r="C374" s="37"/>
      <c r="D374" s="221" t="s">
        <v>121</v>
      </c>
      <c r="E374" s="37"/>
      <c r="F374" s="222" t="s">
        <v>624</v>
      </c>
      <c r="G374" s="37"/>
      <c r="H374" s="37"/>
      <c r="I374" s="223"/>
      <c r="J374" s="37"/>
      <c r="K374" s="37"/>
      <c r="L374" s="41"/>
      <c r="M374" s="237"/>
      <c r="N374" s="238"/>
      <c r="O374" s="239"/>
      <c r="P374" s="239"/>
      <c r="Q374" s="239"/>
      <c r="R374" s="239"/>
      <c r="S374" s="239"/>
      <c r="T374" s="240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4" t="s">
        <v>121</v>
      </c>
      <c r="AU374" s="14" t="s">
        <v>80</v>
      </c>
    </row>
    <row r="375" spans="1:31" s="2" customFormat="1" ht="6.95" customHeight="1">
      <c r="A375" s="35"/>
      <c r="B375" s="63"/>
      <c r="C375" s="64"/>
      <c r="D375" s="64"/>
      <c r="E375" s="64"/>
      <c r="F375" s="64"/>
      <c r="G375" s="64"/>
      <c r="H375" s="64"/>
      <c r="I375" s="64"/>
      <c r="J375" s="64"/>
      <c r="K375" s="64"/>
      <c r="L375" s="41"/>
      <c r="M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</row>
  </sheetData>
  <sheetProtection password="CC35" sheet="1" objects="1" scenarios="1" formatColumns="0" formatRows="0" autoFilter="0"/>
  <autoFilter ref="C121:K374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DESKTOP-2FHCJ8N\acer</cp:lastModifiedBy>
  <dcterms:created xsi:type="dcterms:W3CDTF">2022-06-13T10:38:36Z</dcterms:created>
  <dcterms:modified xsi:type="dcterms:W3CDTF">2022-06-13T10:38:40Z</dcterms:modified>
  <cp:category/>
  <cp:version/>
  <cp:contentType/>
  <cp:contentStatus/>
</cp:coreProperties>
</file>