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FVE_PVV" sheetId="2" r:id="rId1"/>
  </sheets>
  <externalReferences>
    <externalReference r:id="rId4"/>
  </externalReferences>
  <definedNames>
    <definedName name="_xlnm.Print_Area" localSheetId="0">'FVE_PVV'!$B$3:$J$209</definedName>
  </definedNames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<sst xmlns="http://schemas.openxmlformats.org/spreadsheetml/2006/main" count="985" uniqueCount="185">
  <si>
    <t>{2989bd10-c412-496a-bcd9-cc7e9fe58b86}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</si>
  <si>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</si>
  <si>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</si>
  <si>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</si>
  <si>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</si>
  <si>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</si>
  <si>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</si>
  <si>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</si>
  <si>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</si>
  <si>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</si>
  <si>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</si>
  <si>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</si>
  <si>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</si>
  <si>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</si>
  <si>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</si>
  <si>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</si>
  <si>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</si>
  <si>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</si>
  <si>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</si>
  <si>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</si>
  <si>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</si>
  <si>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</si>
  <si>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</si>
  <si>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</si>
  <si>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</si>
  <si>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</si>
  <si>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</si>
  <si>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</si>
  <si>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</si>
  <si>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</si>
  <si>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</si>
  <si>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</si>
  <si>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</si>
  <si>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</si>
  <si>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</si>
  <si>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</si>
  <si>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</si>
  <si>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</si>
  <si>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</si>
  <si>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</si>
  <si>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</si>
  <si>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</si>
  <si>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</si>
  <si>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</si>
  <si>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</si>
  <si>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</si>
  <si>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</si>
  <si>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</si>
  <si>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</si>
  <si>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</si>
  <si>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</si>
  <si>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</si>
  <si>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Náklady soupisu celkem</t>
  </si>
  <si>
    <t>D</t>
  </si>
  <si>
    <t>Elektro-technologická část - dodávka+montáž</t>
  </si>
  <si>
    <t>3</t>
  </si>
  <si>
    <t>0</t>
  </si>
  <si>
    <t>ROZPOCET</t>
  </si>
  <si>
    <t>1</t>
  </si>
  <si>
    <t>K</t>
  </si>
  <si>
    <t>ks</t>
  </si>
  <si>
    <t>64</t>
  </si>
  <si>
    <t>4</t>
  </si>
  <si>
    <t>6</t>
  </si>
  <si>
    <t>8</t>
  </si>
  <si>
    <t>10</t>
  </si>
  <si>
    <t>12</t>
  </si>
  <si>
    <t>14</t>
  </si>
  <si>
    <t>16</t>
  </si>
  <si>
    <t>m</t>
  </si>
  <si>
    <t>18</t>
  </si>
  <si>
    <t>20</t>
  </si>
  <si>
    <t>22</t>
  </si>
  <si>
    <t>24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</si>
  <si>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</si>
  <si>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</si>
  <si>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</si>
  <si>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</si>
  <si>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</si>
  <si>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</si>
  <si>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</si>
  <si>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</si>
  <si>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</si>
  <si>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</si>
  <si>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kpl</t>
  </si>
  <si>
    <t>-</t>
  </si>
  <si>
    <t>jj</t>
  </si>
  <si>
    <t>PS</t>
  </si>
  <si>
    <t>Revize, zkoušky, HZS</t>
  </si>
  <si>
    <t>revize</t>
  </si>
  <si>
    <t>doprava a parkovné</t>
  </si>
  <si>
    <t>dokumentace skutečného provedení, dokladová část</t>
  </si>
  <si>
    <t>úklid,přípomocné práce, přesuny materiálu</t>
  </si>
  <si>
    <t>riziková opatření</t>
  </si>
  <si>
    <t>oživení, uved.do provozu, odzkoušení</t>
  </si>
  <si>
    <t>koordinace s ostatními profesem,BOZP</t>
  </si>
  <si>
    <t>Technologie</t>
  </si>
  <si>
    <t>Fotovoltaické panely, 410 Wp</t>
  </si>
  <si>
    <t>Sítový střídače, GoodWe, GW 50K-MT, 50 kW</t>
  </si>
  <si>
    <t>Vysokonapětové baterie, Pylontech H48050, 2,4 kWh</t>
  </si>
  <si>
    <t>Řídící modul BMS pro vysokonapětové bateriePylontech H48050, Pylontech SC0500A-100S</t>
  </si>
  <si>
    <t>Bateriový střídač, GoodWe, GW 10K-BT, 10 kW</t>
  </si>
  <si>
    <t>Master BMS pro řízení BMS o počtu 8 ks</t>
  </si>
  <si>
    <t>Box na bateri pro 10+1 ks baterií, Pylontech (37U Plus)</t>
  </si>
  <si>
    <t>Regulátor, SEC 1000</t>
  </si>
  <si>
    <t>M</t>
  </si>
  <si>
    <t>Rozváděč RFV-DC</t>
  </si>
  <si>
    <t>Konstrukce pro instalaci fotovoltaických panelů na plochou střechu (10°) v počtu 250 ks panelů</t>
  </si>
  <si>
    <t>Pojistkový odpopojovač OPVF-10-2,</t>
  </si>
  <si>
    <t>Válcové pojistky PC10, 16A, gPV (fotovoltaika)</t>
  </si>
  <si>
    <t>Svodič přepětí pro fotovoltaické systémy (pro oba póly), do 1000 V DC</t>
  </si>
  <si>
    <t>Kabelová průchodka PG16</t>
  </si>
  <si>
    <t>Konektory MC4, 30 A, 1000 V</t>
  </si>
  <si>
    <t>Rozváděč RFV-AC</t>
  </si>
  <si>
    <t>Pojistkový odpopojovač FH000, 3f</t>
  </si>
  <si>
    <t>Nožové pojistky PNA 000, 80 A gG</t>
  </si>
  <si>
    <t>Svorka RSA 35, N</t>
  </si>
  <si>
    <t>Svorka RSA 35, PE</t>
  </si>
  <si>
    <t>Svorka RSA 35, L</t>
  </si>
  <si>
    <t>Svodič přepětí SPD T1+T2, AC, SLP-275-V3/(4)</t>
  </si>
  <si>
    <t>Pojistkový odpopojovač OPVP22-3,</t>
  </si>
  <si>
    <t>Válcové pojistky PV22, 125A, gG (předjištění přepětová ochrana AC)</t>
  </si>
  <si>
    <t>Jistič BC 160 N, napětová spoušť SV-BC-X230, připojovací sada CS-BC-B014 nebo CS-BC-A021</t>
  </si>
  <si>
    <t>Jistič 6A B/1</t>
  </si>
  <si>
    <t>Kabelová průchodka PG36</t>
  </si>
  <si>
    <t>Kabelová průchodka PG48</t>
  </si>
  <si>
    <t>Kabelová průchodka PG11</t>
  </si>
  <si>
    <t>Zařízení staveniště</t>
  </si>
  <si>
    <t>DRAT FEZN RD 10MM</t>
  </si>
  <si>
    <t>ZEMNICI PASKA FeZn 30X4</t>
  </si>
  <si>
    <t>Drobný montážní a spojovací materiál</t>
  </si>
  <si>
    <t>Ochrana stávajících sítí</t>
  </si>
  <si>
    <t>Náklady na zkušební provoz</t>
  </si>
  <si>
    <t>Popis zařízení a kabelů</t>
  </si>
  <si>
    <t>Montáž rozvádec skrínový nebo panelový delitelný pole do 200 kg, přesun hmot</t>
  </si>
  <si>
    <t>Montáž vodič uzemňovací drát nebo lano D do 10 mm v městské zástavbě, přesun hmot</t>
  </si>
  <si>
    <t>Montáž kabel Cu plný kulatý žíla 3x50 až 70 mm2 zatažený v trubkách (CYKY), přesun hmot</t>
  </si>
  <si>
    <t>GW42201 Požární tlacítko 120x120x50 IP55 se 2 kontakty, firma Gewiss, instalace na zdi</t>
  </si>
  <si>
    <t>Montáž požární tlačítko - krabice nástěná plastová čtyřhraná vodič D do 4mm</t>
  </si>
  <si>
    <t>Montáž vodič uzemňovací pásek průřezu do 120 mm2 v městské zástavbě, přesun hmot</t>
  </si>
  <si>
    <t>Výstražná páska pro zabezpečení výkopu zřízení / odstranění</t>
  </si>
  <si>
    <t>m2</t>
  </si>
  <si>
    <t>Montáž kabel Cu plný kulatý žíla 3x95 až 120 mm2 zatažený v trubkách (CYKY), přesun hmot</t>
  </si>
  <si>
    <t>Rozváděč RFV-BT</t>
  </si>
  <si>
    <t>Nástěnný rozvaděč  AC - v800xš1300xhl300,   sběrnicové svorky, propojovací kabely, DIN lišty, kabelový management, sběrnice (šíny)</t>
  </si>
  <si>
    <t>Nástěnný rozvaděč  AC - v560xš1000xhl300,   sběrnicové svorky, propojovací kabely, DIN lišty, kabelový management, sběrnice (šíny)</t>
  </si>
  <si>
    <t xml:space="preserve">Nástěnný rozvaděč FVE rozváděč  DC - v790xš1680xhl300  </t>
  </si>
  <si>
    <t xml:space="preserve">Pojistkový odpopojovač FH1, </t>
  </si>
  <si>
    <t>Nožové pojistky PNA1, 160 A gG</t>
  </si>
  <si>
    <t>Kabel 1-CYKY 3x95+50 mmm2</t>
  </si>
  <si>
    <t>Kabel 1-CYKY 3x95+50 mm2</t>
  </si>
  <si>
    <t xml:space="preserve">Pojistkový odpopojovač OPVP14, </t>
  </si>
  <si>
    <t>Válcové pojistky PV14, 25 (50) A gG</t>
  </si>
  <si>
    <t>Montáž kabel Cu plný kulatý žíla 3x16 až 50 mm2 zatažený v trubkách (CYKY), přesun hmot</t>
  </si>
  <si>
    <t>Svorka RSA 16, L</t>
  </si>
  <si>
    <t>Svorka RSA 16, N</t>
  </si>
  <si>
    <t>Svorka RSA 16, PE</t>
  </si>
  <si>
    <t>Kabel 1-CYKY 5x16</t>
  </si>
  <si>
    <t>Kabelová průchodka PG29</t>
  </si>
  <si>
    <t>Rozváděč RH-AC</t>
  </si>
  <si>
    <t>Pilířový rozvaděč  AC - v740xš1300xhl300,   sběrnicové svorky, propojovací kabely, DIN lišty, kabelový management, sběrnice (šíny)</t>
  </si>
  <si>
    <t>Kabel 1-1-CHKE-V-O 2X1,5 FE180/P60-R B2CAS</t>
  </si>
  <si>
    <t>Kabel 1-CYKY 3x35+25 (výrobce doporučuje kabel 50 mm2)</t>
  </si>
  <si>
    <t>Pojistky pro SPB00 SS, 160 A gG</t>
  </si>
  <si>
    <t>Pojistkový spodek SPB00 SS</t>
  </si>
  <si>
    <t>bm</t>
  </si>
  <si>
    <t>Rozebrání dlažeb ručně z dlaždic zámkových, provizorní úprava terénu, odvoz vybouraných hmot na skládku, skládkovné - úprava terénu</t>
  </si>
  <si>
    <t>Elektropříp. zřízení (v komunikaci) do š.40cm/hl.100cm - zámk.dlažba, zásyp, uvedení do pův.stavu - , včetně bourání kcí ve výkopu 35% / ručně / hor.tř.4</t>
  </si>
  <si>
    <t>Výkopové a teréní práce</t>
  </si>
  <si>
    <t>Stavební činnnost</t>
  </si>
  <si>
    <t>Montáž fotovoltaických panelů na konstrukce včetně propojení kabelů</t>
  </si>
  <si>
    <t xml:space="preserve">Montáž konstrukce pro FV panely na střechu objektu </t>
  </si>
  <si>
    <t>Montáž, instalace a zprovoznění bateriových střídačů</t>
  </si>
  <si>
    <t>Montáž, instalace a zprovoznění síťových střídačů</t>
  </si>
  <si>
    <t>Montáž, instalace a zprovoznění baterií a BMS včetně batery boxů</t>
  </si>
  <si>
    <t>Montáž, instalace a zprovoznění řídícího systému</t>
  </si>
  <si>
    <t>276 38 472</t>
  </si>
  <si>
    <t>CZ 276 38 472</t>
  </si>
  <si>
    <t>Trubka ohebná KOPOS Kopoflex KF 75 mm (KF 09075) vcetne spojek a koncovek</t>
  </si>
  <si>
    <t>Elektromontážní práce ve výškách do x m - kabelové trasy v halác</t>
  </si>
  <si>
    <t>VRN - vedlejší rozpočtové náklady</t>
  </si>
  <si>
    <t>Fotovoltaické kabely, červený,  6 mm2</t>
  </si>
  <si>
    <t>Fotovoltaické kabely, černý, 6 mm2</t>
  </si>
  <si>
    <t>Objekt bateriové úložiště kingspain dodávka</t>
  </si>
  <si>
    <t>Objekt bateriové úložiště kingspain montáž, spojovací,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</si>
</sst>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Arial CE"/>
      <family val="2"/>
    </font>
    <font>
      <sz val="8"/>
      <color rgb="FF3366FF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" xfId="0" applyFont="1" applyBorder="1" applyAlignment="1" applyProtection="1">
      <alignment horizontal="left" vertical="center"/>
      <protection/>
    </xf>
    <xf numFmtId="0" fontId="12" fillId="0" borderId="8" xfId="0" applyFont="1" applyBorder="1" applyAlignment="1" applyProtection="1">
      <alignment vertical="center"/>
      <protection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166" fontId="14" fillId="0" borderId="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16" fillId="0" borderId="2" xfId="0" applyFont="1" applyBorder="1" applyAlignment="1">
      <alignment/>
    </xf>
    <xf numFmtId="0" fontId="16" fillId="0" borderId="1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66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4" fontId="0" fillId="3" borderId="13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5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13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 indent="3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/>
    <xf numFmtId="0" fontId="0" fillId="0" borderId="16" xfId="0" applyBorder="1"/>
    <xf numFmtId="0" fontId="0" fillId="0" borderId="16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19" xfId="0" applyBorder="1"/>
    <xf numFmtId="0" fontId="5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164" fontId="0" fillId="0" borderId="19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19" xfId="0" applyNumberFormat="1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26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164" fontId="17" fillId="0" borderId="19" xfId="0" applyNumberFormat="1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 locked="0"/>
    </xf>
    <xf numFmtId="4" fontId="12" fillId="0" borderId="19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left" vertical="center" wrapText="1" indent="3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4" fontId="17" fillId="0" borderId="30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 indent="3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4" fontId="17" fillId="3" borderId="13" xfId="0" applyNumberFormat="1" applyFont="1" applyFill="1" applyBorder="1" applyAlignment="1" applyProtection="1">
      <alignment vertical="center"/>
      <protection locked="0"/>
    </xf>
    <xf numFmtId="4" fontId="17" fillId="0" borderId="28" xfId="0" applyNumberFormat="1" applyFont="1" applyBorder="1" applyAlignment="1" applyProtection="1">
      <alignment vertical="center"/>
      <protection/>
    </xf>
    <xf numFmtId="3" fontId="17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49" fontId="17" fillId="0" borderId="13" xfId="0" applyNumberFormat="1" applyFont="1" applyBorder="1" applyAlignment="1" applyProtection="1">
      <alignment horizontal="left" vertical="center" wrapText="1"/>
      <protection/>
    </xf>
    <xf numFmtId="49" fontId="17" fillId="0" borderId="30" xfId="0" applyNumberFormat="1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horizontal="left" vertical="center" wrapText="1"/>
      <protection/>
    </xf>
    <xf numFmtId="0" fontId="0" fillId="0" borderId="13" xfId="0" applyBorder="1"/>
    <xf numFmtId="0" fontId="17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asoval\AppData\Local\Microsoft\Windows\INetCache\Content.Outlook\HA5OXF4W\E_Soupis%20prac&#237;%20a%20dod&#225;v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PS 01 - Strojně-technolog..."/>
      <sheetName val="PS 02 - Elektro-technolog..."/>
      <sheetName val="VRN - VRN"/>
      <sheetName val="ON - ON"/>
    </sheetNames>
    <sheetDataSet>
      <sheetData sheetId="0" refreshError="1">
        <row r="6">
          <cell r="K6" t="str">
            <v>SZNR Skorkov</v>
          </cell>
        </row>
        <row r="13">
          <cell r="AN13" t="str">
            <v>Vyplň údaj</v>
          </cell>
        </row>
        <row r="14">
          <cell r="AN14" t="str">
            <v>Vyplň údaj</v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J211"/>
  <sheetViews>
    <sheetView showGridLines="0" tabSelected="1" zoomScale="90" zoomScaleNormal="90" zoomScaleSheetLayoutView="90" workbookViewId="0" topLeftCell="C1">
      <selection activeCell="W179" sqref="W179"/>
    </sheetView>
  </sheetViews>
  <sheetFormatPr defaultColWidth="9.140625" defaultRowHeight="15"/>
  <cols>
    <col min="1" max="1" width="6.7109375" style="0" customWidth="1"/>
    <col min="2" max="2" width="1.421875" style="0" customWidth="1"/>
    <col min="3" max="3" width="5.00390625" style="0" customWidth="1"/>
    <col min="4" max="4" width="3.57421875" style="0" customWidth="1"/>
    <col min="5" max="5" width="14.28125" style="0" customWidth="1"/>
    <col min="6" max="6" width="57.421875" style="0" customWidth="1"/>
    <col min="7" max="7" width="7.28125" style="0" customWidth="1"/>
    <col min="8" max="8" width="9.28125" style="0" customWidth="1"/>
    <col min="9" max="9" width="12.8515625" style="1" customWidth="1"/>
    <col min="10" max="10" width="16.7109375" style="0" customWidth="1"/>
    <col min="11" max="11" width="14.140625" style="0" hidden="1" customWidth="1"/>
    <col min="12" max="12" width="7.7109375" style="0" hidden="1" customWidth="1"/>
    <col min="13" max="13" width="19.00390625" style="0" hidden="1" customWidth="1"/>
    <col min="14" max="14" width="20.28125" style="0" hidden="1" customWidth="1"/>
    <col min="15" max="15" width="21.57421875" style="0" hidden="1" customWidth="1"/>
    <col min="16" max="16" width="16.7109375" style="0" hidden="1" customWidth="1"/>
    <col min="17" max="17" width="10.421875" style="0" hidden="1" customWidth="1"/>
    <col min="18" max="18" width="11.28125" style="0" hidden="1" customWidth="1"/>
    <col min="19" max="19" width="17.421875" style="0" hidden="1" customWidth="1"/>
    <col min="20" max="20" width="21.28125" style="0" hidden="1" customWidth="1"/>
    <col min="21" max="21" width="17.140625" style="0" customWidth="1"/>
    <col min="22" max="22" width="17.00390625" style="0" customWidth="1"/>
    <col min="23" max="23" width="32.8515625" style="0" customWidth="1"/>
    <col min="24" max="24" width="12.28125" style="0" customWidth="1"/>
    <col min="25" max="25" width="13.421875" style="0" customWidth="1"/>
    <col min="26" max="26" width="9.00390625" style="0" customWidth="1"/>
    <col min="27" max="27" width="12.28125" style="0" customWidth="1"/>
    <col min="28" max="28" width="13.421875" style="0" customWidth="1"/>
  </cols>
  <sheetData>
    <row r="2" spans="12:43" ht="15">
      <c r="L2" s="169"/>
      <c r="M2" s="169"/>
      <c r="N2" s="169"/>
      <c r="O2" s="169"/>
      <c r="P2" s="169"/>
      <c r="Q2" s="169"/>
      <c r="R2" s="169"/>
      <c r="S2" s="169"/>
      <c r="T2" s="169"/>
      <c r="U2" s="169"/>
      <c r="AQ2" s="2" t="s">
        <v>0</v>
      </c>
    </row>
    <row r="3" spans="2:43" ht="15">
      <c r="B3" s="70"/>
      <c r="C3" s="71"/>
      <c r="D3" s="71"/>
      <c r="E3" s="71"/>
      <c r="F3" s="71"/>
      <c r="G3" s="71"/>
      <c r="H3" s="71"/>
      <c r="I3" s="72"/>
      <c r="J3" s="73"/>
      <c r="K3" s="3"/>
      <c r="L3" s="4"/>
      <c r="AQ3" s="2" t="s">
        <v>1</v>
      </c>
    </row>
    <row r="4" spans="2:43" ht="18">
      <c r="B4" s="74"/>
      <c r="C4" s="75"/>
      <c r="D4" s="76" t="s">
        <v>2</v>
      </c>
      <c r="E4" s="75"/>
      <c r="F4" s="75"/>
      <c r="G4" s="75"/>
      <c r="H4" s="75"/>
      <c r="I4" s="77"/>
      <c r="J4" s="78"/>
      <c r="L4" s="4"/>
      <c r="M4" s="5" t="s">
        <v>3</v>
      </c>
      <c r="AQ4" s="2" t="s">
        <v>4</v>
      </c>
    </row>
    <row r="5" spans="2:12" ht="15">
      <c r="B5" s="74"/>
      <c r="C5" s="75"/>
      <c r="D5" s="75"/>
      <c r="E5" s="75"/>
      <c r="F5" s="75"/>
      <c r="G5" s="75"/>
      <c r="H5" s="75"/>
      <c r="I5" s="77"/>
      <c r="J5" s="78"/>
      <c r="L5" s="4"/>
    </row>
    <row r="6" spans="2:12" ht="15">
      <c r="B6" s="74"/>
      <c r="C6" s="75"/>
      <c r="D6" s="79" t="s">
        <v>5</v>
      </c>
      <c r="E6" s="75"/>
      <c r="F6" s="75"/>
      <c r="G6" s="75"/>
      <c r="H6" s="75"/>
      <c r="I6" s="77"/>
      <c r="J6" s="78"/>
      <c r="L6" s="4"/>
    </row>
    <row r="7" spans="2:12" ht="15">
      <c r="B7" s="74"/>
      <c r="C7" s="75"/>
      <c r="D7" s="75"/>
      <c r="E7" s="170"/>
      <c r="F7" s="171"/>
      <c r="G7" s="171"/>
      <c r="H7" s="171"/>
      <c r="I7" s="77"/>
      <c r="J7" s="78"/>
      <c r="L7" s="4"/>
    </row>
    <row r="8" spans="2:12" s="7" customFormat="1" ht="15">
      <c r="B8" s="80"/>
      <c r="C8" s="66"/>
      <c r="D8" s="79" t="s">
        <v>6</v>
      </c>
      <c r="E8" s="66"/>
      <c r="F8" s="66"/>
      <c r="G8" s="66"/>
      <c r="H8" s="66"/>
      <c r="I8" s="81"/>
      <c r="J8" s="82"/>
      <c r="L8" s="6"/>
    </row>
    <row r="9" spans="2:12" s="7" customFormat="1" ht="15">
      <c r="B9" s="80"/>
      <c r="C9" s="66"/>
      <c r="D9" s="66"/>
      <c r="E9" s="172"/>
      <c r="F9" s="173"/>
      <c r="G9" s="173"/>
      <c r="H9" s="173"/>
      <c r="I9" s="81"/>
      <c r="J9" s="82"/>
      <c r="L9" s="6"/>
    </row>
    <row r="10" spans="2:12" s="7" customFormat="1" ht="15">
      <c r="B10" s="80"/>
      <c r="C10" s="66"/>
      <c r="D10" s="66"/>
      <c r="E10" s="66"/>
      <c r="F10" s="66"/>
      <c r="G10" s="66"/>
      <c r="H10" s="66"/>
      <c r="I10" s="81"/>
      <c r="J10" s="82"/>
      <c r="L10" s="6"/>
    </row>
    <row r="11" spans="2:12" s="7" customFormat="1" ht="15">
      <c r="B11" s="80"/>
      <c r="C11" s="66"/>
      <c r="D11" s="79" t="s">
        <v>7</v>
      </c>
      <c r="E11" s="66"/>
      <c r="F11" s="83" t="s">
        <v>8</v>
      </c>
      <c r="G11" s="66"/>
      <c r="H11" s="66"/>
      <c r="I11" s="84" t="s">
        <v>9</v>
      </c>
      <c r="J11" s="85" t="s">
        <v>8</v>
      </c>
      <c r="L11" s="6"/>
    </row>
    <row r="12" spans="2:12" s="7" customFormat="1" ht="15">
      <c r="B12" s="80"/>
      <c r="C12" s="66"/>
      <c r="D12" s="79" t="s">
        <v>10</v>
      </c>
      <c r="E12" s="66"/>
      <c r="F12" s="83" t="s">
        <v>11</v>
      </c>
      <c r="G12" s="66"/>
      <c r="H12" s="66"/>
      <c r="I12" s="84" t="s">
        <v>12</v>
      </c>
      <c r="J12" s="86">
        <v>44402</v>
      </c>
      <c r="L12" s="6"/>
    </row>
    <row r="13" spans="2:12" s="7" customFormat="1" ht="15">
      <c r="B13" s="80"/>
      <c r="C13" s="66"/>
      <c r="D13" s="66"/>
      <c r="E13" s="66"/>
      <c r="F13" s="66"/>
      <c r="G13" s="66"/>
      <c r="H13" s="66"/>
      <c r="I13" s="81"/>
      <c r="J13" s="82"/>
      <c r="L13" s="6"/>
    </row>
    <row r="14" spans="2:12" s="7" customFormat="1" ht="15">
      <c r="B14" s="80"/>
      <c r="C14" s="66"/>
      <c r="D14" s="79" t="s">
        <v>13</v>
      </c>
      <c r="E14" s="66"/>
      <c r="F14" s="66"/>
      <c r="G14" s="66"/>
      <c r="H14" s="66"/>
      <c r="I14" s="84" t="s">
        <v>14</v>
      </c>
      <c r="J14" s="85" t="s">
        <v>8</v>
      </c>
      <c r="L14" s="6"/>
    </row>
    <row r="15" spans="2:12" s="7" customFormat="1" ht="15">
      <c r="B15" s="80"/>
      <c r="C15" s="66"/>
      <c r="D15" s="66"/>
      <c r="E15" s="87"/>
      <c r="F15" s="88"/>
      <c r="G15" s="66"/>
      <c r="H15" s="66"/>
      <c r="I15" s="84" t="s">
        <v>15</v>
      </c>
      <c r="J15" s="85" t="s">
        <v>8</v>
      </c>
      <c r="L15" s="6"/>
    </row>
    <row r="16" spans="2:12" s="7" customFormat="1" ht="15">
      <c r="B16" s="80"/>
      <c r="C16" s="66"/>
      <c r="D16" s="66"/>
      <c r="E16" s="66"/>
      <c r="F16" s="66"/>
      <c r="G16" s="66"/>
      <c r="H16" s="66"/>
      <c r="I16" s="81"/>
      <c r="J16" s="82"/>
      <c r="L16" s="6"/>
    </row>
    <row r="17" spans="2:12" s="7" customFormat="1" ht="15">
      <c r="B17" s="80"/>
      <c r="C17" s="66"/>
      <c r="D17" s="79" t="s">
        <v>16</v>
      </c>
      <c r="E17" s="66"/>
      <c r="F17" s="66"/>
      <c r="G17" s="66"/>
      <c r="H17" s="66"/>
      <c r="I17" s="84" t="s">
        <v>14</v>
      </c>
      <c r="J17" s="89" t="str">
        <f>'[1]Rekapitulace stavby'!AN13</f>
        <v>Vyplň údaj</v>
      </c>
      <c r="L17" s="6"/>
    </row>
    <row r="18" spans="2:12" s="7" customFormat="1" ht="15">
      <c r="B18" s="80"/>
      <c r="C18" s="66"/>
      <c r="D18" s="66"/>
      <c r="E18" s="174" t="s">
        <v>85</v>
      </c>
      <c r="F18" s="175"/>
      <c r="G18" s="175"/>
      <c r="H18" s="175"/>
      <c r="I18" s="84" t="s">
        <v>15</v>
      </c>
      <c r="J18" s="89" t="str">
        <f>'[1]Rekapitulace stavby'!AN14</f>
        <v>Vyplň údaj</v>
      </c>
      <c r="L18" s="6"/>
    </row>
    <row r="19" spans="2:12" s="7" customFormat="1" ht="15">
      <c r="B19" s="80"/>
      <c r="C19" s="66"/>
      <c r="D19" s="66"/>
      <c r="E19" s="66"/>
      <c r="F19" s="66"/>
      <c r="G19" s="66"/>
      <c r="H19" s="66"/>
      <c r="I19" s="81"/>
      <c r="J19" s="82"/>
      <c r="L19" s="6"/>
    </row>
    <row r="20" spans="2:12" s="7" customFormat="1" ht="15">
      <c r="B20" s="80"/>
      <c r="C20" s="66"/>
      <c r="D20" s="79" t="s">
        <v>17</v>
      </c>
      <c r="E20" s="66"/>
      <c r="F20" s="66"/>
      <c r="G20" s="66"/>
      <c r="H20" s="66"/>
      <c r="I20" s="84" t="s">
        <v>14</v>
      </c>
      <c r="J20" s="85" t="s">
        <v>176</v>
      </c>
      <c r="L20" s="6"/>
    </row>
    <row r="21" spans="2:12" s="7" customFormat="1" ht="15">
      <c r="B21" s="80"/>
      <c r="C21" s="66"/>
      <c r="D21" s="66"/>
      <c r="E21" s="87"/>
      <c r="F21" s="90"/>
      <c r="G21" s="66"/>
      <c r="H21" s="66"/>
      <c r="I21" s="84" t="s">
        <v>15</v>
      </c>
      <c r="J21" s="85" t="s">
        <v>177</v>
      </c>
      <c r="L21" s="6"/>
    </row>
    <row r="22" spans="2:12" s="7" customFormat="1" ht="15">
      <c r="B22" s="80"/>
      <c r="C22" s="66"/>
      <c r="D22" s="66"/>
      <c r="E22" s="66"/>
      <c r="F22" s="66"/>
      <c r="G22" s="66"/>
      <c r="H22" s="66"/>
      <c r="I22" s="81"/>
      <c r="J22" s="82"/>
      <c r="L22" s="6"/>
    </row>
    <row r="23" spans="2:12" s="7" customFormat="1" ht="15">
      <c r="B23" s="80"/>
      <c r="C23" s="66"/>
      <c r="D23" s="79" t="s">
        <v>18</v>
      </c>
      <c r="E23" s="66"/>
      <c r="F23" s="66"/>
      <c r="G23" s="66"/>
      <c r="H23" s="66"/>
      <c r="I23" s="84" t="s">
        <v>14</v>
      </c>
      <c r="J23" s="85" t="str">
        <f>IF('[1]Rekapitulace stavby'!AN19="","",'[1]Rekapitulace stavby'!AN19)</f>
        <v/>
      </c>
      <c r="L23" s="6"/>
    </row>
    <row r="24" spans="2:12" s="7" customFormat="1" ht="15">
      <c r="B24" s="80"/>
      <c r="C24" s="66"/>
      <c r="D24" s="66"/>
      <c r="E24" s="83" t="str">
        <f>IF('[1]Rekapitulace stavby'!E20="","",'[1]Rekapitulace stavby'!E20)</f>
        <v xml:space="preserve"> </v>
      </c>
      <c r="F24" s="66"/>
      <c r="G24" s="66"/>
      <c r="H24" s="66"/>
      <c r="I24" s="84" t="s">
        <v>15</v>
      </c>
      <c r="J24" s="85" t="str">
        <f>IF('[1]Rekapitulace stavby'!AN20="","",'[1]Rekapitulace stavby'!AN20)</f>
        <v/>
      </c>
      <c r="L24" s="6"/>
    </row>
    <row r="25" spans="2:12" s="7" customFormat="1" ht="15">
      <c r="B25" s="80"/>
      <c r="C25" s="66"/>
      <c r="D25" s="66"/>
      <c r="E25" s="66"/>
      <c r="F25" s="66"/>
      <c r="G25" s="66"/>
      <c r="H25" s="66"/>
      <c r="I25" s="81"/>
      <c r="J25" s="82"/>
      <c r="L25" s="6"/>
    </row>
    <row r="26" spans="2:12" s="7" customFormat="1" ht="15">
      <c r="B26" s="80"/>
      <c r="C26" s="66"/>
      <c r="D26" s="79" t="s">
        <v>19</v>
      </c>
      <c r="E26" s="66"/>
      <c r="F26" s="66"/>
      <c r="G26" s="66"/>
      <c r="H26" s="66"/>
      <c r="I26" s="81"/>
      <c r="J26" s="82"/>
      <c r="L26" s="6"/>
    </row>
    <row r="27" spans="2:12" s="9" customFormat="1" ht="15">
      <c r="B27" s="91"/>
      <c r="C27" s="92"/>
      <c r="D27" s="92"/>
      <c r="E27" s="176" t="s">
        <v>8</v>
      </c>
      <c r="F27" s="176"/>
      <c r="G27" s="176"/>
      <c r="H27" s="176"/>
      <c r="I27" s="93"/>
      <c r="J27" s="94"/>
      <c r="L27" s="8"/>
    </row>
    <row r="28" spans="2:12" s="7" customFormat="1" ht="15">
      <c r="B28" s="80"/>
      <c r="C28" s="66"/>
      <c r="D28" s="66"/>
      <c r="E28" s="66"/>
      <c r="F28" s="66"/>
      <c r="G28" s="66"/>
      <c r="H28" s="66"/>
      <c r="I28" s="81"/>
      <c r="J28" s="82"/>
      <c r="L28" s="6"/>
    </row>
    <row r="29" spans="2:12" s="7" customFormat="1" ht="15">
      <c r="B29" s="80"/>
      <c r="C29" s="66"/>
      <c r="D29" s="10"/>
      <c r="E29" s="10"/>
      <c r="F29" s="10"/>
      <c r="G29" s="10"/>
      <c r="H29" s="10"/>
      <c r="I29" s="11"/>
      <c r="J29" s="95"/>
      <c r="K29" s="10"/>
      <c r="L29" s="6"/>
    </row>
    <row r="30" spans="2:12" s="7" customFormat="1" ht="15.75">
      <c r="B30" s="80"/>
      <c r="C30" s="66"/>
      <c r="D30" s="96" t="s">
        <v>20</v>
      </c>
      <c r="E30" s="66"/>
      <c r="F30" s="66"/>
      <c r="G30" s="66"/>
      <c r="H30" s="66"/>
      <c r="I30" s="81"/>
      <c r="J30" s="97">
        <f>ROUND(J80,2)</f>
        <v>0</v>
      </c>
      <c r="L30" s="6"/>
    </row>
    <row r="31" spans="2:12" s="7" customFormat="1" ht="15">
      <c r="B31" s="80"/>
      <c r="C31" s="66"/>
      <c r="D31" s="10"/>
      <c r="E31" s="10"/>
      <c r="F31" s="10"/>
      <c r="G31" s="10"/>
      <c r="H31" s="10"/>
      <c r="I31" s="11"/>
      <c r="J31" s="95"/>
      <c r="K31" s="10"/>
      <c r="L31" s="6"/>
    </row>
    <row r="32" spans="2:12" s="7" customFormat="1" ht="15">
      <c r="B32" s="80"/>
      <c r="C32" s="66"/>
      <c r="D32" s="66"/>
      <c r="E32" s="66"/>
      <c r="F32" s="98" t="s">
        <v>21</v>
      </c>
      <c r="G32" s="66"/>
      <c r="H32" s="66"/>
      <c r="I32" s="99" t="s">
        <v>22</v>
      </c>
      <c r="J32" s="100" t="s">
        <v>23</v>
      </c>
      <c r="L32" s="6"/>
    </row>
    <row r="33" spans="2:12" s="7" customFormat="1" ht="15">
      <c r="B33" s="80"/>
      <c r="C33" s="66"/>
      <c r="D33" s="79" t="s">
        <v>24</v>
      </c>
      <c r="E33" s="79" t="s">
        <v>25</v>
      </c>
      <c r="F33" s="101">
        <f>ROUND((SUM(BB80:BB162)),2)</f>
        <v>0</v>
      </c>
      <c r="G33" s="66"/>
      <c r="H33" s="66"/>
      <c r="I33" s="102">
        <v>0.21</v>
      </c>
      <c r="J33" s="103">
        <f>ROUND(((SUM(BB80:BB162))*I33),2)</f>
        <v>0</v>
      </c>
      <c r="L33" s="6"/>
    </row>
    <row r="34" spans="2:12" s="7" customFormat="1" ht="15">
      <c r="B34" s="80"/>
      <c r="C34" s="66"/>
      <c r="D34" s="66"/>
      <c r="E34" s="79" t="s">
        <v>26</v>
      </c>
      <c r="F34" s="101">
        <f>ROUND((SUM(BC80:BC162)),2)</f>
        <v>0</v>
      </c>
      <c r="G34" s="66"/>
      <c r="H34" s="66"/>
      <c r="I34" s="102">
        <v>0.15</v>
      </c>
      <c r="J34" s="103">
        <f>ROUND(((SUM(BC80:BC162))*I34),2)</f>
        <v>0</v>
      </c>
      <c r="L34" s="6"/>
    </row>
    <row r="35" spans="2:12" s="7" customFormat="1" ht="15">
      <c r="B35" s="80"/>
      <c r="C35" s="66"/>
      <c r="D35" s="66"/>
      <c r="E35" s="79" t="s">
        <v>27</v>
      </c>
      <c r="F35" s="101">
        <f>ROUND((SUM(BD80:BD162)),2)</f>
        <v>0</v>
      </c>
      <c r="G35" s="66"/>
      <c r="H35" s="66"/>
      <c r="I35" s="102">
        <v>0.21</v>
      </c>
      <c r="J35" s="103">
        <f>0</f>
        <v>0</v>
      </c>
      <c r="L35" s="6"/>
    </row>
    <row r="36" spans="2:12" s="7" customFormat="1" ht="15">
      <c r="B36" s="80"/>
      <c r="C36" s="66"/>
      <c r="D36" s="66"/>
      <c r="E36" s="79" t="s">
        <v>28</v>
      </c>
      <c r="F36" s="101">
        <f>ROUND((SUM(BE80:BE162)),2)</f>
        <v>0</v>
      </c>
      <c r="G36" s="66"/>
      <c r="H36" s="66"/>
      <c r="I36" s="102">
        <v>0.15</v>
      </c>
      <c r="J36" s="103">
        <f>0</f>
        <v>0</v>
      </c>
      <c r="L36" s="6"/>
    </row>
    <row r="37" spans="2:12" s="7" customFormat="1" ht="15">
      <c r="B37" s="80"/>
      <c r="C37" s="66"/>
      <c r="D37" s="66"/>
      <c r="E37" s="79" t="s">
        <v>29</v>
      </c>
      <c r="F37" s="101">
        <f>ROUND((SUM(BF80:BF162)),2)</f>
        <v>0</v>
      </c>
      <c r="G37" s="66"/>
      <c r="H37" s="66"/>
      <c r="I37" s="102">
        <v>0</v>
      </c>
      <c r="J37" s="103">
        <f>0</f>
        <v>0</v>
      </c>
      <c r="L37" s="6"/>
    </row>
    <row r="38" spans="2:12" s="7" customFormat="1" ht="15">
      <c r="B38" s="80"/>
      <c r="C38" s="66"/>
      <c r="D38" s="66"/>
      <c r="E38" s="66"/>
      <c r="F38" s="66"/>
      <c r="G38" s="66"/>
      <c r="H38" s="66"/>
      <c r="I38" s="81"/>
      <c r="J38" s="82"/>
      <c r="L38" s="6"/>
    </row>
    <row r="39" spans="2:12" s="7" customFormat="1" ht="15.75">
      <c r="B39" s="80"/>
      <c r="C39" s="104"/>
      <c r="D39" s="12" t="s">
        <v>30</v>
      </c>
      <c r="E39" s="13"/>
      <c r="F39" s="13"/>
      <c r="G39" s="14" t="s">
        <v>31</v>
      </c>
      <c r="H39" s="15" t="s">
        <v>32</v>
      </c>
      <c r="I39" s="16"/>
      <c r="J39" s="105">
        <f>SUM(J30:J37)</f>
        <v>0</v>
      </c>
      <c r="K39" s="17"/>
      <c r="L39" s="6"/>
    </row>
    <row r="40" spans="2:12" s="7" customFormat="1" ht="15">
      <c r="B40" s="106"/>
      <c r="C40" s="18"/>
      <c r="D40" s="18"/>
      <c r="E40" s="18"/>
      <c r="F40" s="18"/>
      <c r="G40" s="18"/>
      <c r="H40" s="18"/>
      <c r="I40" s="19"/>
      <c r="J40" s="107"/>
      <c r="K40" s="18"/>
      <c r="L40" s="6"/>
    </row>
    <row r="41" spans="2:10" ht="15">
      <c r="B41" s="74"/>
      <c r="C41" s="75"/>
      <c r="D41" s="75"/>
      <c r="E41" s="75"/>
      <c r="F41" s="75"/>
      <c r="G41" s="75"/>
      <c r="H41" s="75"/>
      <c r="I41" s="77"/>
      <c r="J41" s="78"/>
    </row>
    <row r="42" spans="2:10" ht="15">
      <c r="B42" s="74"/>
      <c r="C42" s="75"/>
      <c r="D42" s="75"/>
      <c r="E42" s="75"/>
      <c r="F42" s="75"/>
      <c r="G42" s="75"/>
      <c r="H42" s="75"/>
      <c r="I42" s="77"/>
      <c r="J42" s="78"/>
    </row>
    <row r="43" spans="2:10" ht="15">
      <c r="B43" s="74"/>
      <c r="C43" s="75"/>
      <c r="D43" s="75"/>
      <c r="E43" s="75"/>
      <c r="F43" s="75"/>
      <c r="G43" s="75"/>
      <c r="H43" s="75"/>
      <c r="I43" s="77"/>
      <c r="J43" s="78"/>
    </row>
    <row r="44" spans="2:12" s="7" customFormat="1" ht="15">
      <c r="B44" s="108"/>
      <c r="C44" s="20"/>
      <c r="D44" s="20"/>
      <c r="E44" s="20"/>
      <c r="F44" s="20"/>
      <c r="G44" s="20"/>
      <c r="H44" s="20"/>
      <c r="I44" s="21"/>
      <c r="J44" s="109"/>
      <c r="K44" s="20"/>
      <c r="L44" s="6"/>
    </row>
    <row r="45" spans="2:12" s="7" customFormat="1" ht="18">
      <c r="B45" s="110"/>
      <c r="C45" s="111" t="s">
        <v>33</v>
      </c>
      <c r="D45" s="57"/>
      <c r="E45" s="57"/>
      <c r="F45" s="57"/>
      <c r="G45" s="57"/>
      <c r="H45" s="57"/>
      <c r="I45" s="81"/>
      <c r="J45" s="112"/>
      <c r="K45" s="22"/>
      <c r="L45" s="6"/>
    </row>
    <row r="46" spans="2:12" s="7" customFormat="1" ht="15">
      <c r="B46" s="110"/>
      <c r="C46" s="57"/>
      <c r="D46" s="57"/>
      <c r="E46" s="57"/>
      <c r="F46" s="57"/>
      <c r="G46" s="57"/>
      <c r="H46" s="57"/>
      <c r="I46" s="81"/>
      <c r="J46" s="112"/>
      <c r="K46" s="22"/>
      <c r="L46" s="6"/>
    </row>
    <row r="47" spans="2:12" s="7" customFormat="1" ht="15">
      <c r="B47" s="110"/>
      <c r="C47" s="113" t="s">
        <v>5</v>
      </c>
      <c r="D47" s="57"/>
      <c r="E47" s="57"/>
      <c r="F47" s="57"/>
      <c r="G47" s="57"/>
      <c r="H47" s="57"/>
      <c r="I47" s="81"/>
      <c r="J47" s="112"/>
      <c r="K47" s="22"/>
      <c r="L47" s="6"/>
    </row>
    <row r="48" spans="2:12" s="7" customFormat="1" ht="15">
      <c r="B48" s="110"/>
      <c r="C48" s="57"/>
      <c r="D48" s="57"/>
      <c r="E48" s="167">
        <f>E7</f>
        <v>0</v>
      </c>
      <c r="F48" s="168"/>
      <c r="G48" s="168"/>
      <c r="H48" s="168"/>
      <c r="I48" s="81"/>
      <c r="J48" s="112"/>
      <c r="K48" s="22"/>
      <c r="L48" s="6"/>
    </row>
    <row r="49" spans="2:12" s="7" customFormat="1" ht="15">
      <c r="B49" s="110"/>
      <c r="C49" s="113" t="s">
        <v>6</v>
      </c>
      <c r="D49" s="57"/>
      <c r="E49" s="57"/>
      <c r="F49" s="57"/>
      <c r="G49" s="57"/>
      <c r="H49" s="57"/>
      <c r="I49" s="81"/>
      <c r="J49" s="112"/>
      <c r="K49" s="22"/>
      <c r="L49" s="6"/>
    </row>
    <row r="50" spans="2:12" s="7" customFormat="1" ht="15">
      <c r="B50" s="110"/>
      <c r="C50" s="57"/>
      <c r="D50" s="57"/>
      <c r="E50" s="165">
        <f>E9</f>
        <v>0</v>
      </c>
      <c r="F50" s="166"/>
      <c r="G50" s="166"/>
      <c r="H50" s="166"/>
      <c r="I50" s="81"/>
      <c r="J50" s="112"/>
      <c r="K50" s="22"/>
      <c r="L50" s="6"/>
    </row>
    <row r="51" spans="2:12" s="7" customFormat="1" ht="15">
      <c r="B51" s="110"/>
      <c r="C51" s="57"/>
      <c r="D51" s="57"/>
      <c r="E51" s="57"/>
      <c r="F51" s="57"/>
      <c r="G51" s="57"/>
      <c r="H51" s="57"/>
      <c r="I51" s="81"/>
      <c r="J51" s="112"/>
      <c r="K51" s="22"/>
      <c r="L51" s="6"/>
    </row>
    <row r="52" spans="2:12" s="7" customFormat="1" ht="15">
      <c r="B52" s="110"/>
      <c r="C52" s="113" t="s">
        <v>10</v>
      </c>
      <c r="D52" s="57"/>
      <c r="E52" s="57"/>
      <c r="F52" s="114" t="str">
        <f>F12</f>
        <v xml:space="preserve"> </v>
      </c>
      <c r="G52" s="57"/>
      <c r="H52" s="57"/>
      <c r="I52" s="84" t="s">
        <v>12</v>
      </c>
      <c r="J52" s="86">
        <f>J12</f>
        <v>44402</v>
      </c>
      <c r="K52" s="22"/>
      <c r="L52" s="6"/>
    </row>
    <row r="53" spans="2:12" s="7" customFormat="1" ht="15">
      <c r="B53" s="110"/>
      <c r="C53" s="57"/>
      <c r="D53" s="57"/>
      <c r="E53" s="57"/>
      <c r="F53" s="57"/>
      <c r="G53" s="57"/>
      <c r="H53" s="57"/>
      <c r="I53" s="81"/>
      <c r="J53" s="112"/>
      <c r="K53" s="22"/>
      <c r="L53" s="6"/>
    </row>
    <row r="54" spans="2:12" s="7" customFormat="1" ht="15">
      <c r="B54" s="110"/>
      <c r="C54" s="113" t="s">
        <v>13</v>
      </c>
      <c r="D54" s="57"/>
      <c r="E54" s="57"/>
      <c r="F54" s="115">
        <f>E15</f>
        <v>0</v>
      </c>
      <c r="G54" s="57"/>
      <c r="H54" s="57"/>
      <c r="I54" s="84" t="s">
        <v>17</v>
      </c>
      <c r="J54" s="116">
        <f>E21</f>
        <v>0</v>
      </c>
      <c r="K54" s="22"/>
      <c r="L54" s="6"/>
    </row>
    <row r="55" spans="2:12" s="7" customFormat="1" ht="15">
      <c r="B55" s="110"/>
      <c r="C55" s="113" t="s">
        <v>16</v>
      </c>
      <c r="D55" s="57"/>
      <c r="E55" s="57"/>
      <c r="F55" s="114" t="str">
        <f>IF(E18="","",E18)</f>
        <v>-</v>
      </c>
      <c r="G55" s="57"/>
      <c r="H55" s="57"/>
      <c r="I55" s="84" t="s">
        <v>18</v>
      </c>
      <c r="J55" s="116" t="str">
        <f>E24</f>
        <v xml:space="preserve"> </v>
      </c>
      <c r="K55" s="22"/>
      <c r="L55" s="6"/>
    </row>
    <row r="56" spans="2:12" s="7" customFormat="1" ht="15">
      <c r="B56" s="110"/>
      <c r="C56" s="57"/>
      <c r="D56" s="57"/>
      <c r="E56" s="57"/>
      <c r="F56" s="57"/>
      <c r="G56" s="57"/>
      <c r="H56" s="57"/>
      <c r="I56" s="81"/>
      <c r="J56" s="112"/>
      <c r="K56" s="22"/>
      <c r="L56" s="6"/>
    </row>
    <row r="57" spans="2:12" s="7" customFormat="1" ht="15">
      <c r="B57" s="110"/>
      <c r="C57" s="117" t="s">
        <v>34</v>
      </c>
      <c r="D57" s="118"/>
      <c r="E57" s="118"/>
      <c r="F57" s="118"/>
      <c r="G57" s="118"/>
      <c r="H57" s="118"/>
      <c r="I57" s="119"/>
      <c r="J57" s="120" t="s">
        <v>35</v>
      </c>
      <c r="K57" s="23"/>
      <c r="L57" s="6"/>
    </row>
    <row r="58" spans="2:12" s="7" customFormat="1" ht="15">
      <c r="B58" s="110"/>
      <c r="C58" s="57"/>
      <c r="D58" s="57"/>
      <c r="E58" s="57"/>
      <c r="F58" s="57"/>
      <c r="G58" s="57"/>
      <c r="H58" s="57"/>
      <c r="I58" s="81"/>
      <c r="J58" s="112"/>
      <c r="K58" s="22"/>
      <c r="L58" s="6"/>
    </row>
    <row r="59" spans="2:44" s="7" customFormat="1" ht="15.75">
      <c r="B59" s="110"/>
      <c r="C59" s="121" t="s">
        <v>36</v>
      </c>
      <c r="D59" s="57"/>
      <c r="E59" s="57"/>
      <c r="F59" s="57"/>
      <c r="G59" s="57"/>
      <c r="H59" s="57"/>
      <c r="I59" s="81"/>
      <c r="J59" s="122">
        <f>J80</f>
        <v>0</v>
      </c>
      <c r="K59" s="22"/>
      <c r="L59" s="6"/>
      <c r="AR59" s="2" t="s">
        <v>37</v>
      </c>
    </row>
    <row r="60" spans="2:12" s="29" customFormat="1" ht="15">
      <c r="B60" s="123"/>
      <c r="C60" s="124"/>
      <c r="D60" s="25" t="str">
        <f>CONCATENATE(E9,"-dodávka a montáž")</f>
        <v>-dodávka a montáž</v>
      </c>
      <c r="E60" s="26"/>
      <c r="F60" s="26"/>
      <c r="G60" s="26"/>
      <c r="H60" s="26"/>
      <c r="I60" s="27"/>
      <c r="J60" s="125">
        <f>J81</f>
        <v>0</v>
      </c>
      <c r="K60" s="24"/>
      <c r="L60" s="28"/>
    </row>
    <row r="61" spans="2:12" s="7" customFormat="1" ht="15">
      <c r="B61" s="110"/>
      <c r="C61" s="57"/>
      <c r="D61" s="57"/>
      <c r="E61" s="57"/>
      <c r="F61" s="57"/>
      <c r="G61" s="57"/>
      <c r="H61" s="57"/>
      <c r="I61" s="81"/>
      <c r="J61" s="112"/>
      <c r="K61" s="22"/>
      <c r="L61" s="6"/>
    </row>
    <row r="62" spans="2:12" s="7" customFormat="1" ht="15">
      <c r="B62" s="126"/>
      <c r="C62" s="30"/>
      <c r="D62" s="30"/>
      <c r="E62" s="30"/>
      <c r="F62" s="30"/>
      <c r="G62" s="30"/>
      <c r="H62" s="30"/>
      <c r="I62" s="19"/>
      <c r="J62" s="127"/>
      <c r="K62" s="30"/>
      <c r="L62" s="6"/>
    </row>
    <row r="63" spans="2:10" ht="15">
      <c r="B63" s="74"/>
      <c r="C63" s="75"/>
      <c r="D63" s="75"/>
      <c r="E63" s="75"/>
      <c r="F63" s="75"/>
      <c r="G63" s="75"/>
      <c r="H63" s="75"/>
      <c r="I63" s="77"/>
      <c r="J63" s="78"/>
    </row>
    <row r="64" spans="2:10" ht="15">
      <c r="B64" s="74"/>
      <c r="C64" s="75"/>
      <c r="D64" s="75"/>
      <c r="E64" s="75"/>
      <c r="F64" s="75"/>
      <c r="G64" s="75"/>
      <c r="H64" s="75"/>
      <c r="I64" s="77"/>
      <c r="J64" s="78"/>
    </row>
    <row r="65" spans="2:10" ht="15">
      <c r="B65" s="74"/>
      <c r="C65" s="75"/>
      <c r="D65" s="75"/>
      <c r="E65" s="75"/>
      <c r="F65" s="75"/>
      <c r="G65" s="75"/>
      <c r="H65" s="75"/>
      <c r="I65" s="77"/>
      <c r="J65" s="78"/>
    </row>
    <row r="66" spans="2:12" s="7" customFormat="1" ht="15">
      <c r="B66" s="128"/>
      <c r="C66" s="31"/>
      <c r="D66" s="31"/>
      <c r="E66" s="31"/>
      <c r="F66" s="31"/>
      <c r="G66" s="31"/>
      <c r="H66" s="31"/>
      <c r="I66" s="21"/>
      <c r="J66" s="129"/>
      <c r="K66" s="31"/>
      <c r="L66" s="6"/>
    </row>
    <row r="67" spans="2:12" s="7" customFormat="1" ht="18">
      <c r="B67" s="110"/>
      <c r="C67" s="111" t="s">
        <v>38</v>
      </c>
      <c r="D67" s="57"/>
      <c r="E67" s="57"/>
      <c r="F67" s="57"/>
      <c r="G67" s="57"/>
      <c r="H67" s="57"/>
      <c r="I67" s="81"/>
      <c r="J67" s="112"/>
      <c r="K67" s="22"/>
      <c r="L67" s="6"/>
    </row>
    <row r="68" spans="2:12" s="7" customFormat="1" ht="15">
      <c r="B68" s="110"/>
      <c r="C68" s="57"/>
      <c r="D68" s="57"/>
      <c r="E68" s="57"/>
      <c r="F68" s="57"/>
      <c r="G68" s="57"/>
      <c r="H68" s="57"/>
      <c r="I68" s="81"/>
      <c r="J68" s="112"/>
      <c r="K68" s="22"/>
      <c r="L68" s="6"/>
    </row>
    <row r="69" spans="2:12" s="7" customFormat="1" ht="15">
      <c r="B69" s="110"/>
      <c r="C69" s="113" t="s">
        <v>5</v>
      </c>
      <c r="D69" s="57"/>
      <c r="E69" s="57"/>
      <c r="F69" s="57"/>
      <c r="G69" s="57"/>
      <c r="H69" s="57"/>
      <c r="I69" s="81"/>
      <c r="J69" s="112"/>
      <c r="K69" s="22"/>
      <c r="L69" s="6"/>
    </row>
    <row r="70" spans="2:12" s="7" customFormat="1" ht="15">
      <c r="B70" s="110"/>
      <c r="C70" s="57"/>
      <c r="D70" s="57"/>
      <c r="E70" s="167">
        <f>E7</f>
        <v>0</v>
      </c>
      <c r="F70" s="168"/>
      <c r="G70" s="168"/>
      <c r="H70" s="168"/>
      <c r="I70" s="81"/>
      <c r="J70" s="112"/>
      <c r="K70" s="22"/>
      <c r="L70" s="6"/>
    </row>
    <row r="71" spans="2:12" s="7" customFormat="1" ht="15">
      <c r="B71" s="110"/>
      <c r="C71" s="113" t="s">
        <v>6</v>
      </c>
      <c r="D71" s="57"/>
      <c r="E71" s="57"/>
      <c r="F71" s="57"/>
      <c r="G71" s="57"/>
      <c r="H71" s="57"/>
      <c r="I71" s="81"/>
      <c r="J71" s="112"/>
      <c r="K71" s="22"/>
      <c r="L71" s="6"/>
    </row>
    <row r="72" spans="2:12" s="7" customFormat="1" ht="15">
      <c r="B72" s="110"/>
      <c r="C72" s="57"/>
      <c r="D72" s="57"/>
      <c r="E72" s="165">
        <f>E9</f>
        <v>0</v>
      </c>
      <c r="F72" s="166"/>
      <c r="G72" s="166"/>
      <c r="H72" s="166"/>
      <c r="I72" s="81"/>
      <c r="J72" s="112"/>
      <c r="K72" s="22"/>
      <c r="L72" s="6"/>
    </row>
    <row r="73" spans="2:12" s="7" customFormat="1" ht="15">
      <c r="B73" s="110"/>
      <c r="C73" s="57"/>
      <c r="D73" s="57"/>
      <c r="E73" s="57"/>
      <c r="F73" s="57"/>
      <c r="G73" s="57"/>
      <c r="H73" s="57"/>
      <c r="I73" s="81"/>
      <c r="J73" s="112"/>
      <c r="K73" s="22"/>
      <c r="L73" s="6"/>
    </row>
    <row r="74" spans="2:12" s="7" customFormat="1" ht="15">
      <c r="B74" s="110"/>
      <c r="C74" s="113" t="s">
        <v>10</v>
      </c>
      <c r="D74" s="57"/>
      <c r="E74" s="57"/>
      <c r="F74" s="114" t="str">
        <f>F12</f>
        <v xml:space="preserve"> </v>
      </c>
      <c r="G74" s="57"/>
      <c r="H74" s="57"/>
      <c r="I74" s="84" t="s">
        <v>12</v>
      </c>
      <c r="J74" s="130">
        <f>J52</f>
        <v>44402</v>
      </c>
      <c r="K74" s="22"/>
      <c r="L74" s="6"/>
    </row>
    <row r="75" spans="2:12" s="7" customFormat="1" ht="15">
      <c r="B75" s="110"/>
      <c r="C75" s="57"/>
      <c r="D75" s="57"/>
      <c r="E75" s="57"/>
      <c r="F75" s="57"/>
      <c r="G75" s="57"/>
      <c r="H75" s="57"/>
      <c r="I75" s="81"/>
      <c r="J75" s="112"/>
      <c r="K75" s="22"/>
      <c r="L75" s="6"/>
    </row>
    <row r="76" spans="2:12" s="7" customFormat="1" ht="15">
      <c r="B76" s="110"/>
      <c r="C76" s="113" t="s">
        <v>13</v>
      </c>
      <c r="D76" s="57"/>
      <c r="E76" s="57"/>
      <c r="F76" s="115">
        <f>E15</f>
        <v>0</v>
      </c>
      <c r="G76" s="57"/>
      <c r="H76" s="57"/>
      <c r="I76" s="84" t="s">
        <v>17</v>
      </c>
      <c r="J76" s="116">
        <f>E21</f>
        <v>0</v>
      </c>
      <c r="K76" s="22"/>
      <c r="L76" s="6"/>
    </row>
    <row r="77" spans="2:12" s="7" customFormat="1" ht="15">
      <c r="B77" s="110"/>
      <c r="C77" s="113" t="s">
        <v>16</v>
      </c>
      <c r="D77" s="57"/>
      <c r="E77" s="57"/>
      <c r="F77" s="114" t="str">
        <f>IF(E18="","",E18)</f>
        <v>-</v>
      </c>
      <c r="G77" s="57"/>
      <c r="H77" s="57"/>
      <c r="I77" s="84" t="s">
        <v>18</v>
      </c>
      <c r="J77" s="116" t="str">
        <f>E24</f>
        <v xml:space="preserve"> </v>
      </c>
      <c r="K77" s="22"/>
      <c r="L77" s="6"/>
    </row>
    <row r="78" spans="2:12" s="7" customFormat="1" ht="15">
      <c r="B78" s="110"/>
      <c r="C78" s="57"/>
      <c r="D78" s="57"/>
      <c r="E78" s="57"/>
      <c r="F78" s="57"/>
      <c r="G78" s="57"/>
      <c r="H78" s="57"/>
      <c r="I78" s="81"/>
      <c r="J78" s="112"/>
      <c r="K78" s="22"/>
      <c r="L78" s="6"/>
    </row>
    <row r="79" spans="2:19" s="39" customFormat="1" ht="24">
      <c r="B79" s="131"/>
      <c r="C79" s="32" t="s">
        <v>39</v>
      </c>
      <c r="D79" s="33" t="s">
        <v>40</v>
      </c>
      <c r="E79" s="33" t="s">
        <v>41</v>
      </c>
      <c r="F79" s="33" t="s">
        <v>42</v>
      </c>
      <c r="G79" s="33" t="s">
        <v>43</v>
      </c>
      <c r="H79" s="33" t="s">
        <v>44</v>
      </c>
      <c r="I79" s="34" t="s">
        <v>45</v>
      </c>
      <c r="J79" s="132" t="s">
        <v>35</v>
      </c>
      <c r="K79" s="35" t="s">
        <v>46</v>
      </c>
      <c r="L79" s="36"/>
      <c r="M79" s="37" t="s">
        <v>8</v>
      </c>
      <c r="N79" s="38" t="s">
        <v>24</v>
      </c>
      <c r="O79" s="38" t="s">
        <v>47</v>
      </c>
      <c r="P79" s="38" t="s">
        <v>48</v>
      </c>
      <c r="Q79" s="38" t="s">
        <v>49</v>
      </c>
      <c r="R79" s="38" t="s">
        <v>50</v>
      </c>
      <c r="S79" s="38" t="s">
        <v>51</v>
      </c>
    </row>
    <row r="80" spans="2:60" s="7" customFormat="1" ht="15.75">
      <c r="B80" s="110"/>
      <c r="C80" s="133" t="s">
        <v>52</v>
      </c>
      <c r="D80" s="57"/>
      <c r="E80" s="57"/>
      <c r="F80" s="57"/>
      <c r="G80" s="57"/>
      <c r="H80" s="57"/>
      <c r="I80" s="81"/>
      <c r="J80" s="134">
        <f>J81</f>
        <v>0</v>
      </c>
      <c r="K80" s="22"/>
      <c r="L80" s="6"/>
      <c r="M80" s="40"/>
      <c r="N80" s="41"/>
      <c r="O80" s="41"/>
      <c r="P80" s="42" t="e">
        <f>P81</f>
        <v>#REF!</v>
      </c>
      <c r="Q80" s="41"/>
      <c r="R80" s="42" t="e">
        <f>R81</f>
        <v>#REF!</v>
      </c>
      <c r="S80" s="41"/>
      <c r="AQ80" s="2" t="s">
        <v>53</v>
      </c>
      <c r="AR80" s="2" t="s">
        <v>37</v>
      </c>
      <c r="BH80" s="43" t="e">
        <f>BH81</f>
        <v>#REF!</v>
      </c>
    </row>
    <row r="81" spans="2:60" s="49" customFormat="1" ht="15">
      <c r="B81" s="135"/>
      <c r="C81" s="47"/>
      <c r="D81" s="136" t="s">
        <v>53</v>
      </c>
      <c r="E81" s="137" t="s">
        <v>87</v>
      </c>
      <c r="F81" s="137" t="s">
        <v>54</v>
      </c>
      <c r="G81" s="47"/>
      <c r="H81" s="47"/>
      <c r="I81" s="138"/>
      <c r="J81" s="139">
        <f>SUM(J82:J209)</f>
        <v>0</v>
      </c>
      <c r="K81" s="44"/>
      <c r="L81" s="45"/>
      <c r="M81" s="46"/>
      <c r="N81" s="47"/>
      <c r="O81" s="47"/>
      <c r="P81" s="48" t="e">
        <f>SUM(P82:P162)</f>
        <v>#REF!</v>
      </c>
      <c r="Q81" s="47"/>
      <c r="R81" s="48" t="e">
        <f>SUM(R82:R162)</f>
        <v>#REF!</v>
      </c>
      <c r="S81" s="47"/>
      <c r="AO81" s="50" t="s">
        <v>55</v>
      </c>
      <c r="AQ81" s="51" t="s">
        <v>53</v>
      </c>
      <c r="AR81" s="51" t="s">
        <v>56</v>
      </c>
      <c r="AV81" s="50" t="s">
        <v>57</v>
      </c>
      <c r="BH81" s="52" t="e">
        <f>SUM(BH82:BH162)</f>
        <v>#REF!</v>
      </c>
    </row>
    <row r="82" spans="2:62" s="7" customFormat="1" ht="15">
      <c r="B82" s="110"/>
      <c r="C82" s="53" t="s">
        <v>58</v>
      </c>
      <c r="D82" s="53" t="s">
        <v>105</v>
      </c>
      <c r="E82" s="60"/>
      <c r="F82" s="67" t="s">
        <v>96</v>
      </c>
      <c r="G82" s="63"/>
      <c r="H82" s="62"/>
      <c r="I82" s="54"/>
      <c r="J82" s="140"/>
      <c r="K82" s="69" t="s">
        <v>8</v>
      </c>
      <c r="L82" s="6"/>
      <c r="M82" s="55" t="s">
        <v>8</v>
      </c>
      <c r="N82" s="56" t="s">
        <v>25</v>
      </c>
      <c r="O82" s="57"/>
      <c r="P82" s="58">
        <f aca="true" t="shared" si="0" ref="P82:P162">O82*H82</f>
        <v>0</v>
      </c>
      <c r="Q82" s="58">
        <v>0</v>
      </c>
      <c r="R82" s="58">
        <f aca="true" t="shared" si="1" ref="R82:R162">Q82*H82</f>
        <v>0</v>
      </c>
      <c r="S82" s="58">
        <v>0</v>
      </c>
      <c r="AO82" s="2" t="s">
        <v>61</v>
      </c>
      <c r="AQ82" s="2" t="s">
        <v>59</v>
      </c>
      <c r="AR82" s="2" t="s">
        <v>58</v>
      </c>
      <c r="AV82" s="2" t="s">
        <v>57</v>
      </c>
      <c r="BB82" s="59">
        <f aca="true" t="shared" si="2" ref="BB82:BB162">IF(N82="základní",J82,0)</f>
        <v>0</v>
      </c>
      <c r="BC82" s="59">
        <f aca="true" t="shared" si="3" ref="BC82:BC162">IF(N82="snížená",J82,0)</f>
        <v>0</v>
      </c>
      <c r="BD82" s="59">
        <f aca="true" t="shared" si="4" ref="BD82:BD162">IF(N82="zákl. přenesená",J82,0)</f>
        <v>0</v>
      </c>
      <c r="BE82" s="59">
        <f aca="true" t="shared" si="5" ref="BE82:BE162">IF(N82="sníž. přenesená",J82,0)</f>
        <v>0</v>
      </c>
      <c r="BF82" s="59">
        <f aca="true" t="shared" si="6" ref="BF82:BF162">IF(N82="nulová",J82,0)</f>
        <v>0</v>
      </c>
      <c r="BG82" s="2" t="s">
        <v>58</v>
      </c>
      <c r="BH82" s="59">
        <f aca="true" t="shared" si="7" ref="BH82:BH162">ROUND(I82*H82,2)</f>
        <v>0</v>
      </c>
      <c r="BI82" s="2" t="s">
        <v>61</v>
      </c>
      <c r="BJ82" s="2" t="s">
        <v>1</v>
      </c>
    </row>
    <row r="83" spans="2:62" s="64" customFormat="1" ht="15">
      <c r="B83" s="110"/>
      <c r="C83" s="53">
        <v>2</v>
      </c>
      <c r="D83" s="53" t="s">
        <v>105</v>
      </c>
      <c r="E83" s="60"/>
      <c r="F83" s="152" t="s">
        <v>97</v>
      </c>
      <c r="G83" s="63" t="s">
        <v>60</v>
      </c>
      <c r="H83" s="155">
        <v>250</v>
      </c>
      <c r="I83" s="54">
        <v>0</v>
      </c>
      <c r="J83" s="140">
        <f aca="true" t="shared" si="8" ref="J83:J107">H83*I83</f>
        <v>0</v>
      </c>
      <c r="K83" s="69"/>
      <c r="L83" s="6"/>
      <c r="M83" s="55"/>
      <c r="N83" s="56"/>
      <c r="O83" s="147"/>
      <c r="P83" s="58"/>
      <c r="Q83" s="58"/>
      <c r="R83" s="58"/>
      <c r="S83" s="58"/>
      <c r="AO83" s="65"/>
      <c r="AQ83" s="65"/>
      <c r="AR83" s="65"/>
      <c r="AV83" s="65"/>
      <c r="BB83" s="59"/>
      <c r="BC83" s="59"/>
      <c r="BD83" s="59"/>
      <c r="BE83" s="59"/>
      <c r="BF83" s="59"/>
      <c r="BG83" s="65"/>
      <c r="BH83" s="59"/>
      <c r="BI83" s="65"/>
      <c r="BJ83" s="65"/>
    </row>
    <row r="84" spans="2:62" s="64" customFormat="1" ht="30">
      <c r="B84" s="110"/>
      <c r="C84" s="53" t="s">
        <v>1</v>
      </c>
      <c r="D84" s="53" t="s">
        <v>59</v>
      </c>
      <c r="E84" s="60"/>
      <c r="F84" s="152" t="s">
        <v>170</v>
      </c>
      <c r="G84" s="63" t="s">
        <v>60</v>
      </c>
      <c r="H84" s="155">
        <v>250</v>
      </c>
      <c r="I84" s="54">
        <v>0</v>
      </c>
      <c r="J84" s="140">
        <f t="shared" si="8"/>
        <v>0</v>
      </c>
      <c r="K84" s="69"/>
      <c r="L84" s="6"/>
      <c r="M84" s="55"/>
      <c r="N84" s="56"/>
      <c r="O84" s="147"/>
      <c r="P84" s="58"/>
      <c r="Q84" s="58"/>
      <c r="R84" s="58"/>
      <c r="S84" s="58"/>
      <c r="AO84" s="65"/>
      <c r="AQ84" s="65"/>
      <c r="AR84" s="65"/>
      <c r="AV84" s="65"/>
      <c r="BB84" s="59"/>
      <c r="BC84" s="59"/>
      <c r="BD84" s="59"/>
      <c r="BE84" s="59"/>
      <c r="BF84" s="59"/>
      <c r="BG84" s="65"/>
      <c r="BH84" s="59"/>
      <c r="BI84" s="65"/>
      <c r="BJ84" s="65"/>
    </row>
    <row r="85" spans="2:62" s="64" customFormat="1" ht="15">
      <c r="B85" s="110"/>
      <c r="C85" s="53">
        <v>3</v>
      </c>
      <c r="D85" s="53" t="s">
        <v>105</v>
      </c>
      <c r="E85" s="60"/>
      <c r="F85" s="152" t="s">
        <v>98</v>
      </c>
      <c r="G85" s="63" t="s">
        <v>60</v>
      </c>
      <c r="H85" s="155">
        <v>2</v>
      </c>
      <c r="I85" s="54">
        <v>0</v>
      </c>
      <c r="J85" s="140">
        <f t="shared" si="8"/>
        <v>0</v>
      </c>
      <c r="K85" s="69"/>
      <c r="L85" s="6"/>
      <c r="M85" s="55"/>
      <c r="N85" s="56"/>
      <c r="O85" s="147"/>
      <c r="P85" s="58"/>
      <c r="Q85" s="58"/>
      <c r="R85" s="58"/>
      <c r="S85" s="58"/>
      <c r="AO85" s="65"/>
      <c r="AQ85" s="65"/>
      <c r="AR85" s="65"/>
      <c r="AV85" s="65"/>
      <c r="BB85" s="59"/>
      <c r="BC85" s="59"/>
      <c r="BD85" s="59"/>
      <c r="BE85" s="59"/>
      <c r="BF85" s="59"/>
      <c r="BG85" s="65"/>
      <c r="BH85" s="59"/>
      <c r="BI85" s="65"/>
      <c r="BJ85" s="65"/>
    </row>
    <row r="86" spans="2:62" s="64" customFormat="1" ht="15">
      <c r="B86" s="110"/>
      <c r="C86" s="53" t="s">
        <v>55</v>
      </c>
      <c r="D86" s="53" t="s">
        <v>59</v>
      </c>
      <c r="E86" s="60"/>
      <c r="F86" s="152" t="s">
        <v>173</v>
      </c>
      <c r="G86" s="63" t="s">
        <v>60</v>
      </c>
      <c r="H86" s="155">
        <v>2</v>
      </c>
      <c r="I86" s="54">
        <v>0</v>
      </c>
      <c r="J86" s="140"/>
      <c r="K86" s="69"/>
      <c r="L86" s="6"/>
      <c r="M86" s="55"/>
      <c r="N86" s="56"/>
      <c r="O86" s="147"/>
      <c r="P86" s="58"/>
      <c r="Q86" s="58"/>
      <c r="R86" s="58"/>
      <c r="S86" s="58"/>
      <c r="AO86" s="65"/>
      <c r="AQ86" s="65"/>
      <c r="AR86" s="65"/>
      <c r="AV86" s="65"/>
      <c r="BB86" s="59"/>
      <c r="BC86" s="59"/>
      <c r="BD86" s="59"/>
      <c r="BE86" s="59"/>
      <c r="BF86" s="59"/>
      <c r="BG86" s="65"/>
      <c r="BH86" s="59"/>
      <c r="BI86" s="65"/>
      <c r="BJ86" s="65"/>
    </row>
    <row r="87" spans="2:62" s="64" customFormat="1" ht="15">
      <c r="B87" s="110"/>
      <c r="C87" s="53">
        <v>4</v>
      </c>
      <c r="D87" s="53" t="s">
        <v>105</v>
      </c>
      <c r="E87" s="60"/>
      <c r="F87" s="152" t="s">
        <v>101</v>
      </c>
      <c r="G87" s="63" t="s">
        <v>60</v>
      </c>
      <c r="H87" s="155">
        <v>5</v>
      </c>
      <c r="I87" s="54">
        <v>0</v>
      </c>
      <c r="J87" s="140">
        <f t="shared" si="8"/>
        <v>0</v>
      </c>
      <c r="K87" s="69"/>
      <c r="L87" s="6"/>
      <c r="M87" s="55"/>
      <c r="N87" s="56"/>
      <c r="O87" s="147"/>
      <c r="P87" s="58"/>
      <c r="Q87" s="58"/>
      <c r="R87" s="58"/>
      <c r="S87" s="58"/>
      <c r="AO87" s="65"/>
      <c r="AQ87" s="65"/>
      <c r="AR87" s="65"/>
      <c r="AV87" s="65"/>
      <c r="BB87" s="59"/>
      <c r="BC87" s="59"/>
      <c r="BD87" s="59"/>
      <c r="BE87" s="59"/>
      <c r="BF87" s="59"/>
      <c r="BG87" s="65"/>
      <c r="BH87" s="59"/>
      <c r="BI87" s="65"/>
      <c r="BJ87" s="65"/>
    </row>
    <row r="88" spans="2:62" s="64" customFormat="1" ht="15">
      <c r="B88" s="110"/>
      <c r="C88" s="53">
        <v>5</v>
      </c>
      <c r="D88" s="53" t="s">
        <v>59</v>
      </c>
      <c r="E88" s="60"/>
      <c r="F88" s="152" t="s">
        <v>172</v>
      </c>
      <c r="G88" s="63" t="s">
        <v>60</v>
      </c>
      <c r="H88" s="155">
        <v>5</v>
      </c>
      <c r="I88" s="54">
        <v>0</v>
      </c>
      <c r="J88" s="140">
        <f t="shared" si="8"/>
        <v>0</v>
      </c>
      <c r="K88" s="69"/>
      <c r="L88" s="6"/>
      <c r="M88" s="55"/>
      <c r="N88" s="56"/>
      <c r="O88" s="147"/>
      <c r="P88" s="58"/>
      <c r="Q88" s="58"/>
      <c r="R88" s="58"/>
      <c r="S88" s="58"/>
      <c r="AO88" s="65"/>
      <c r="AQ88" s="65"/>
      <c r="AR88" s="65"/>
      <c r="AV88" s="65"/>
      <c r="BB88" s="59"/>
      <c r="BC88" s="59"/>
      <c r="BD88" s="59"/>
      <c r="BE88" s="59"/>
      <c r="BF88" s="59"/>
      <c r="BG88" s="65"/>
      <c r="BH88" s="59"/>
      <c r="BI88" s="65"/>
      <c r="BJ88" s="65"/>
    </row>
    <row r="89" spans="2:62" s="64" customFormat="1" ht="15">
      <c r="B89" s="110"/>
      <c r="C89" s="53">
        <v>6</v>
      </c>
      <c r="D89" s="53" t="s">
        <v>105</v>
      </c>
      <c r="E89" s="60"/>
      <c r="F89" s="152" t="s">
        <v>99</v>
      </c>
      <c r="G89" s="63" t="s">
        <v>60</v>
      </c>
      <c r="H89" s="155">
        <v>50</v>
      </c>
      <c r="I89" s="54">
        <v>0</v>
      </c>
      <c r="J89" s="140">
        <f t="shared" si="8"/>
        <v>0</v>
      </c>
      <c r="K89" s="69"/>
      <c r="L89" s="6"/>
      <c r="M89" s="55"/>
      <c r="N89" s="56"/>
      <c r="O89" s="147"/>
      <c r="P89" s="58"/>
      <c r="Q89" s="58"/>
      <c r="R89" s="58"/>
      <c r="S89" s="58"/>
      <c r="AO89" s="65"/>
      <c r="AQ89" s="65"/>
      <c r="AR89" s="65"/>
      <c r="AV89" s="65"/>
      <c r="BB89" s="59"/>
      <c r="BC89" s="59"/>
      <c r="BD89" s="59"/>
      <c r="BE89" s="59"/>
      <c r="BF89" s="59"/>
      <c r="BG89" s="65"/>
      <c r="BH89" s="59"/>
      <c r="BI89" s="65"/>
      <c r="BJ89" s="65"/>
    </row>
    <row r="90" spans="2:62" s="64" customFormat="1" ht="30">
      <c r="B90" s="110"/>
      <c r="C90" s="53">
        <v>7</v>
      </c>
      <c r="D90" s="53" t="s">
        <v>105</v>
      </c>
      <c r="E90" s="60"/>
      <c r="F90" s="152" t="s">
        <v>100</v>
      </c>
      <c r="G90" s="63" t="s">
        <v>60</v>
      </c>
      <c r="H90" s="155">
        <v>8</v>
      </c>
      <c r="I90" s="54">
        <v>0</v>
      </c>
      <c r="J90" s="140">
        <f t="shared" si="8"/>
        <v>0</v>
      </c>
      <c r="K90" s="69"/>
      <c r="L90" s="6"/>
      <c r="M90" s="55"/>
      <c r="N90" s="56"/>
      <c r="O90" s="147"/>
      <c r="P90" s="58"/>
      <c r="Q90" s="58"/>
      <c r="R90" s="58"/>
      <c r="S90" s="58"/>
      <c r="AO90" s="65"/>
      <c r="AQ90" s="65"/>
      <c r="AR90" s="65"/>
      <c r="AV90" s="65"/>
      <c r="BB90" s="59"/>
      <c r="BC90" s="59"/>
      <c r="BD90" s="59"/>
      <c r="BE90" s="59"/>
      <c r="BF90" s="59"/>
      <c r="BG90" s="65"/>
      <c r="BH90" s="59"/>
      <c r="BI90" s="65"/>
      <c r="BJ90" s="65"/>
    </row>
    <row r="91" spans="2:62" s="64" customFormat="1" ht="30">
      <c r="B91" s="110"/>
      <c r="C91" s="53">
        <v>8</v>
      </c>
      <c r="D91" s="53" t="s">
        <v>59</v>
      </c>
      <c r="E91" s="60"/>
      <c r="F91" s="152" t="s">
        <v>174</v>
      </c>
      <c r="G91" s="63" t="s">
        <v>60</v>
      </c>
      <c r="H91" s="155">
        <v>50</v>
      </c>
      <c r="I91" s="54">
        <v>0</v>
      </c>
      <c r="J91" s="140">
        <f t="shared" si="8"/>
        <v>0</v>
      </c>
      <c r="K91" s="69"/>
      <c r="L91" s="6"/>
      <c r="M91" s="55"/>
      <c r="N91" s="56"/>
      <c r="O91" s="147"/>
      <c r="P91" s="58"/>
      <c r="Q91" s="58"/>
      <c r="R91" s="58"/>
      <c r="S91" s="58"/>
      <c r="AO91" s="65"/>
      <c r="AQ91" s="65"/>
      <c r="AR91" s="65"/>
      <c r="AV91" s="65"/>
      <c r="BB91" s="59"/>
      <c r="BC91" s="59"/>
      <c r="BD91" s="59"/>
      <c r="BE91" s="59"/>
      <c r="BF91" s="59"/>
      <c r="BG91" s="65"/>
      <c r="BH91" s="59"/>
      <c r="BI91" s="65"/>
      <c r="BJ91" s="65"/>
    </row>
    <row r="92" spans="2:62" s="64" customFormat="1" ht="15">
      <c r="B92" s="110"/>
      <c r="C92" s="53">
        <v>9</v>
      </c>
      <c r="D92" s="53" t="s">
        <v>105</v>
      </c>
      <c r="E92" s="60"/>
      <c r="F92" s="152" t="s">
        <v>102</v>
      </c>
      <c r="G92" s="63" t="s">
        <v>60</v>
      </c>
      <c r="H92" s="155">
        <v>2</v>
      </c>
      <c r="I92" s="54">
        <v>0</v>
      </c>
      <c r="J92" s="140">
        <f t="shared" si="8"/>
        <v>0</v>
      </c>
      <c r="K92" s="69"/>
      <c r="L92" s="6"/>
      <c r="M92" s="55"/>
      <c r="N92" s="56"/>
      <c r="O92" s="147"/>
      <c r="P92" s="58"/>
      <c r="Q92" s="58"/>
      <c r="R92" s="58"/>
      <c r="S92" s="58"/>
      <c r="AO92" s="65"/>
      <c r="AQ92" s="65"/>
      <c r="AR92" s="65"/>
      <c r="AV92" s="65"/>
      <c r="BB92" s="59"/>
      <c r="BC92" s="59"/>
      <c r="BD92" s="59"/>
      <c r="BE92" s="59"/>
      <c r="BF92" s="59"/>
      <c r="BG92" s="65"/>
      <c r="BH92" s="59"/>
      <c r="BI92" s="65"/>
      <c r="BJ92" s="65"/>
    </row>
    <row r="93" spans="2:62" s="64" customFormat="1" ht="15">
      <c r="B93" s="110"/>
      <c r="C93" s="53">
        <v>10</v>
      </c>
      <c r="D93" s="53" t="s">
        <v>105</v>
      </c>
      <c r="E93" s="60"/>
      <c r="F93" s="152" t="s">
        <v>103</v>
      </c>
      <c r="G93" s="63" t="s">
        <v>60</v>
      </c>
      <c r="H93" s="155">
        <v>5</v>
      </c>
      <c r="I93" s="54">
        <v>0</v>
      </c>
      <c r="J93" s="140">
        <f t="shared" si="8"/>
        <v>0</v>
      </c>
      <c r="K93" s="69"/>
      <c r="L93" s="6"/>
      <c r="M93" s="55"/>
      <c r="N93" s="56"/>
      <c r="O93" s="147"/>
      <c r="P93" s="58"/>
      <c r="Q93" s="58"/>
      <c r="R93" s="58"/>
      <c r="S93" s="58"/>
      <c r="AO93" s="65"/>
      <c r="AQ93" s="65"/>
      <c r="AR93" s="65"/>
      <c r="AV93" s="65"/>
      <c r="BB93" s="59"/>
      <c r="BC93" s="59"/>
      <c r="BD93" s="59"/>
      <c r="BE93" s="59"/>
      <c r="BF93" s="59"/>
      <c r="BG93" s="65"/>
      <c r="BH93" s="59"/>
      <c r="BI93" s="65"/>
      <c r="BJ93" s="65"/>
    </row>
    <row r="94" spans="2:62" s="64" customFormat="1" ht="15">
      <c r="B94" s="110"/>
      <c r="C94" s="53">
        <v>11</v>
      </c>
      <c r="D94" s="53" t="s">
        <v>105</v>
      </c>
      <c r="E94" s="60"/>
      <c r="F94" s="152" t="s">
        <v>104</v>
      </c>
      <c r="G94" s="63" t="s">
        <v>60</v>
      </c>
      <c r="H94" s="155">
        <v>1</v>
      </c>
      <c r="I94" s="54">
        <v>0</v>
      </c>
      <c r="J94" s="140">
        <f t="shared" si="8"/>
        <v>0</v>
      </c>
      <c r="K94" s="69"/>
      <c r="L94" s="6"/>
      <c r="M94" s="55"/>
      <c r="N94" s="56"/>
      <c r="O94" s="147"/>
      <c r="P94" s="58"/>
      <c r="Q94" s="58"/>
      <c r="R94" s="58"/>
      <c r="S94" s="58"/>
      <c r="AO94" s="65"/>
      <c r="AQ94" s="65"/>
      <c r="AR94" s="65"/>
      <c r="AV94" s="65"/>
      <c r="BB94" s="59"/>
      <c r="BC94" s="59"/>
      <c r="BD94" s="59"/>
      <c r="BE94" s="59"/>
      <c r="BF94" s="59"/>
      <c r="BG94" s="65"/>
      <c r="BH94" s="59"/>
      <c r="BI94" s="65"/>
      <c r="BJ94" s="65"/>
    </row>
    <row r="95" spans="2:62" s="64" customFormat="1" ht="15">
      <c r="B95" s="110"/>
      <c r="C95" s="53">
        <v>12</v>
      </c>
      <c r="D95" s="53" t="s">
        <v>59</v>
      </c>
      <c r="E95" s="60"/>
      <c r="F95" s="152" t="s">
        <v>175</v>
      </c>
      <c r="G95" s="63" t="s">
        <v>60</v>
      </c>
      <c r="H95" s="155">
        <v>1</v>
      </c>
      <c r="I95" s="54">
        <v>0</v>
      </c>
      <c r="J95" s="140">
        <f t="shared" si="8"/>
        <v>0</v>
      </c>
      <c r="K95" s="69"/>
      <c r="L95" s="6"/>
      <c r="M95" s="55"/>
      <c r="N95" s="56"/>
      <c r="O95" s="147"/>
      <c r="P95" s="58"/>
      <c r="Q95" s="58"/>
      <c r="R95" s="58"/>
      <c r="S95" s="58"/>
      <c r="AO95" s="65"/>
      <c r="AQ95" s="65"/>
      <c r="AR95" s="65"/>
      <c r="AV95" s="65"/>
      <c r="BB95" s="59"/>
      <c r="BC95" s="59"/>
      <c r="BD95" s="59"/>
      <c r="BE95" s="59"/>
      <c r="BF95" s="59"/>
      <c r="BG95" s="65"/>
      <c r="BH95" s="59"/>
      <c r="BI95" s="65"/>
      <c r="BJ95" s="65"/>
    </row>
    <row r="96" spans="2:62" s="64" customFormat="1" ht="30">
      <c r="B96" s="110"/>
      <c r="C96" s="53">
        <v>13</v>
      </c>
      <c r="D96" s="53" t="s">
        <v>105</v>
      </c>
      <c r="E96" s="60"/>
      <c r="F96" s="152" t="s">
        <v>107</v>
      </c>
      <c r="G96" s="63" t="s">
        <v>60</v>
      </c>
      <c r="H96" s="155">
        <v>1</v>
      </c>
      <c r="I96" s="54">
        <v>0</v>
      </c>
      <c r="J96" s="140">
        <f t="shared" si="8"/>
        <v>0</v>
      </c>
      <c r="K96" s="69"/>
      <c r="L96" s="6"/>
      <c r="M96" s="55"/>
      <c r="N96" s="56"/>
      <c r="O96" s="147"/>
      <c r="P96" s="58"/>
      <c r="Q96" s="58"/>
      <c r="R96" s="58"/>
      <c r="S96" s="58"/>
      <c r="AO96" s="65"/>
      <c r="AQ96" s="65"/>
      <c r="AR96" s="65"/>
      <c r="AV96" s="65"/>
      <c r="BB96" s="59"/>
      <c r="BC96" s="59"/>
      <c r="BD96" s="59"/>
      <c r="BE96" s="59"/>
      <c r="BF96" s="59"/>
      <c r="BG96" s="65"/>
      <c r="BH96" s="59"/>
      <c r="BI96" s="65"/>
      <c r="BJ96" s="65"/>
    </row>
    <row r="97" spans="2:62" s="64" customFormat="1" ht="15">
      <c r="B97" s="110"/>
      <c r="C97" s="53">
        <v>14</v>
      </c>
      <c r="D97" s="53" t="s">
        <v>59</v>
      </c>
      <c r="E97" s="60"/>
      <c r="F97" s="152" t="s">
        <v>171</v>
      </c>
      <c r="G97" s="63" t="s">
        <v>60</v>
      </c>
      <c r="H97" s="155">
        <v>1</v>
      </c>
      <c r="I97" s="54">
        <v>0</v>
      </c>
      <c r="J97" s="140">
        <f t="shared" si="8"/>
        <v>0</v>
      </c>
      <c r="K97" s="69"/>
      <c r="L97" s="6"/>
      <c r="M97" s="55"/>
      <c r="N97" s="56"/>
      <c r="O97" s="147"/>
      <c r="P97" s="58"/>
      <c r="Q97" s="58"/>
      <c r="R97" s="58"/>
      <c r="S97" s="58"/>
      <c r="AO97" s="65"/>
      <c r="AQ97" s="65"/>
      <c r="AR97" s="65"/>
      <c r="AV97" s="65"/>
      <c r="BB97" s="59"/>
      <c r="BC97" s="59"/>
      <c r="BD97" s="59"/>
      <c r="BE97" s="59"/>
      <c r="BF97" s="59"/>
      <c r="BG97" s="65"/>
      <c r="BH97" s="59"/>
      <c r="BI97" s="65"/>
      <c r="BJ97" s="65"/>
    </row>
    <row r="98" spans="2:62" s="64" customFormat="1" ht="15">
      <c r="B98" s="110"/>
      <c r="C98" s="53">
        <v>15</v>
      </c>
      <c r="D98" s="53" t="s">
        <v>105</v>
      </c>
      <c r="E98" s="60"/>
      <c r="F98" s="152" t="s">
        <v>181</v>
      </c>
      <c r="G98" s="63" t="s">
        <v>69</v>
      </c>
      <c r="H98" s="155">
        <v>650</v>
      </c>
      <c r="I98" s="54">
        <v>0</v>
      </c>
      <c r="J98" s="140">
        <f t="shared" si="8"/>
        <v>0</v>
      </c>
      <c r="K98" s="69"/>
      <c r="L98" s="6"/>
      <c r="M98" s="55"/>
      <c r="N98" s="56"/>
      <c r="O98" s="147"/>
      <c r="P98" s="58"/>
      <c r="Q98" s="58"/>
      <c r="R98" s="58"/>
      <c r="S98" s="58"/>
      <c r="AO98" s="65"/>
      <c r="AQ98" s="65"/>
      <c r="AR98" s="65"/>
      <c r="AV98" s="65"/>
      <c r="BB98" s="59"/>
      <c r="BC98" s="59"/>
      <c r="BD98" s="59"/>
      <c r="BE98" s="59"/>
      <c r="BF98" s="59"/>
      <c r="BG98" s="65"/>
      <c r="BH98" s="59"/>
      <c r="BI98" s="65"/>
      <c r="BJ98" s="65"/>
    </row>
    <row r="99" spans="2:62" s="64" customFormat="1" ht="15">
      <c r="B99" s="110"/>
      <c r="C99" s="53">
        <v>16</v>
      </c>
      <c r="D99" s="53"/>
      <c r="E99" s="60"/>
      <c r="F99" s="152" t="s">
        <v>182</v>
      </c>
      <c r="G99" s="63" t="s">
        <v>69</v>
      </c>
      <c r="H99" s="155">
        <v>650</v>
      </c>
      <c r="I99" s="54">
        <v>0</v>
      </c>
      <c r="J99" s="140">
        <f t="shared" si="8"/>
        <v>0</v>
      </c>
      <c r="K99" s="69"/>
      <c r="L99" s="6"/>
      <c r="M99" s="55"/>
      <c r="N99" s="56"/>
      <c r="O99" s="147"/>
      <c r="P99" s="58"/>
      <c r="Q99" s="58"/>
      <c r="R99" s="58"/>
      <c r="S99" s="58"/>
      <c r="AO99" s="65"/>
      <c r="AQ99" s="65"/>
      <c r="AR99" s="65"/>
      <c r="AV99" s="65"/>
      <c r="BB99" s="59"/>
      <c r="BC99" s="59"/>
      <c r="BD99" s="59"/>
      <c r="BE99" s="59"/>
      <c r="BF99" s="59"/>
      <c r="BG99" s="65"/>
      <c r="BH99" s="59"/>
      <c r="BI99" s="65"/>
      <c r="BJ99" s="65"/>
    </row>
    <row r="100" spans="2:62" s="64" customFormat="1" ht="15">
      <c r="B100" s="110"/>
      <c r="C100" s="53">
        <v>17</v>
      </c>
      <c r="D100" s="53" t="s">
        <v>105</v>
      </c>
      <c r="E100" s="60"/>
      <c r="F100" s="152" t="s">
        <v>112</v>
      </c>
      <c r="G100" s="63" t="s">
        <v>60</v>
      </c>
      <c r="H100" s="155">
        <v>70</v>
      </c>
      <c r="I100" s="54">
        <v>0</v>
      </c>
      <c r="J100" s="140">
        <f t="shared" si="8"/>
        <v>0</v>
      </c>
      <c r="K100" s="69"/>
      <c r="L100" s="6"/>
      <c r="M100" s="55"/>
      <c r="N100" s="56"/>
      <c r="O100" s="147"/>
      <c r="P100" s="58"/>
      <c r="Q100" s="58"/>
      <c r="R100" s="58"/>
      <c r="S100" s="58"/>
      <c r="AO100" s="65"/>
      <c r="AQ100" s="65"/>
      <c r="AR100" s="65"/>
      <c r="AV100" s="65"/>
      <c r="BB100" s="59"/>
      <c r="BC100" s="59"/>
      <c r="BD100" s="59"/>
      <c r="BE100" s="59"/>
      <c r="BF100" s="59"/>
      <c r="BG100" s="65"/>
      <c r="BH100" s="59"/>
      <c r="BI100" s="65"/>
      <c r="BJ100" s="65"/>
    </row>
    <row r="101" spans="2:62" s="64" customFormat="1" ht="15">
      <c r="B101" s="110"/>
      <c r="C101" s="53">
        <v>18</v>
      </c>
      <c r="D101" s="53"/>
      <c r="E101" s="60"/>
      <c r="F101" s="152"/>
      <c r="G101" s="63"/>
      <c r="H101" s="155"/>
      <c r="I101" s="54"/>
      <c r="J101" s="140"/>
      <c r="K101" s="69"/>
      <c r="L101" s="6"/>
      <c r="M101" s="55"/>
      <c r="N101" s="56"/>
      <c r="O101" s="147"/>
      <c r="P101" s="58"/>
      <c r="Q101" s="58"/>
      <c r="R101" s="58"/>
      <c r="S101" s="58"/>
      <c r="AO101" s="65"/>
      <c r="AQ101" s="65"/>
      <c r="AR101" s="65"/>
      <c r="AV101" s="65"/>
      <c r="BB101" s="59"/>
      <c r="BC101" s="59"/>
      <c r="BD101" s="59"/>
      <c r="BE101" s="59"/>
      <c r="BF101" s="59"/>
      <c r="BG101" s="65"/>
      <c r="BH101" s="59"/>
      <c r="BI101" s="65"/>
      <c r="BJ101" s="65"/>
    </row>
    <row r="102" spans="2:62" s="64" customFormat="1" ht="15">
      <c r="B102" s="110"/>
      <c r="C102" s="53">
        <v>19</v>
      </c>
      <c r="D102" s="53" t="s">
        <v>105</v>
      </c>
      <c r="E102" s="60"/>
      <c r="F102" s="67" t="s">
        <v>106</v>
      </c>
      <c r="G102" s="63"/>
      <c r="H102" s="155"/>
      <c r="I102" s="54"/>
      <c r="J102" s="140"/>
      <c r="K102" s="69"/>
      <c r="L102" s="6"/>
      <c r="M102" s="55"/>
      <c r="N102" s="56"/>
      <c r="O102" s="147"/>
      <c r="P102" s="58"/>
      <c r="Q102" s="58"/>
      <c r="R102" s="58"/>
      <c r="S102" s="58"/>
      <c r="AO102" s="65"/>
      <c r="AQ102" s="65"/>
      <c r="AR102" s="65"/>
      <c r="AV102" s="65"/>
      <c r="BB102" s="59"/>
      <c r="BC102" s="59"/>
      <c r="BD102" s="59"/>
      <c r="BE102" s="59"/>
      <c r="BF102" s="59"/>
      <c r="BG102" s="65"/>
      <c r="BH102" s="59"/>
      <c r="BI102" s="65"/>
      <c r="BJ102" s="65"/>
    </row>
    <row r="103" spans="2:62" s="64" customFormat="1" ht="14.45" customHeight="1">
      <c r="B103" s="110"/>
      <c r="C103" s="53">
        <v>20</v>
      </c>
      <c r="D103" s="53" t="s">
        <v>105</v>
      </c>
      <c r="E103" s="60"/>
      <c r="F103" s="152" t="s">
        <v>146</v>
      </c>
      <c r="G103" s="63" t="s">
        <v>60</v>
      </c>
      <c r="H103" s="155">
        <v>1</v>
      </c>
      <c r="I103" s="153">
        <v>0</v>
      </c>
      <c r="J103" s="154">
        <f t="shared" si="8"/>
        <v>0</v>
      </c>
      <c r="K103" s="69"/>
      <c r="L103" s="6"/>
      <c r="M103" s="55"/>
      <c r="N103" s="56"/>
      <c r="O103" s="147"/>
      <c r="P103" s="58"/>
      <c r="Q103" s="58"/>
      <c r="R103" s="58"/>
      <c r="S103" s="58"/>
      <c r="AO103" s="65"/>
      <c r="AQ103" s="65"/>
      <c r="AR103" s="65"/>
      <c r="AV103" s="65"/>
      <c r="BB103" s="59"/>
      <c r="BC103" s="59"/>
      <c r="BD103" s="59"/>
      <c r="BE103" s="59"/>
      <c r="BF103" s="59"/>
      <c r="BG103" s="65"/>
      <c r="BH103" s="59"/>
      <c r="BI103" s="65"/>
      <c r="BJ103" s="65"/>
    </row>
    <row r="104" spans="2:62" s="64" customFormat="1" ht="14.45" customHeight="1">
      <c r="B104" s="110"/>
      <c r="C104" s="53">
        <v>21</v>
      </c>
      <c r="D104" s="53" t="s">
        <v>105</v>
      </c>
      <c r="E104" s="60"/>
      <c r="F104" s="152" t="s">
        <v>108</v>
      </c>
      <c r="G104" s="63" t="s">
        <v>60</v>
      </c>
      <c r="H104" s="155">
        <v>20</v>
      </c>
      <c r="I104" s="153">
        <v>0</v>
      </c>
      <c r="J104" s="154">
        <f t="shared" si="8"/>
        <v>0</v>
      </c>
      <c r="K104" s="69"/>
      <c r="L104" s="6"/>
      <c r="M104" s="55"/>
      <c r="N104" s="56"/>
      <c r="O104" s="147"/>
      <c r="P104" s="58"/>
      <c r="Q104" s="58"/>
      <c r="R104" s="58"/>
      <c r="S104" s="58"/>
      <c r="AO104" s="65"/>
      <c r="AQ104" s="65"/>
      <c r="AR104" s="65"/>
      <c r="AV104" s="65"/>
      <c r="BB104" s="59"/>
      <c r="BC104" s="59"/>
      <c r="BD104" s="59"/>
      <c r="BE104" s="59"/>
      <c r="BF104" s="59"/>
      <c r="BG104" s="65"/>
      <c r="BH104" s="59"/>
      <c r="BI104" s="65"/>
      <c r="BJ104" s="65"/>
    </row>
    <row r="105" spans="2:62" s="64" customFormat="1" ht="14.45" customHeight="1">
      <c r="B105" s="110"/>
      <c r="C105" s="53">
        <v>22</v>
      </c>
      <c r="D105" s="53" t="s">
        <v>105</v>
      </c>
      <c r="E105" s="60"/>
      <c r="F105" s="152" t="s">
        <v>109</v>
      </c>
      <c r="G105" s="63" t="s">
        <v>60</v>
      </c>
      <c r="H105" s="155">
        <v>40</v>
      </c>
      <c r="I105" s="153">
        <v>0</v>
      </c>
      <c r="J105" s="154">
        <f t="shared" si="8"/>
        <v>0</v>
      </c>
      <c r="K105" s="69"/>
      <c r="L105" s="6"/>
      <c r="M105" s="55"/>
      <c r="N105" s="56"/>
      <c r="O105" s="147"/>
      <c r="P105" s="58"/>
      <c r="Q105" s="58"/>
      <c r="R105" s="58"/>
      <c r="S105" s="58"/>
      <c r="AO105" s="65"/>
      <c r="AQ105" s="65"/>
      <c r="AR105" s="65"/>
      <c r="AV105" s="65"/>
      <c r="BB105" s="59"/>
      <c r="BC105" s="59"/>
      <c r="BD105" s="59"/>
      <c r="BE105" s="59"/>
      <c r="BF105" s="59"/>
      <c r="BG105" s="65"/>
      <c r="BH105" s="59"/>
      <c r="BI105" s="65"/>
      <c r="BJ105" s="65"/>
    </row>
    <row r="106" spans="2:62" s="64" customFormat="1" ht="14.45" customHeight="1">
      <c r="B106" s="110"/>
      <c r="C106" s="53">
        <v>23</v>
      </c>
      <c r="D106" s="53" t="s">
        <v>105</v>
      </c>
      <c r="E106" s="60"/>
      <c r="F106" s="152" t="s">
        <v>110</v>
      </c>
      <c r="G106" s="63" t="s">
        <v>60</v>
      </c>
      <c r="H106" s="155">
        <v>20</v>
      </c>
      <c r="I106" s="153">
        <v>0</v>
      </c>
      <c r="J106" s="154">
        <f t="shared" si="8"/>
        <v>0</v>
      </c>
      <c r="K106" s="69"/>
      <c r="L106" s="6"/>
      <c r="M106" s="55"/>
      <c r="N106" s="56"/>
      <c r="O106" s="147"/>
      <c r="P106" s="58"/>
      <c r="Q106" s="58"/>
      <c r="R106" s="58"/>
      <c r="S106" s="58"/>
      <c r="AO106" s="65"/>
      <c r="AQ106" s="65"/>
      <c r="AR106" s="65"/>
      <c r="AV106" s="65"/>
      <c r="BB106" s="59"/>
      <c r="BC106" s="59"/>
      <c r="BD106" s="59"/>
      <c r="BE106" s="59"/>
      <c r="BF106" s="59"/>
      <c r="BG106" s="65"/>
      <c r="BH106" s="59"/>
      <c r="BI106" s="65"/>
      <c r="BJ106" s="65"/>
    </row>
    <row r="107" spans="2:62" s="64" customFormat="1" ht="14.45" customHeight="1">
      <c r="B107" s="110"/>
      <c r="C107" s="53">
        <v>24</v>
      </c>
      <c r="D107" s="53" t="s">
        <v>105</v>
      </c>
      <c r="E107" s="60"/>
      <c r="F107" s="152" t="s">
        <v>111</v>
      </c>
      <c r="G107" s="63" t="s">
        <v>60</v>
      </c>
      <c r="H107" s="155">
        <v>40</v>
      </c>
      <c r="I107" s="153">
        <v>0</v>
      </c>
      <c r="J107" s="154">
        <f t="shared" si="8"/>
        <v>0</v>
      </c>
      <c r="K107" s="69"/>
      <c r="L107" s="6"/>
      <c r="M107" s="55"/>
      <c r="N107" s="56"/>
      <c r="O107" s="147"/>
      <c r="P107" s="58"/>
      <c r="Q107" s="58"/>
      <c r="R107" s="58"/>
      <c r="S107" s="58"/>
      <c r="AO107" s="65"/>
      <c r="AQ107" s="65"/>
      <c r="AR107" s="65"/>
      <c r="AV107" s="65"/>
      <c r="BB107" s="59"/>
      <c r="BC107" s="59"/>
      <c r="BD107" s="59"/>
      <c r="BE107" s="59"/>
      <c r="BF107" s="59"/>
      <c r="BG107" s="65"/>
      <c r="BH107" s="59"/>
      <c r="BI107" s="65"/>
      <c r="BJ107" s="65"/>
    </row>
    <row r="108" spans="2:62" s="64" customFormat="1" ht="14.45" customHeight="1">
      <c r="B108" s="110"/>
      <c r="C108" s="53"/>
      <c r="D108" s="53"/>
      <c r="E108" s="60"/>
      <c r="F108" s="152"/>
      <c r="G108" s="63"/>
      <c r="H108" s="155"/>
      <c r="I108" s="153"/>
      <c r="J108" s="154"/>
      <c r="K108" s="69"/>
      <c r="L108" s="6"/>
      <c r="M108" s="55"/>
      <c r="N108" s="56"/>
      <c r="O108" s="147"/>
      <c r="P108" s="58"/>
      <c r="Q108" s="58"/>
      <c r="R108" s="58"/>
      <c r="S108" s="58"/>
      <c r="AO108" s="65"/>
      <c r="AQ108" s="65"/>
      <c r="AR108" s="65"/>
      <c r="AV108" s="65"/>
      <c r="BB108" s="59"/>
      <c r="BC108" s="59"/>
      <c r="BD108" s="59"/>
      <c r="BE108" s="59"/>
      <c r="BF108" s="59"/>
      <c r="BG108" s="65"/>
      <c r="BH108" s="59"/>
      <c r="BI108" s="65"/>
      <c r="BJ108" s="65"/>
    </row>
    <row r="109" spans="2:62" s="64" customFormat="1" ht="14.45" customHeight="1">
      <c r="B109" s="110"/>
      <c r="C109" s="53"/>
      <c r="D109" s="53"/>
      <c r="E109" s="60"/>
      <c r="F109" s="67" t="s">
        <v>113</v>
      </c>
      <c r="G109" s="63"/>
      <c r="H109" s="155"/>
      <c r="I109" s="153"/>
      <c r="J109" s="154"/>
      <c r="K109" s="69"/>
      <c r="L109" s="6"/>
      <c r="M109" s="55"/>
      <c r="N109" s="56"/>
      <c r="O109" s="147"/>
      <c r="P109" s="58"/>
      <c r="Q109" s="58"/>
      <c r="R109" s="58"/>
      <c r="S109" s="58"/>
      <c r="AO109" s="65"/>
      <c r="AQ109" s="65"/>
      <c r="AR109" s="65"/>
      <c r="AV109" s="65"/>
      <c r="BB109" s="59"/>
      <c r="BC109" s="59"/>
      <c r="BD109" s="59"/>
      <c r="BE109" s="59"/>
      <c r="BF109" s="59"/>
      <c r="BG109" s="65"/>
      <c r="BH109" s="59"/>
      <c r="BI109" s="65"/>
      <c r="BJ109" s="65"/>
    </row>
    <row r="110" spans="2:62" s="64" customFormat="1" ht="49.9" customHeight="1">
      <c r="B110" s="110"/>
      <c r="C110" s="53">
        <v>25</v>
      </c>
      <c r="D110" s="53" t="s">
        <v>105</v>
      </c>
      <c r="E110" s="60"/>
      <c r="F110" s="152" t="s">
        <v>145</v>
      </c>
      <c r="G110" s="63" t="s">
        <v>60</v>
      </c>
      <c r="H110" s="155">
        <v>1</v>
      </c>
      <c r="I110" s="153">
        <v>0</v>
      </c>
      <c r="J110" s="154"/>
      <c r="K110" s="69"/>
      <c r="L110" s="6"/>
      <c r="M110" s="55"/>
      <c r="N110" s="56"/>
      <c r="O110" s="147"/>
      <c r="P110" s="58"/>
      <c r="Q110" s="58"/>
      <c r="R110" s="58"/>
      <c r="S110" s="58"/>
      <c r="AO110" s="65"/>
      <c r="AQ110" s="65"/>
      <c r="AR110" s="65"/>
      <c r="AV110" s="65"/>
      <c r="BB110" s="59"/>
      <c r="BC110" s="59"/>
      <c r="BD110" s="59"/>
      <c r="BE110" s="59"/>
      <c r="BF110" s="59"/>
      <c r="BG110" s="65"/>
      <c r="BH110" s="59"/>
      <c r="BI110" s="65"/>
      <c r="BJ110" s="65"/>
    </row>
    <row r="111" spans="2:62" s="64" customFormat="1" ht="33" customHeight="1">
      <c r="B111" s="110"/>
      <c r="C111" s="53">
        <v>26</v>
      </c>
      <c r="D111" s="53" t="s">
        <v>59</v>
      </c>
      <c r="E111" s="60"/>
      <c r="F111" s="152" t="s">
        <v>134</v>
      </c>
      <c r="G111" s="63" t="s">
        <v>60</v>
      </c>
      <c r="H111" s="155">
        <v>1</v>
      </c>
      <c r="I111" s="153">
        <v>0</v>
      </c>
      <c r="J111" s="154"/>
      <c r="K111" s="69"/>
      <c r="L111" s="6"/>
      <c r="M111" s="55"/>
      <c r="N111" s="56"/>
      <c r="O111" s="147"/>
      <c r="P111" s="58"/>
      <c r="Q111" s="58"/>
      <c r="R111" s="58"/>
      <c r="S111" s="58"/>
      <c r="AO111" s="65"/>
      <c r="AQ111" s="65"/>
      <c r="AR111" s="65"/>
      <c r="AV111" s="65"/>
      <c r="BB111" s="59"/>
      <c r="BC111" s="59"/>
      <c r="BD111" s="59"/>
      <c r="BE111" s="59"/>
      <c r="BF111" s="59"/>
      <c r="BG111" s="65"/>
      <c r="BH111" s="59"/>
      <c r="BI111" s="65"/>
      <c r="BJ111" s="65"/>
    </row>
    <row r="112" spans="2:62" s="7" customFormat="1" ht="15">
      <c r="B112" s="110"/>
      <c r="C112" s="53">
        <v>27</v>
      </c>
      <c r="D112" s="53" t="s">
        <v>105</v>
      </c>
      <c r="E112" s="60"/>
      <c r="F112" s="152" t="s">
        <v>114</v>
      </c>
      <c r="G112" s="61" t="s">
        <v>60</v>
      </c>
      <c r="H112" s="155">
        <v>2</v>
      </c>
      <c r="I112" s="153">
        <v>0</v>
      </c>
      <c r="J112" s="154">
        <f aca="true" t="shared" si="9" ref="J112:J156">H112*I112</f>
        <v>0</v>
      </c>
      <c r="K112" s="69" t="s">
        <v>8</v>
      </c>
      <c r="L112" s="6"/>
      <c r="M112" s="55" t="s">
        <v>8</v>
      </c>
      <c r="N112" s="56" t="s">
        <v>25</v>
      </c>
      <c r="O112" s="57"/>
      <c r="P112" s="58">
        <f>O112*H139</f>
        <v>0</v>
      </c>
      <c r="Q112" s="58">
        <v>0</v>
      </c>
      <c r="R112" s="58">
        <f>Q112*H139</f>
        <v>0</v>
      </c>
      <c r="S112" s="58">
        <v>0</v>
      </c>
      <c r="AO112" s="2" t="s">
        <v>61</v>
      </c>
      <c r="AQ112" s="2" t="s">
        <v>59</v>
      </c>
      <c r="AR112" s="2" t="s">
        <v>58</v>
      </c>
      <c r="AV112" s="2" t="s">
        <v>57</v>
      </c>
      <c r="BB112" s="59">
        <f t="shared" si="2"/>
        <v>0</v>
      </c>
      <c r="BC112" s="59">
        <f t="shared" si="3"/>
        <v>0</v>
      </c>
      <c r="BD112" s="59">
        <f t="shared" si="4"/>
        <v>0</v>
      </c>
      <c r="BE112" s="59">
        <f t="shared" si="5"/>
        <v>0</v>
      </c>
      <c r="BF112" s="59">
        <f t="shared" si="6"/>
        <v>0</v>
      </c>
      <c r="BG112" s="2" t="s">
        <v>58</v>
      </c>
      <c r="BH112" s="59">
        <f>ROUND(I112*H139,2)</f>
        <v>0</v>
      </c>
      <c r="BI112" s="2" t="s">
        <v>61</v>
      </c>
      <c r="BJ112" s="2" t="s">
        <v>62</v>
      </c>
    </row>
    <row r="113" spans="2:62" s="64" customFormat="1" ht="15">
      <c r="B113" s="110"/>
      <c r="C113" s="53">
        <v>28</v>
      </c>
      <c r="D113" s="53" t="s">
        <v>105</v>
      </c>
      <c r="E113" s="60"/>
      <c r="F113" s="152" t="s">
        <v>115</v>
      </c>
      <c r="G113" s="61" t="s">
        <v>60</v>
      </c>
      <c r="H113" s="155">
        <v>6</v>
      </c>
      <c r="I113" s="153">
        <v>0</v>
      </c>
      <c r="J113" s="154">
        <f t="shared" si="9"/>
        <v>0</v>
      </c>
      <c r="K113" s="69"/>
      <c r="L113" s="6"/>
      <c r="M113" s="55"/>
      <c r="N113" s="56"/>
      <c r="O113" s="147"/>
      <c r="P113" s="58"/>
      <c r="Q113" s="58"/>
      <c r="R113" s="58"/>
      <c r="S113" s="58"/>
      <c r="AO113" s="65"/>
      <c r="AQ113" s="65"/>
      <c r="AR113" s="65"/>
      <c r="AV113" s="65"/>
      <c r="BB113" s="59"/>
      <c r="BC113" s="59"/>
      <c r="BD113" s="59"/>
      <c r="BE113" s="59"/>
      <c r="BF113" s="59"/>
      <c r="BG113" s="65"/>
      <c r="BH113" s="59"/>
      <c r="BI113" s="65"/>
      <c r="BJ113" s="65"/>
    </row>
    <row r="114" spans="2:62" s="64" customFormat="1" ht="15">
      <c r="B114" s="110"/>
      <c r="C114" s="53">
        <v>29</v>
      </c>
      <c r="D114" s="53" t="s">
        <v>105</v>
      </c>
      <c r="E114" s="60"/>
      <c r="F114" s="152" t="s">
        <v>162</v>
      </c>
      <c r="G114" s="61" t="s">
        <v>69</v>
      </c>
      <c r="H114" s="155">
        <f>2*15</f>
        <v>30</v>
      </c>
      <c r="I114" s="153">
        <v>0</v>
      </c>
      <c r="J114" s="154">
        <f t="shared" si="9"/>
        <v>0</v>
      </c>
      <c r="K114" s="69"/>
      <c r="L114" s="6"/>
      <c r="M114" s="55"/>
      <c r="N114" s="56"/>
      <c r="O114" s="147"/>
      <c r="P114" s="58"/>
      <c r="Q114" s="58"/>
      <c r="R114" s="58"/>
      <c r="S114" s="58"/>
      <c r="AO114" s="65"/>
      <c r="AQ114" s="65"/>
      <c r="AR114" s="65"/>
      <c r="AV114" s="65"/>
      <c r="BB114" s="59"/>
      <c r="BC114" s="59"/>
      <c r="BD114" s="59"/>
      <c r="BE114" s="59"/>
      <c r="BF114" s="59"/>
      <c r="BG114" s="65"/>
      <c r="BH114" s="59"/>
      <c r="BI114" s="65"/>
      <c r="BJ114" s="65"/>
    </row>
    <row r="115" spans="2:62" s="64" customFormat="1" ht="30">
      <c r="B115" s="110"/>
      <c r="C115" s="53">
        <v>30</v>
      </c>
      <c r="D115" s="53" t="s">
        <v>59</v>
      </c>
      <c r="E115" s="60"/>
      <c r="F115" s="152" t="s">
        <v>136</v>
      </c>
      <c r="G115" s="61" t="s">
        <v>69</v>
      </c>
      <c r="H115" s="155">
        <f>2*15</f>
        <v>30</v>
      </c>
      <c r="I115" s="153"/>
      <c r="J115" s="154">
        <f t="shared" si="9"/>
        <v>0</v>
      </c>
      <c r="K115" s="69"/>
      <c r="L115" s="6"/>
      <c r="M115" s="55"/>
      <c r="N115" s="56"/>
      <c r="O115" s="147"/>
      <c r="P115" s="58"/>
      <c r="Q115" s="58"/>
      <c r="R115" s="58"/>
      <c r="S115" s="58"/>
      <c r="AO115" s="65"/>
      <c r="AQ115" s="65"/>
      <c r="AR115" s="65"/>
      <c r="AV115" s="65"/>
      <c r="BB115" s="59"/>
      <c r="BC115" s="59"/>
      <c r="BD115" s="59"/>
      <c r="BE115" s="59"/>
      <c r="BF115" s="59"/>
      <c r="BG115" s="65"/>
      <c r="BH115" s="59"/>
      <c r="BI115" s="65"/>
      <c r="BJ115" s="65"/>
    </row>
    <row r="116" spans="2:62" s="64" customFormat="1" ht="15">
      <c r="B116" s="110"/>
      <c r="C116" s="53">
        <v>31</v>
      </c>
      <c r="D116" s="53" t="s">
        <v>105</v>
      </c>
      <c r="E116" s="60"/>
      <c r="F116" s="152" t="s">
        <v>118</v>
      </c>
      <c r="G116" s="61" t="s">
        <v>60</v>
      </c>
      <c r="H116" s="155">
        <v>6</v>
      </c>
      <c r="I116" s="153">
        <v>0</v>
      </c>
      <c r="J116" s="154">
        <f t="shared" si="9"/>
        <v>0</v>
      </c>
      <c r="K116" s="69"/>
      <c r="L116" s="6"/>
      <c r="M116" s="55"/>
      <c r="N116" s="56"/>
      <c r="O116" s="147"/>
      <c r="P116" s="58"/>
      <c r="Q116" s="58"/>
      <c r="R116" s="58"/>
      <c r="S116" s="58"/>
      <c r="AO116" s="65"/>
      <c r="AQ116" s="65"/>
      <c r="AR116" s="65"/>
      <c r="AV116" s="65"/>
      <c r="BB116" s="59"/>
      <c r="BC116" s="59"/>
      <c r="BD116" s="59"/>
      <c r="BE116" s="59"/>
      <c r="BF116" s="59"/>
      <c r="BG116" s="65"/>
      <c r="BH116" s="59"/>
      <c r="BI116" s="65"/>
      <c r="BJ116" s="65"/>
    </row>
    <row r="117" spans="2:62" s="64" customFormat="1" ht="15">
      <c r="B117" s="110"/>
      <c r="C117" s="53">
        <v>32</v>
      </c>
      <c r="D117" s="53" t="s">
        <v>105</v>
      </c>
      <c r="E117" s="60"/>
      <c r="F117" s="152" t="s">
        <v>116</v>
      </c>
      <c r="G117" s="61" t="s">
        <v>60</v>
      </c>
      <c r="H117" s="155">
        <v>2</v>
      </c>
      <c r="I117" s="153">
        <v>0</v>
      </c>
      <c r="J117" s="154">
        <f t="shared" si="9"/>
        <v>0</v>
      </c>
      <c r="K117" s="69"/>
      <c r="L117" s="6"/>
      <c r="M117" s="55"/>
      <c r="N117" s="56"/>
      <c r="O117" s="147"/>
      <c r="P117" s="58"/>
      <c r="Q117" s="58"/>
      <c r="R117" s="58"/>
      <c r="S117" s="58"/>
      <c r="AO117" s="65"/>
      <c r="AQ117" s="65"/>
      <c r="AR117" s="65"/>
      <c r="AV117" s="65"/>
      <c r="BB117" s="59"/>
      <c r="BC117" s="59"/>
      <c r="BD117" s="59"/>
      <c r="BE117" s="59"/>
      <c r="BF117" s="59"/>
      <c r="BG117" s="65"/>
      <c r="BH117" s="59"/>
      <c r="BI117" s="65"/>
      <c r="BJ117" s="65"/>
    </row>
    <row r="118" spans="2:62" s="64" customFormat="1" ht="15">
      <c r="B118" s="110"/>
      <c r="C118" s="53">
        <v>33</v>
      </c>
      <c r="D118" s="53" t="s">
        <v>105</v>
      </c>
      <c r="E118" s="60"/>
      <c r="F118" s="152" t="s">
        <v>117</v>
      </c>
      <c r="G118" s="61" t="s">
        <v>60</v>
      </c>
      <c r="H118" s="155">
        <v>2</v>
      </c>
      <c r="I118" s="153">
        <v>0</v>
      </c>
      <c r="J118" s="154">
        <f t="shared" si="9"/>
        <v>0</v>
      </c>
      <c r="K118" s="69"/>
      <c r="L118" s="6"/>
      <c r="M118" s="55"/>
      <c r="N118" s="56"/>
      <c r="O118" s="147"/>
      <c r="P118" s="58"/>
      <c r="Q118" s="58"/>
      <c r="R118" s="58"/>
      <c r="S118" s="58"/>
      <c r="AO118" s="65"/>
      <c r="AQ118" s="65"/>
      <c r="AR118" s="65"/>
      <c r="AV118" s="65"/>
      <c r="BB118" s="59"/>
      <c r="BC118" s="59"/>
      <c r="BD118" s="59"/>
      <c r="BE118" s="59"/>
      <c r="BF118" s="59"/>
      <c r="BG118" s="65"/>
      <c r="BH118" s="59"/>
      <c r="BI118" s="65"/>
      <c r="BJ118" s="65"/>
    </row>
    <row r="119" spans="2:62" s="64" customFormat="1" ht="15">
      <c r="B119" s="110"/>
      <c r="C119" s="53">
        <v>34</v>
      </c>
      <c r="D119" s="53" t="s">
        <v>105</v>
      </c>
      <c r="E119" s="60"/>
      <c r="F119" s="152" t="s">
        <v>119</v>
      </c>
      <c r="G119" s="61" t="s">
        <v>60</v>
      </c>
      <c r="H119" s="155">
        <v>1</v>
      </c>
      <c r="I119" s="153">
        <v>0</v>
      </c>
      <c r="J119" s="154">
        <f t="shared" si="9"/>
        <v>0</v>
      </c>
      <c r="K119" s="69"/>
      <c r="L119" s="6"/>
      <c r="M119" s="55"/>
      <c r="N119" s="56"/>
      <c r="O119" s="147"/>
      <c r="P119" s="58"/>
      <c r="Q119" s="58"/>
      <c r="R119" s="58"/>
      <c r="S119" s="58"/>
      <c r="AO119" s="65"/>
      <c r="AQ119" s="65"/>
      <c r="AR119" s="65"/>
      <c r="AV119" s="65"/>
      <c r="BB119" s="59"/>
      <c r="BC119" s="59"/>
      <c r="BD119" s="59"/>
      <c r="BE119" s="59"/>
      <c r="BF119" s="59"/>
      <c r="BG119" s="65"/>
      <c r="BH119" s="59"/>
      <c r="BI119" s="65"/>
      <c r="BJ119" s="65"/>
    </row>
    <row r="120" spans="2:62" s="64" customFormat="1" ht="15">
      <c r="B120" s="110"/>
      <c r="C120" s="53">
        <v>35</v>
      </c>
      <c r="D120" s="53" t="s">
        <v>105</v>
      </c>
      <c r="E120" s="60"/>
      <c r="F120" s="152" t="s">
        <v>120</v>
      </c>
      <c r="G120" s="61" t="s">
        <v>60</v>
      </c>
      <c r="H120" s="155">
        <v>1</v>
      </c>
      <c r="I120" s="153">
        <v>0</v>
      </c>
      <c r="J120" s="154">
        <f t="shared" si="9"/>
        <v>0</v>
      </c>
      <c r="K120" s="69"/>
      <c r="L120" s="6"/>
      <c r="M120" s="55"/>
      <c r="N120" s="56"/>
      <c r="O120" s="147"/>
      <c r="P120" s="58"/>
      <c r="Q120" s="58"/>
      <c r="R120" s="58"/>
      <c r="S120" s="58"/>
      <c r="AO120" s="65"/>
      <c r="AQ120" s="65"/>
      <c r="AR120" s="65"/>
      <c r="AV120" s="65"/>
      <c r="BB120" s="59"/>
      <c r="BC120" s="59"/>
      <c r="BD120" s="59"/>
      <c r="BE120" s="59"/>
      <c r="BF120" s="59"/>
      <c r="BG120" s="65"/>
      <c r="BH120" s="59"/>
      <c r="BI120" s="65"/>
      <c r="BJ120" s="65"/>
    </row>
    <row r="121" spans="2:62" s="64" customFormat="1" ht="30">
      <c r="B121" s="110"/>
      <c r="C121" s="53">
        <v>36</v>
      </c>
      <c r="D121" s="53" t="s">
        <v>105</v>
      </c>
      <c r="E121" s="60"/>
      <c r="F121" s="152" t="s">
        <v>121</v>
      </c>
      <c r="G121" s="61" t="s">
        <v>60</v>
      </c>
      <c r="H121" s="155">
        <v>3</v>
      </c>
      <c r="I121" s="153">
        <v>0</v>
      </c>
      <c r="J121" s="154">
        <f t="shared" si="9"/>
        <v>0</v>
      </c>
      <c r="K121" s="69"/>
      <c r="L121" s="6"/>
      <c r="M121" s="55"/>
      <c r="N121" s="56"/>
      <c r="O121" s="147"/>
      <c r="P121" s="58"/>
      <c r="Q121" s="58"/>
      <c r="R121" s="58"/>
      <c r="S121" s="58"/>
      <c r="AO121" s="65"/>
      <c r="AQ121" s="65"/>
      <c r="AR121" s="65"/>
      <c r="AV121" s="65"/>
      <c r="BB121" s="59"/>
      <c r="BC121" s="59"/>
      <c r="BD121" s="59"/>
      <c r="BE121" s="59"/>
      <c r="BF121" s="59"/>
      <c r="BG121" s="65"/>
      <c r="BH121" s="59"/>
      <c r="BI121" s="65"/>
      <c r="BJ121" s="65"/>
    </row>
    <row r="122" spans="2:62" s="64" customFormat="1" ht="30">
      <c r="B122" s="110"/>
      <c r="C122" s="53">
        <v>37</v>
      </c>
      <c r="D122" s="53" t="s">
        <v>105</v>
      </c>
      <c r="E122" s="60"/>
      <c r="F122" s="152" t="s">
        <v>122</v>
      </c>
      <c r="G122" s="61" t="s">
        <v>60</v>
      </c>
      <c r="H122" s="155">
        <v>2</v>
      </c>
      <c r="I122" s="153">
        <v>0</v>
      </c>
      <c r="J122" s="154">
        <f t="shared" si="9"/>
        <v>0</v>
      </c>
      <c r="K122" s="69"/>
      <c r="L122" s="6"/>
      <c r="M122" s="55"/>
      <c r="N122" s="56"/>
      <c r="O122" s="147"/>
      <c r="P122" s="58"/>
      <c r="Q122" s="58"/>
      <c r="R122" s="58"/>
      <c r="S122" s="58"/>
      <c r="AO122" s="65"/>
      <c r="AQ122" s="65"/>
      <c r="AR122" s="65"/>
      <c r="AV122" s="65"/>
      <c r="BB122" s="59"/>
      <c r="BC122" s="59"/>
      <c r="BD122" s="59"/>
      <c r="BE122" s="59"/>
      <c r="BF122" s="59"/>
      <c r="BG122" s="65"/>
      <c r="BH122" s="59"/>
      <c r="BI122" s="65"/>
      <c r="BJ122" s="65"/>
    </row>
    <row r="123" spans="2:62" s="64" customFormat="1" ht="15">
      <c r="B123" s="110"/>
      <c r="C123" s="53">
        <v>38</v>
      </c>
      <c r="D123" s="53" t="s">
        <v>105</v>
      </c>
      <c r="E123" s="60"/>
      <c r="F123" s="152" t="s">
        <v>123</v>
      </c>
      <c r="G123" s="61" t="s">
        <v>60</v>
      </c>
      <c r="H123" s="155">
        <v>1</v>
      </c>
      <c r="I123" s="153">
        <v>0</v>
      </c>
      <c r="J123" s="154">
        <f t="shared" si="9"/>
        <v>0</v>
      </c>
      <c r="K123" s="69"/>
      <c r="L123" s="6"/>
      <c r="M123" s="55"/>
      <c r="N123" s="56"/>
      <c r="O123" s="147"/>
      <c r="P123" s="58"/>
      <c r="Q123" s="58"/>
      <c r="R123" s="58"/>
      <c r="S123" s="58"/>
      <c r="AO123" s="65"/>
      <c r="AQ123" s="65"/>
      <c r="AR123" s="65"/>
      <c r="AV123" s="65"/>
      <c r="BB123" s="59"/>
      <c r="BC123" s="59"/>
      <c r="BD123" s="59"/>
      <c r="BE123" s="59"/>
      <c r="BF123" s="59"/>
      <c r="BG123" s="65"/>
      <c r="BH123" s="59"/>
      <c r="BI123" s="65"/>
      <c r="BJ123" s="65"/>
    </row>
    <row r="124" spans="2:62" s="64" customFormat="1" ht="15">
      <c r="B124" s="110"/>
      <c r="C124" s="53">
        <v>39</v>
      </c>
      <c r="D124" s="53" t="s">
        <v>105</v>
      </c>
      <c r="E124" s="60"/>
      <c r="F124" s="152" t="s">
        <v>150</v>
      </c>
      <c r="G124" s="61" t="s">
        <v>69</v>
      </c>
      <c r="H124" s="155">
        <v>15</v>
      </c>
      <c r="I124" s="153">
        <v>0</v>
      </c>
      <c r="J124" s="154">
        <f t="shared" si="9"/>
        <v>0</v>
      </c>
      <c r="K124" s="69"/>
      <c r="L124" s="6"/>
      <c r="M124" s="55"/>
      <c r="N124" s="56"/>
      <c r="O124" s="147"/>
      <c r="P124" s="58"/>
      <c r="Q124" s="58"/>
      <c r="R124" s="58"/>
      <c r="S124" s="58"/>
      <c r="AO124" s="65"/>
      <c r="AQ124" s="65"/>
      <c r="AR124" s="65"/>
      <c r="AV124" s="65"/>
      <c r="BB124" s="59"/>
      <c r="BC124" s="59"/>
      <c r="BD124" s="59"/>
      <c r="BE124" s="59"/>
      <c r="BF124" s="59"/>
      <c r="BG124" s="65"/>
      <c r="BH124" s="59"/>
      <c r="BI124" s="65"/>
      <c r="BJ124" s="65"/>
    </row>
    <row r="125" spans="2:62" s="64" customFormat="1" ht="30">
      <c r="B125" s="110"/>
      <c r="C125" s="53">
        <v>40</v>
      </c>
      <c r="D125" s="53" t="s">
        <v>59</v>
      </c>
      <c r="E125" s="60"/>
      <c r="F125" s="152" t="s">
        <v>142</v>
      </c>
      <c r="G125" s="61" t="s">
        <v>69</v>
      </c>
      <c r="H125" s="155">
        <f>15</f>
        <v>15</v>
      </c>
      <c r="I125" s="153">
        <v>0</v>
      </c>
      <c r="J125" s="154">
        <f t="shared" si="9"/>
        <v>0</v>
      </c>
      <c r="K125" s="69"/>
      <c r="L125" s="6"/>
      <c r="M125" s="55"/>
      <c r="N125" s="56"/>
      <c r="O125" s="147"/>
      <c r="P125" s="58"/>
      <c r="Q125" s="58"/>
      <c r="R125" s="58"/>
      <c r="S125" s="58"/>
      <c r="AO125" s="65"/>
      <c r="AQ125" s="65"/>
      <c r="AR125" s="65"/>
      <c r="AV125" s="65"/>
      <c r="BB125" s="59"/>
      <c r="BC125" s="59"/>
      <c r="BD125" s="59"/>
      <c r="BE125" s="59"/>
      <c r="BF125" s="59"/>
      <c r="BG125" s="65"/>
      <c r="BH125" s="59"/>
      <c r="BI125" s="65"/>
      <c r="BJ125" s="65"/>
    </row>
    <row r="126" spans="2:62" s="64" customFormat="1" ht="15">
      <c r="B126" s="110"/>
      <c r="C126" s="53">
        <v>41</v>
      </c>
      <c r="D126" s="53" t="s">
        <v>105</v>
      </c>
      <c r="E126" s="60"/>
      <c r="F126" s="152" t="s">
        <v>124</v>
      </c>
      <c r="G126" s="61" t="s">
        <v>60</v>
      </c>
      <c r="H126" s="155">
        <v>2</v>
      </c>
      <c r="I126" s="153">
        <v>0</v>
      </c>
      <c r="J126" s="154">
        <f t="shared" si="9"/>
        <v>0</v>
      </c>
      <c r="K126" s="69"/>
      <c r="L126" s="6"/>
      <c r="M126" s="55"/>
      <c r="N126" s="56"/>
      <c r="O126" s="147"/>
      <c r="P126" s="58"/>
      <c r="Q126" s="58"/>
      <c r="R126" s="58"/>
      <c r="S126" s="58"/>
      <c r="AO126" s="65"/>
      <c r="AQ126" s="65"/>
      <c r="AR126" s="65"/>
      <c r="AV126" s="65"/>
      <c r="BB126" s="59"/>
      <c r="BC126" s="59"/>
      <c r="BD126" s="59"/>
      <c r="BE126" s="59"/>
      <c r="BF126" s="59"/>
      <c r="BG126" s="65"/>
      <c r="BH126" s="59"/>
      <c r="BI126" s="65"/>
      <c r="BJ126" s="65"/>
    </row>
    <row r="127" spans="2:62" s="64" customFormat="1" ht="15">
      <c r="B127" s="110"/>
      <c r="C127" s="53">
        <v>42</v>
      </c>
      <c r="D127" s="53" t="s">
        <v>105</v>
      </c>
      <c r="E127" s="60"/>
      <c r="F127" s="152" t="s">
        <v>125</v>
      </c>
      <c r="G127" s="61" t="s">
        <v>60</v>
      </c>
      <c r="H127" s="155">
        <v>1</v>
      </c>
      <c r="I127" s="153">
        <v>0</v>
      </c>
      <c r="J127" s="154">
        <f t="shared" si="9"/>
        <v>0</v>
      </c>
      <c r="K127" s="69"/>
      <c r="L127" s="6"/>
      <c r="M127" s="55"/>
      <c r="N127" s="56"/>
      <c r="O127" s="147"/>
      <c r="P127" s="58"/>
      <c r="Q127" s="58"/>
      <c r="R127" s="58"/>
      <c r="S127" s="58"/>
      <c r="AO127" s="65"/>
      <c r="AQ127" s="65"/>
      <c r="AR127" s="65"/>
      <c r="AV127" s="65"/>
      <c r="BB127" s="59"/>
      <c r="BC127" s="59"/>
      <c r="BD127" s="59"/>
      <c r="BE127" s="59"/>
      <c r="BF127" s="59"/>
      <c r="BG127" s="65"/>
      <c r="BH127" s="59"/>
      <c r="BI127" s="65"/>
      <c r="BJ127" s="65"/>
    </row>
    <row r="128" spans="2:62" s="64" customFormat="1" ht="15">
      <c r="B128" s="110"/>
      <c r="C128" s="53">
        <v>43</v>
      </c>
      <c r="D128" s="53" t="s">
        <v>105</v>
      </c>
      <c r="E128" s="60"/>
      <c r="F128" s="152" t="s">
        <v>126</v>
      </c>
      <c r="G128" s="61" t="s">
        <v>60</v>
      </c>
      <c r="H128" s="155">
        <v>1</v>
      </c>
      <c r="I128" s="153">
        <v>0</v>
      </c>
      <c r="J128" s="154">
        <f t="shared" si="9"/>
        <v>0</v>
      </c>
      <c r="K128" s="69"/>
      <c r="L128" s="6"/>
      <c r="M128" s="55"/>
      <c r="N128" s="56"/>
      <c r="O128" s="147"/>
      <c r="P128" s="58"/>
      <c r="Q128" s="58"/>
      <c r="R128" s="58"/>
      <c r="S128" s="58"/>
      <c r="AO128" s="65"/>
      <c r="AQ128" s="65"/>
      <c r="AR128" s="65"/>
      <c r="AV128" s="65"/>
      <c r="BB128" s="59"/>
      <c r="BC128" s="59"/>
      <c r="BD128" s="59"/>
      <c r="BE128" s="59"/>
      <c r="BF128" s="59"/>
      <c r="BG128" s="65"/>
      <c r="BH128" s="59"/>
      <c r="BI128" s="65"/>
      <c r="BJ128" s="65"/>
    </row>
    <row r="129" spans="2:62" s="64" customFormat="1" ht="15">
      <c r="B129" s="110"/>
      <c r="C129" s="53">
        <v>44</v>
      </c>
      <c r="D129" s="53" t="s">
        <v>105</v>
      </c>
      <c r="E129" s="60"/>
      <c r="F129" s="152" t="s">
        <v>128</v>
      </c>
      <c r="G129" s="61" t="s">
        <v>69</v>
      </c>
      <c r="H129" s="155">
        <v>5</v>
      </c>
      <c r="I129" s="153">
        <v>0</v>
      </c>
      <c r="J129" s="154">
        <f t="shared" si="9"/>
        <v>0</v>
      </c>
      <c r="K129" s="69"/>
      <c r="L129" s="6"/>
      <c r="M129" s="55"/>
      <c r="N129" s="56"/>
      <c r="O129" s="147"/>
      <c r="P129" s="58"/>
      <c r="Q129" s="58"/>
      <c r="R129" s="58"/>
      <c r="S129" s="58"/>
      <c r="AO129" s="65"/>
      <c r="AQ129" s="65"/>
      <c r="AR129" s="65"/>
      <c r="AV129" s="65"/>
      <c r="BB129" s="59"/>
      <c r="BC129" s="59"/>
      <c r="BD129" s="59"/>
      <c r="BE129" s="59"/>
      <c r="BF129" s="59"/>
      <c r="BG129" s="65"/>
      <c r="BH129" s="59"/>
      <c r="BI129" s="65"/>
      <c r="BJ129" s="65"/>
    </row>
    <row r="130" spans="2:62" s="64" customFormat="1" ht="30">
      <c r="B130" s="110"/>
      <c r="C130" s="53">
        <v>45</v>
      </c>
      <c r="D130" s="53" t="s">
        <v>59</v>
      </c>
      <c r="E130" s="60"/>
      <c r="F130" s="152" t="s">
        <v>135</v>
      </c>
      <c r="G130" s="61" t="s">
        <v>69</v>
      </c>
      <c r="H130" s="155">
        <v>25</v>
      </c>
      <c r="I130" s="153">
        <v>0</v>
      </c>
      <c r="J130" s="154">
        <f t="shared" si="9"/>
        <v>0</v>
      </c>
      <c r="K130" s="69"/>
      <c r="L130" s="6"/>
      <c r="M130" s="55"/>
      <c r="N130" s="56"/>
      <c r="O130" s="147"/>
      <c r="P130" s="58"/>
      <c r="Q130" s="58"/>
      <c r="R130" s="58"/>
      <c r="S130" s="58"/>
      <c r="AO130" s="65"/>
      <c r="AQ130" s="65"/>
      <c r="AR130" s="65"/>
      <c r="AV130" s="65"/>
      <c r="BB130" s="59"/>
      <c r="BC130" s="59"/>
      <c r="BD130" s="59"/>
      <c r="BE130" s="59"/>
      <c r="BF130" s="59"/>
      <c r="BG130" s="65"/>
      <c r="BH130" s="59"/>
      <c r="BI130" s="65"/>
      <c r="BJ130" s="65"/>
    </row>
    <row r="131" spans="2:62" s="64" customFormat="1" ht="15">
      <c r="B131" s="110"/>
      <c r="C131" s="53">
        <v>46</v>
      </c>
      <c r="D131" s="53" t="s">
        <v>105</v>
      </c>
      <c r="E131" s="60"/>
      <c r="F131" s="152" t="s">
        <v>129</v>
      </c>
      <c r="G131" s="61" t="s">
        <v>69</v>
      </c>
      <c r="H131" s="155">
        <v>25</v>
      </c>
      <c r="I131" s="153">
        <v>0</v>
      </c>
      <c r="J131" s="154">
        <f t="shared" si="9"/>
        <v>0</v>
      </c>
      <c r="K131" s="69"/>
      <c r="L131" s="6"/>
      <c r="M131" s="55"/>
      <c r="N131" s="56"/>
      <c r="O131" s="147"/>
      <c r="P131" s="58"/>
      <c r="Q131" s="58"/>
      <c r="R131" s="58"/>
      <c r="S131" s="58"/>
      <c r="AO131" s="65"/>
      <c r="AQ131" s="65"/>
      <c r="AR131" s="65"/>
      <c r="AV131" s="65"/>
      <c r="BB131" s="59"/>
      <c r="BC131" s="59"/>
      <c r="BD131" s="59"/>
      <c r="BE131" s="59"/>
      <c r="BF131" s="59"/>
      <c r="BG131" s="65"/>
      <c r="BH131" s="59"/>
      <c r="BI131" s="65"/>
      <c r="BJ131" s="65"/>
    </row>
    <row r="132" spans="2:62" s="64" customFormat="1" ht="30">
      <c r="B132" s="110"/>
      <c r="C132" s="53">
        <v>47</v>
      </c>
      <c r="D132" s="53" t="s">
        <v>59</v>
      </c>
      <c r="E132" s="60"/>
      <c r="F132" s="152" t="s">
        <v>139</v>
      </c>
      <c r="G132" s="61" t="s">
        <v>69</v>
      </c>
      <c r="H132" s="155">
        <v>25</v>
      </c>
      <c r="I132" s="153">
        <v>0</v>
      </c>
      <c r="J132" s="154">
        <f t="shared" si="9"/>
        <v>0</v>
      </c>
      <c r="K132" s="69"/>
      <c r="L132" s="6"/>
      <c r="M132" s="55"/>
      <c r="N132" s="56"/>
      <c r="O132" s="147"/>
      <c r="P132" s="58"/>
      <c r="Q132" s="58"/>
      <c r="R132" s="58"/>
      <c r="S132" s="58"/>
      <c r="AO132" s="65"/>
      <c r="AQ132" s="65"/>
      <c r="AR132" s="65"/>
      <c r="AV132" s="65"/>
      <c r="BB132" s="59"/>
      <c r="BC132" s="59"/>
      <c r="BD132" s="59"/>
      <c r="BE132" s="59"/>
      <c r="BF132" s="59"/>
      <c r="BG132" s="65"/>
      <c r="BH132" s="59"/>
      <c r="BI132" s="65"/>
      <c r="BJ132" s="65"/>
    </row>
    <row r="133" spans="2:62" s="64" customFormat="1" ht="30">
      <c r="B133" s="110"/>
      <c r="C133" s="53">
        <v>48</v>
      </c>
      <c r="D133" s="53" t="s">
        <v>105</v>
      </c>
      <c r="E133" s="60"/>
      <c r="F133" s="152" t="s">
        <v>137</v>
      </c>
      <c r="G133" s="61" t="s">
        <v>60</v>
      </c>
      <c r="H133" s="155">
        <v>1</v>
      </c>
      <c r="I133" s="153">
        <v>0</v>
      </c>
      <c r="J133" s="154">
        <f t="shared" si="9"/>
        <v>0</v>
      </c>
      <c r="K133" s="69"/>
      <c r="L133" s="6"/>
      <c r="M133" s="55"/>
      <c r="N133" s="56"/>
      <c r="O133" s="147"/>
      <c r="P133" s="58"/>
      <c r="Q133" s="58"/>
      <c r="R133" s="58"/>
      <c r="S133" s="58"/>
      <c r="AO133" s="65"/>
      <c r="AQ133" s="65"/>
      <c r="AR133" s="65"/>
      <c r="AV133" s="65"/>
      <c r="BB133" s="59"/>
      <c r="BC133" s="59"/>
      <c r="BD133" s="59"/>
      <c r="BE133" s="59"/>
      <c r="BF133" s="59"/>
      <c r="BG133" s="65"/>
      <c r="BH133" s="59"/>
      <c r="BI133" s="65"/>
      <c r="BJ133" s="65"/>
    </row>
    <row r="134" spans="2:62" s="64" customFormat="1" ht="30">
      <c r="B134" s="110"/>
      <c r="C134" s="53">
        <v>49</v>
      </c>
      <c r="D134" s="53" t="s">
        <v>59</v>
      </c>
      <c r="E134" s="60"/>
      <c r="F134" s="152" t="s">
        <v>138</v>
      </c>
      <c r="G134" s="61" t="s">
        <v>60</v>
      </c>
      <c r="H134" s="155">
        <v>1</v>
      </c>
      <c r="I134" s="153">
        <v>0</v>
      </c>
      <c r="J134" s="154">
        <f t="shared" si="9"/>
        <v>0</v>
      </c>
      <c r="K134" s="69"/>
      <c r="L134" s="6"/>
      <c r="M134" s="55"/>
      <c r="N134" s="56"/>
      <c r="O134" s="147"/>
      <c r="P134" s="58"/>
      <c r="Q134" s="58"/>
      <c r="R134" s="58"/>
      <c r="S134" s="58"/>
      <c r="AO134" s="65"/>
      <c r="AQ134" s="65"/>
      <c r="AR134" s="65"/>
      <c r="AV134" s="65"/>
      <c r="BB134" s="59"/>
      <c r="BC134" s="59"/>
      <c r="BD134" s="59"/>
      <c r="BE134" s="59"/>
      <c r="BF134" s="59"/>
      <c r="BG134" s="65"/>
      <c r="BH134" s="59"/>
      <c r="BI134" s="65"/>
      <c r="BJ134" s="65"/>
    </row>
    <row r="135" spans="2:62" s="64" customFormat="1" ht="15">
      <c r="B135" s="110"/>
      <c r="C135" s="53"/>
      <c r="D135" s="53"/>
      <c r="E135" s="60"/>
      <c r="F135" s="152"/>
      <c r="G135" s="61"/>
      <c r="H135" s="155"/>
      <c r="I135" s="153">
        <v>0</v>
      </c>
      <c r="J135" s="154">
        <f t="shared" si="9"/>
        <v>0</v>
      </c>
      <c r="K135" s="69"/>
      <c r="L135" s="6"/>
      <c r="M135" s="55"/>
      <c r="N135" s="56"/>
      <c r="O135" s="147"/>
      <c r="P135" s="58"/>
      <c r="Q135" s="58"/>
      <c r="R135" s="58"/>
      <c r="S135" s="58"/>
      <c r="AO135" s="65"/>
      <c r="AQ135" s="65"/>
      <c r="AR135" s="65"/>
      <c r="AV135" s="65"/>
      <c r="BB135" s="59"/>
      <c r="BC135" s="59"/>
      <c r="BD135" s="59"/>
      <c r="BE135" s="59"/>
      <c r="BF135" s="59"/>
      <c r="BG135" s="65"/>
      <c r="BH135" s="59"/>
      <c r="BI135" s="65"/>
      <c r="BJ135" s="65"/>
    </row>
    <row r="136" spans="2:62" s="64" customFormat="1" ht="15">
      <c r="B136" s="110"/>
      <c r="C136" s="53"/>
      <c r="D136" s="156"/>
      <c r="E136" s="60"/>
      <c r="F136" s="67" t="s">
        <v>143</v>
      </c>
      <c r="G136" s="148"/>
      <c r="H136" s="157"/>
      <c r="I136" s="153"/>
      <c r="J136" s="154"/>
      <c r="K136" s="69"/>
      <c r="L136" s="6"/>
      <c r="M136" s="55"/>
      <c r="N136" s="56"/>
      <c r="O136" s="147"/>
      <c r="P136" s="58"/>
      <c r="Q136" s="58"/>
      <c r="R136" s="58"/>
      <c r="S136" s="58"/>
      <c r="AO136" s="65"/>
      <c r="AQ136" s="65"/>
      <c r="AR136" s="65"/>
      <c r="AV136" s="65"/>
      <c r="BB136" s="59"/>
      <c r="BC136" s="59"/>
      <c r="BD136" s="59"/>
      <c r="BE136" s="59"/>
      <c r="BF136" s="59"/>
      <c r="BG136" s="65"/>
      <c r="BH136" s="59"/>
      <c r="BI136" s="65"/>
      <c r="BJ136" s="65"/>
    </row>
    <row r="137" spans="2:62" s="64" customFormat="1" ht="45">
      <c r="B137" s="110"/>
      <c r="C137" s="53">
        <v>50</v>
      </c>
      <c r="D137" s="158" t="s">
        <v>105</v>
      </c>
      <c r="E137" s="159"/>
      <c r="F137" s="152" t="s">
        <v>144</v>
      </c>
      <c r="G137" s="63" t="s">
        <v>60</v>
      </c>
      <c r="H137" s="155">
        <v>1</v>
      </c>
      <c r="I137" s="153">
        <v>0</v>
      </c>
      <c r="J137" s="154">
        <f t="shared" si="9"/>
        <v>0</v>
      </c>
      <c r="K137" s="69"/>
      <c r="L137" s="6"/>
      <c r="M137" s="55"/>
      <c r="N137" s="56"/>
      <c r="O137" s="147"/>
      <c r="P137" s="58"/>
      <c r="Q137" s="58"/>
      <c r="R137" s="58"/>
      <c r="S137" s="58"/>
      <c r="AO137" s="65"/>
      <c r="AQ137" s="65"/>
      <c r="AR137" s="65"/>
      <c r="AV137" s="65"/>
      <c r="BB137" s="59"/>
      <c r="BC137" s="59"/>
      <c r="BD137" s="59"/>
      <c r="BE137" s="59"/>
      <c r="BF137" s="59"/>
      <c r="BG137" s="65"/>
      <c r="BH137" s="59"/>
      <c r="BI137" s="65"/>
      <c r="BJ137" s="65"/>
    </row>
    <row r="138" spans="2:62" s="64" customFormat="1" ht="30">
      <c r="B138" s="110"/>
      <c r="C138" s="53">
        <v>51</v>
      </c>
      <c r="D138" s="158" t="s">
        <v>59</v>
      </c>
      <c r="E138" s="159"/>
      <c r="F138" s="152" t="s">
        <v>134</v>
      </c>
      <c r="G138" s="63" t="s">
        <v>60</v>
      </c>
      <c r="H138" s="155">
        <v>1</v>
      </c>
      <c r="I138" s="153">
        <v>0</v>
      </c>
      <c r="J138" s="154">
        <f t="shared" si="9"/>
        <v>0</v>
      </c>
      <c r="K138" s="69"/>
      <c r="L138" s="6"/>
      <c r="M138" s="55"/>
      <c r="N138" s="56"/>
      <c r="O138" s="147"/>
      <c r="P138" s="58"/>
      <c r="Q138" s="58"/>
      <c r="R138" s="58"/>
      <c r="S138" s="58"/>
      <c r="AO138" s="65"/>
      <c r="AQ138" s="65"/>
      <c r="AR138" s="65"/>
      <c r="AV138" s="65"/>
      <c r="BB138" s="59"/>
      <c r="BC138" s="59"/>
      <c r="BD138" s="59"/>
      <c r="BE138" s="59"/>
      <c r="BF138" s="59"/>
      <c r="BG138" s="65"/>
      <c r="BH138" s="59"/>
      <c r="BI138" s="65"/>
      <c r="BJ138" s="65"/>
    </row>
    <row r="139" spans="2:62" s="7" customFormat="1" ht="15">
      <c r="B139" s="110"/>
      <c r="C139" s="53">
        <v>52</v>
      </c>
      <c r="D139" s="158" t="s">
        <v>105</v>
      </c>
      <c r="E139" s="159"/>
      <c r="F139" s="152" t="s">
        <v>147</v>
      </c>
      <c r="G139" s="61" t="s">
        <v>60</v>
      </c>
      <c r="H139" s="155">
        <v>2</v>
      </c>
      <c r="I139" s="153">
        <v>0</v>
      </c>
      <c r="J139" s="154">
        <f t="shared" si="9"/>
        <v>0</v>
      </c>
      <c r="K139" s="69" t="s">
        <v>8</v>
      </c>
      <c r="L139" s="6"/>
      <c r="M139" s="55" t="s">
        <v>8</v>
      </c>
      <c r="N139" s="56" t="s">
        <v>25</v>
      </c>
      <c r="O139" s="57"/>
      <c r="P139" s="58">
        <f>O139*H140</f>
        <v>0</v>
      </c>
      <c r="Q139" s="58">
        <v>0</v>
      </c>
      <c r="R139" s="58">
        <f>Q139*H140</f>
        <v>0</v>
      </c>
      <c r="S139" s="58">
        <v>0</v>
      </c>
      <c r="X139" s="64"/>
      <c r="AO139" s="2" t="s">
        <v>61</v>
      </c>
      <c r="AQ139" s="2" t="s">
        <v>59</v>
      </c>
      <c r="AR139" s="2" t="s">
        <v>58</v>
      </c>
      <c r="AV139" s="2" t="s">
        <v>57</v>
      </c>
      <c r="BB139" s="59">
        <f t="shared" si="2"/>
        <v>0</v>
      </c>
      <c r="BC139" s="59">
        <f t="shared" si="3"/>
        <v>0</v>
      </c>
      <c r="BD139" s="59">
        <f t="shared" si="4"/>
        <v>0</v>
      </c>
      <c r="BE139" s="59">
        <f t="shared" si="5"/>
        <v>0</v>
      </c>
      <c r="BF139" s="59">
        <f t="shared" si="6"/>
        <v>0</v>
      </c>
      <c r="BG139" s="2" t="s">
        <v>58</v>
      </c>
      <c r="BH139" s="59">
        <f>ROUND(I139*H140,2)</f>
        <v>0</v>
      </c>
      <c r="BI139" s="2" t="s">
        <v>61</v>
      </c>
      <c r="BJ139" s="2" t="s">
        <v>63</v>
      </c>
    </row>
    <row r="140" spans="2:62" s="7" customFormat="1" ht="15">
      <c r="B140" s="110"/>
      <c r="C140" s="53">
        <v>53</v>
      </c>
      <c r="D140" s="158" t="s">
        <v>105</v>
      </c>
      <c r="E140" s="159"/>
      <c r="F140" s="152" t="s">
        <v>148</v>
      </c>
      <c r="G140" s="61" t="s">
        <v>60</v>
      </c>
      <c r="H140" s="155">
        <v>6</v>
      </c>
      <c r="I140" s="153">
        <v>0</v>
      </c>
      <c r="J140" s="154">
        <f t="shared" si="9"/>
        <v>0</v>
      </c>
      <c r="K140" s="69" t="s">
        <v>8</v>
      </c>
      <c r="L140" s="6"/>
      <c r="M140" s="55" t="s">
        <v>8</v>
      </c>
      <c r="N140" s="56" t="s">
        <v>25</v>
      </c>
      <c r="O140" s="57"/>
      <c r="P140" s="58">
        <f>O140*H141</f>
        <v>0</v>
      </c>
      <c r="Q140" s="58">
        <v>0</v>
      </c>
      <c r="R140" s="58">
        <f>Q140*H141</f>
        <v>0</v>
      </c>
      <c r="S140" s="58">
        <v>0</v>
      </c>
      <c r="X140" s="64"/>
      <c r="AO140" s="2" t="s">
        <v>61</v>
      </c>
      <c r="AQ140" s="2" t="s">
        <v>59</v>
      </c>
      <c r="AR140" s="2" t="s">
        <v>58</v>
      </c>
      <c r="AV140" s="2" t="s">
        <v>57</v>
      </c>
      <c r="BB140" s="59">
        <f t="shared" si="2"/>
        <v>0</v>
      </c>
      <c r="BC140" s="59">
        <f t="shared" si="3"/>
        <v>0</v>
      </c>
      <c r="BD140" s="59">
        <f t="shared" si="4"/>
        <v>0</v>
      </c>
      <c r="BE140" s="59">
        <f t="shared" si="5"/>
        <v>0</v>
      </c>
      <c r="BF140" s="59">
        <f t="shared" si="6"/>
        <v>0</v>
      </c>
      <c r="BG140" s="2" t="s">
        <v>58</v>
      </c>
      <c r="BH140" s="59">
        <f>ROUND(I140*H141,2)</f>
        <v>0</v>
      </c>
      <c r="BI140" s="2" t="s">
        <v>61</v>
      </c>
      <c r="BJ140" s="2" t="s">
        <v>64</v>
      </c>
    </row>
    <row r="141" spans="2:62" s="7" customFormat="1" ht="15">
      <c r="B141" s="110"/>
      <c r="C141" s="53">
        <v>54</v>
      </c>
      <c r="D141" s="158" t="s">
        <v>105</v>
      </c>
      <c r="E141" s="159"/>
      <c r="F141" s="152" t="s">
        <v>149</v>
      </c>
      <c r="G141" s="61" t="s">
        <v>69</v>
      </c>
      <c r="H141" s="155">
        <v>15</v>
      </c>
      <c r="I141" s="153">
        <v>0</v>
      </c>
      <c r="J141" s="154">
        <f t="shared" si="9"/>
        <v>0</v>
      </c>
      <c r="K141" s="69" t="s">
        <v>8</v>
      </c>
      <c r="L141" s="6"/>
      <c r="M141" s="55" t="s">
        <v>8</v>
      </c>
      <c r="N141" s="56" t="s">
        <v>25</v>
      </c>
      <c r="O141" s="57"/>
      <c r="P141" s="58">
        <f>O141*H143</f>
        <v>0</v>
      </c>
      <c r="Q141" s="58">
        <v>0</v>
      </c>
      <c r="R141" s="58">
        <f>Q141*H143</f>
        <v>0</v>
      </c>
      <c r="S141" s="58">
        <v>0</v>
      </c>
      <c r="X141" s="64"/>
      <c r="AO141" s="2" t="s">
        <v>61</v>
      </c>
      <c r="AQ141" s="2" t="s">
        <v>59</v>
      </c>
      <c r="AR141" s="2" t="s">
        <v>58</v>
      </c>
      <c r="AV141" s="2" t="s">
        <v>57</v>
      </c>
      <c r="BB141" s="59">
        <f t="shared" si="2"/>
        <v>0</v>
      </c>
      <c r="BC141" s="59">
        <f t="shared" si="3"/>
        <v>0</v>
      </c>
      <c r="BD141" s="59">
        <f t="shared" si="4"/>
        <v>0</v>
      </c>
      <c r="BE141" s="59">
        <f t="shared" si="5"/>
        <v>0</v>
      </c>
      <c r="BF141" s="59">
        <f t="shared" si="6"/>
        <v>0</v>
      </c>
      <c r="BG141" s="2" t="s">
        <v>58</v>
      </c>
      <c r="BH141" s="59">
        <f>ROUND(I141*H143,2)</f>
        <v>0</v>
      </c>
      <c r="BI141" s="2" t="s">
        <v>61</v>
      </c>
      <c r="BJ141" s="2" t="s">
        <v>65</v>
      </c>
    </row>
    <row r="142" spans="2:62" s="64" customFormat="1" ht="15">
      <c r="B142" s="110"/>
      <c r="C142" s="53">
        <v>55</v>
      </c>
      <c r="D142" s="158" t="s">
        <v>105</v>
      </c>
      <c r="E142" s="159"/>
      <c r="F142" s="152" t="s">
        <v>125</v>
      </c>
      <c r="G142" s="61" t="s">
        <v>60</v>
      </c>
      <c r="H142" s="155">
        <v>2</v>
      </c>
      <c r="I142" s="153">
        <v>0</v>
      </c>
      <c r="J142" s="154">
        <f t="shared" si="9"/>
        <v>0</v>
      </c>
      <c r="K142" s="69"/>
      <c r="L142" s="6"/>
      <c r="M142" s="55"/>
      <c r="N142" s="56"/>
      <c r="O142" s="147"/>
      <c r="P142" s="58"/>
      <c r="Q142" s="58"/>
      <c r="R142" s="58"/>
      <c r="S142" s="58"/>
      <c r="AO142" s="65"/>
      <c r="AQ142" s="65"/>
      <c r="AR142" s="65"/>
      <c r="AV142" s="65"/>
      <c r="BB142" s="59"/>
      <c r="BC142" s="59"/>
      <c r="BD142" s="59"/>
      <c r="BE142" s="59"/>
      <c r="BF142" s="59"/>
      <c r="BG142" s="65"/>
      <c r="BH142" s="59"/>
      <c r="BI142" s="65"/>
      <c r="BJ142" s="65"/>
    </row>
    <row r="143" spans="2:62" s="7" customFormat="1" ht="30">
      <c r="B143" s="110"/>
      <c r="C143" s="53">
        <v>56</v>
      </c>
      <c r="D143" s="158" t="s">
        <v>59</v>
      </c>
      <c r="E143" s="159"/>
      <c r="F143" s="152" t="s">
        <v>142</v>
      </c>
      <c r="G143" s="61" t="s">
        <v>69</v>
      </c>
      <c r="H143" s="155">
        <f>15</f>
        <v>15</v>
      </c>
      <c r="I143" s="153">
        <v>0</v>
      </c>
      <c r="J143" s="154">
        <f t="shared" si="9"/>
        <v>0</v>
      </c>
      <c r="K143" s="69" t="s">
        <v>8</v>
      </c>
      <c r="L143" s="6"/>
      <c r="M143" s="55" t="s">
        <v>8</v>
      </c>
      <c r="N143" s="56" t="s">
        <v>25</v>
      </c>
      <c r="O143" s="57"/>
      <c r="P143" s="58">
        <f>O143*H149</f>
        <v>0</v>
      </c>
      <c r="Q143" s="58">
        <v>0</v>
      </c>
      <c r="R143" s="58">
        <f>Q143*H149</f>
        <v>0</v>
      </c>
      <c r="S143" s="58">
        <v>0</v>
      </c>
      <c r="X143" s="64"/>
      <c r="AO143" s="2" t="s">
        <v>61</v>
      </c>
      <c r="AQ143" s="2" t="s">
        <v>59</v>
      </c>
      <c r="AR143" s="2" t="s">
        <v>58</v>
      </c>
      <c r="AV143" s="2" t="s">
        <v>57</v>
      </c>
      <c r="BB143" s="59">
        <f t="shared" si="2"/>
        <v>0</v>
      </c>
      <c r="BC143" s="59">
        <f t="shared" si="3"/>
        <v>0</v>
      </c>
      <c r="BD143" s="59">
        <f t="shared" si="4"/>
        <v>0</v>
      </c>
      <c r="BE143" s="59">
        <f t="shared" si="5"/>
        <v>0</v>
      </c>
      <c r="BF143" s="59">
        <f t="shared" si="6"/>
        <v>0</v>
      </c>
      <c r="BG143" s="2" t="s">
        <v>58</v>
      </c>
      <c r="BH143" s="59">
        <f>ROUND(I143*H149,2)</f>
        <v>0</v>
      </c>
      <c r="BI143" s="2" t="s">
        <v>61</v>
      </c>
      <c r="BJ143" s="2" t="s">
        <v>66</v>
      </c>
    </row>
    <row r="144" spans="2:62" s="64" customFormat="1" ht="15">
      <c r="B144" s="110"/>
      <c r="C144" s="53">
        <v>57</v>
      </c>
      <c r="D144" s="158" t="s">
        <v>105</v>
      </c>
      <c r="E144" s="159"/>
      <c r="F144" s="152" t="s">
        <v>151</v>
      </c>
      <c r="G144" s="61" t="s">
        <v>60</v>
      </c>
      <c r="H144" s="155">
        <v>5</v>
      </c>
      <c r="I144" s="153">
        <v>0</v>
      </c>
      <c r="J144" s="154">
        <f t="shared" si="9"/>
        <v>0</v>
      </c>
      <c r="K144" s="69"/>
      <c r="L144" s="6"/>
      <c r="M144" s="55"/>
      <c r="N144" s="56"/>
      <c r="O144" s="147"/>
      <c r="P144" s="58"/>
      <c r="Q144" s="58"/>
      <c r="R144" s="58"/>
      <c r="S144" s="58"/>
      <c r="AO144" s="65"/>
      <c r="AQ144" s="65"/>
      <c r="AR144" s="65"/>
      <c r="AV144" s="65"/>
      <c r="BB144" s="59"/>
      <c r="BC144" s="59"/>
      <c r="BD144" s="59"/>
      <c r="BE144" s="59"/>
      <c r="BF144" s="59"/>
      <c r="BG144" s="65"/>
      <c r="BH144" s="59"/>
      <c r="BI144" s="65"/>
      <c r="BJ144" s="65"/>
    </row>
    <row r="145" spans="2:62" s="64" customFormat="1" ht="15">
      <c r="B145" s="110"/>
      <c r="C145" s="53">
        <v>58</v>
      </c>
      <c r="D145" s="158" t="s">
        <v>105</v>
      </c>
      <c r="E145" s="159"/>
      <c r="F145" s="152" t="s">
        <v>152</v>
      </c>
      <c r="G145" s="61" t="s">
        <v>60</v>
      </c>
      <c r="H145" s="155">
        <v>15</v>
      </c>
      <c r="I145" s="153">
        <v>0</v>
      </c>
      <c r="J145" s="154">
        <f t="shared" si="9"/>
        <v>0</v>
      </c>
      <c r="K145" s="69"/>
      <c r="L145" s="6"/>
      <c r="M145" s="55"/>
      <c r="N145" s="56"/>
      <c r="O145" s="147"/>
      <c r="P145" s="58"/>
      <c r="Q145" s="58"/>
      <c r="R145" s="58"/>
      <c r="S145" s="58"/>
      <c r="AO145" s="65"/>
      <c r="AQ145" s="65"/>
      <c r="AR145" s="65"/>
      <c r="AV145" s="65"/>
      <c r="BB145" s="59"/>
      <c r="BC145" s="59"/>
      <c r="BD145" s="59"/>
      <c r="BE145" s="59"/>
      <c r="BF145" s="59"/>
      <c r="BG145" s="65"/>
      <c r="BH145" s="59"/>
      <c r="BI145" s="65"/>
      <c r="BJ145" s="65"/>
    </row>
    <row r="146" spans="2:62" s="64" customFormat="1" ht="15">
      <c r="B146" s="110"/>
      <c r="C146" s="53">
        <v>59</v>
      </c>
      <c r="D146" s="53" t="s">
        <v>105</v>
      </c>
      <c r="E146" s="60"/>
      <c r="F146" s="152" t="s">
        <v>157</v>
      </c>
      <c r="G146" s="61" t="s">
        <v>69</v>
      </c>
      <c r="H146" s="155">
        <f>5*15</f>
        <v>75</v>
      </c>
      <c r="I146" s="153">
        <v>0</v>
      </c>
      <c r="J146" s="154">
        <f t="shared" si="9"/>
        <v>0</v>
      </c>
      <c r="K146" s="69"/>
      <c r="L146" s="6"/>
      <c r="M146" s="55"/>
      <c r="N146" s="56"/>
      <c r="O146" s="147"/>
      <c r="P146" s="58"/>
      <c r="Q146" s="58"/>
      <c r="R146" s="58"/>
      <c r="S146" s="58"/>
      <c r="AO146" s="65"/>
      <c r="AQ146" s="65"/>
      <c r="AR146" s="65"/>
      <c r="AV146" s="65"/>
      <c r="BB146" s="59"/>
      <c r="BC146" s="59"/>
      <c r="BD146" s="59"/>
      <c r="BE146" s="59"/>
      <c r="BF146" s="59"/>
      <c r="BG146" s="65"/>
      <c r="BH146" s="59"/>
      <c r="BI146" s="65"/>
      <c r="BJ146" s="65"/>
    </row>
    <row r="147" spans="2:62" s="64" customFormat="1" ht="15">
      <c r="B147" s="110"/>
      <c r="C147" s="53">
        <v>60</v>
      </c>
      <c r="D147" s="158" t="s">
        <v>105</v>
      </c>
      <c r="E147" s="159"/>
      <c r="F147" s="152" t="s">
        <v>158</v>
      </c>
      <c r="G147" s="61" t="s">
        <v>60</v>
      </c>
      <c r="H147" s="155">
        <v>1</v>
      </c>
      <c r="I147" s="153"/>
      <c r="J147" s="154">
        <f t="shared" si="9"/>
        <v>0</v>
      </c>
      <c r="K147" s="69"/>
      <c r="L147" s="6"/>
      <c r="M147" s="55"/>
      <c r="N147" s="56"/>
      <c r="O147" s="147"/>
      <c r="P147" s="58"/>
      <c r="Q147" s="58"/>
      <c r="R147" s="58"/>
      <c r="S147" s="58"/>
      <c r="AO147" s="65"/>
      <c r="AQ147" s="65"/>
      <c r="AR147" s="65"/>
      <c r="AV147" s="65"/>
      <c r="BB147" s="59"/>
      <c r="BC147" s="59"/>
      <c r="BD147" s="59"/>
      <c r="BE147" s="59"/>
      <c r="BF147" s="59"/>
      <c r="BG147" s="65"/>
      <c r="BH147" s="59"/>
      <c r="BI147" s="65"/>
      <c r="BJ147" s="65"/>
    </row>
    <row r="148" spans="2:62" s="64" customFormat="1" ht="30">
      <c r="B148" s="110"/>
      <c r="C148" s="53">
        <v>61</v>
      </c>
      <c r="D148" s="158" t="s">
        <v>59</v>
      </c>
      <c r="E148" s="159"/>
      <c r="F148" s="152" t="s">
        <v>153</v>
      </c>
      <c r="G148" s="61" t="s">
        <v>69</v>
      </c>
      <c r="H148" s="155">
        <f>5*15</f>
        <v>75</v>
      </c>
      <c r="I148" s="153">
        <v>0</v>
      </c>
      <c r="J148" s="154">
        <f t="shared" si="9"/>
        <v>0</v>
      </c>
      <c r="K148" s="69"/>
      <c r="L148" s="6"/>
      <c r="M148" s="55"/>
      <c r="N148" s="56"/>
      <c r="O148" s="147"/>
      <c r="P148" s="58"/>
      <c r="Q148" s="58"/>
      <c r="R148" s="58"/>
      <c r="S148" s="58"/>
      <c r="AO148" s="65"/>
      <c r="AQ148" s="65"/>
      <c r="AR148" s="65"/>
      <c r="AV148" s="65"/>
      <c r="BB148" s="59"/>
      <c r="BC148" s="59"/>
      <c r="BD148" s="59"/>
      <c r="BE148" s="59"/>
      <c r="BF148" s="59"/>
      <c r="BG148" s="65"/>
      <c r="BH148" s="59"/>
      <c r="BI148" s="65"/>
      <c r="BJ148" s="65"/>
    </row>
    <row r="149" spans="2:62" s="7" customFormat="1" ht="15">
      <c r="B149" s="110"/>
      <c r="C149" s="53">
        <v>62</v>
      </c>
      <c r="D149" s="158" t="s">
        <v>105</v>
      </c>
      <c r="E149" s="159"/>
      <c r="F149" s="152" t="s">
        <v>154</v>
      </c>
      <c r="G149" s="61" t="s">
        <v>60</v>
      </c>
      <c r="H149" s="155">
        <f>5*3</f>
        <v>15</v>
      </c>
      <c r="I149" s="153">
        <v>0</v>
      </c>
      <c r="J149" s="154">
        <f t="shared" si="9"/>
        <v>0</v>
      </c>
      <c r="K149" s="69" t="s">
        <v>8</v>
      </c>
      <c r="L149" s="6"/>
      <c r="M149" s="55" t="s">
        <v>8</v>
      </c>
      <c r="N149" s="56" t="s">
        <v>25</v>
      </c>
      <c r="O149" s="57"/>
      <c r="P149" s="58" t="e">
        <f>O149*#REF!</f>
        <v>#REF!</v>
      </c>
      <c r="Q149" s="58">
        <v>0</v>
      </c>
      <c r="R149" s="58" t="e">
        <f>Q149*#REF!</f>
        <v>#REF!</v>
      </c>
      <c r="S149" s="58">
        <v>0</v>
      </c>
      <c r="X149" s="64"/>
      <c r="AO149" s="2" t="s">
        <v>61</v>
      </c>
      <c r="AQ149" s="2" t="s">
        <v>59</v>
      </c>
      <c r="AR149" s="2" t="s">
        <v>58</v>
      </c>
      <c r="AV149" s="2" t="s">
        <v>57</v>
      </c>
      <c r="BB149" s="59">
        <f t="shared" si="2"/>
        <v>0</v>
      </c>
      <c r="BC149" s="59">
        <f t="shared" si="3"/>
        <v>0</v>
      </c>
      <c r="BD149" s="59">
        <f t="shared" si="4"/>
        <v>0</v>
      </c>
      <c r="BE149" s="59">
        <f t="shared" si="5"/>
        <v>0</v>
      </c>
      <c r="BF149" s="59">
        <f t="shared" si="6"/>
        <v>0</v>
      </c>
      <c r="BG149" s="2" t="s">
        <v>58</v>
      </c>
      <c r="BH149" s="59" t="e">
        <f>ROUND(I149*#REF!,2)</f>
        <v>#REF!</v>
      </c>
      <c r="BI149" s="2" t="s">
        <v>61</v>
      </c>
      <c r="BJ149" s="2" t="s">
        <v>67</v>
      </c>
    </row>
    <row r="150" spans="2:62" s="7" customFormat="1" ht="15">
      <c r="B150" s="110"/>
      <c r="C150" s="53">
        <v>63</v>
      </c>
      <c r="D150" s="158" t="s">
        <v>105</v>
      </c>
      <c r="E150" s="159"/>
      <c r="F150" s="152" t="s">
        <v>155</v>
      </c>
      <c r="G150" s="61" t="s">
        <v>60</v>
      </c>
      <c r="H150" s="155">
        <f>5*1</f>
        <v>5</v>
      </c>
      <c r="I150" s="153">
        <v>0</v>
      </c>
      <c r="J150" s="154">
        <f t="shared" si="9"/>
        <v>0</v>
      </c>
      <c r="K150" s="69" t="s">
        <v>8</v>
      </c>
      <c r="L150" s="6"/>
      <c r="M150" s="55" t="s">
        <v>8</v>
      </c>
      <c r="N150" s="56" t="s">
        <v>25</v>
      </c>
      <c r="O150" s="57"/>
      <c r="P150" s="58" t="e">
        <f>O150*#REF!</f>
        <v>#REF!</v>
      </c>
      <c r="Q150" s="58">
        <v>0</v>
      </c>
      <c r="R150" s="58" t="e">
        <f>Q150*#REF!</f>
        <v>#REF!</v>
      </c>
      <c r="S150" s="58">
        <v>0</v>
      </c>
      <c r="X150" s="64"/>
      <c r="AO150" s="2" t="s">
        <v>61</v>
      </c>
      <c r="AQ150" s="2" t="s">
        <v>59</v>
      </c>
      <c r="AR150" s="2" t="s">
        <v>58</v>
      </c>
      <c r="AV150" s="2" t="s">
        <v>57</v>
      </c>
      <c r="BB150" s="59">
        <f t="shared" si="2"/>
        <v>0</v>
      </c>
      <c r="BC150" s="59">
        <f t="shared" si="3"/>
        <v>0</v>
      </c>
      <c r="BD150" s="59">
        <f t="shared" si="4"/>
        <v>0</v>
      </c>
      <c r="BE150" s="59">
        <f t="shared" si="5"/>
        <v>0</v>
      </c>
      <c r="BF150" s="59">
        <f t="shared" si="6"/>
        <v>0</v>
      </c>
      <c r="BG150" s="2" t="s">
        <v>58</v>
      </c>
      <c r="BH150" s="59" t="e">
        <f>ROUND(I150*#REF!,2)</f>
        <v>#REF!</v>
      </c>
      <c r="BI150" s="2" t="s">
        <v>61</v>
      </c>
      <c r="BJ150" s="2" t="s">
        <v>68</v>
      </c>
    </row>
    <row r="151" spans="2:62" s="7" customFormat="1" ht="15">
      <c r="B151" s="110"/>
      <c r="C151" s="53">
        <v>64</v>
      </c>
      <c r="D151" s="158" t="s">
        <v>105</v>
      </c>
      <c r="E151" s="159"/>
      <c r="F151" s="152" t="s">
        <v>156</v>
      </c>
      <c r="G151" s="61" t="s">
        <v>60</v>
      </c>
      <c r="H151" s="155">
        <f>5*1</f>
        <v>5</v>
      </c>
      <c r="I151" s="153">
        <v>0</v>
      </c>
      <c r="J151" s="154">
        <f t="shared" si="9"/>
        <v>0</v>
      </c>
      <c r="K151" s="69" t="s">
        <v>8</v>
      </c>
      <c r="L151" s="6"/>
      <c r="M151" s="55" t="s">
        <v>8</v>
      </c>
      <c r="N151" s="56" t="s">
        <v>25</v>
      </c>
      <c r="O151" s="57"/>
      <c r="P151" s="58" t="e">
        <f>O151*#REF!</f>
        <v>#REF!</v>
      </c>
      <c r="Q151" s="58">
        <v>0</v>
      </c>
      <c r="R151" s="58" t="e">
        <f>Q151*#REF!</f>
        <v>#REF!</v>
      </c>
      <c r="S151" s="58">
        <v>0</v>
      </c>
      <c r="X151" s="64"/>
      <c r="AO151" s="2" t="s">
        <v>61</v>
      </c>
      <c r="AQ151" s="2" t="s">
        <v>59</v>
      </c>
      <c r="AR151" s="2" t="s">
        <v>58</v>
      </c>
      <c r="AV151" s="2" t="s">
        <v>57</v>
      </c>
      <c r="BB151" s="59">
        <f t="shared" si="2"/>
        <v>0</v>
      </c>
      <c r="BC151" s="59">
        <f t="shared" si="3"/>
        <v>0</v>
      </c>
      <c r="BD151" s="59">
        <f t="shared" si="4"/>
        <v>0</v>
      </c>
      <c r="BE151" s="59">
        <f t="shared" si="5"/>
        <v>0</v>
      </c>
      <c r="BF151" s="59">
        <f t="shared" si="6"/>
        <v>0</v>
      </c>
      <c r="BG151" s="2" t="s">
        <v>58</v>
      </c>
      <c r="BH151" s="59" t="e">
        <f>ROUND(I151*#REF!,2)</f>
        <v>#REF!</v>
      </c>
      <c r="BI151" s="2" t="s">
        <v>61</v>
      </c>
      <c r="BJ151" s="2" t="s">
        <v>70</v>
      </c>
    </row>
    <row r="152" spans="2:62" s="64" customFormat="1" ht="15">
      <c r="B152" s="110"/>
      <c r="C152" s="53">
        <v>65</v>
      </c>
      <c r="D152" s="158" t="s">
        <v>105</v>
      </c>
      <c r="E152" s="159"/>
      <c r="F152" s="152" t="s">
        <v>158</v>
      </c>
      <c r="G152" s="61" t="s">
        <v>60</v>
      </c>
      <c r="H152" s="155">
        <v>5</v>
      </c>
      <c r="I152" s="153">
        <v>0</v>
      </c>
      <c r="J152" s="154">
        <f t="shared" si="9"/>
        <v>0</v>
      </c>
      <c r="K152" s="69"/>
      <c r="L152" s="6"/>
      <c r="M152" s="55"/>
      <c r="N152" s="56"/>
      <c r="O152" s="147"/>
      <c r="P152" s="58"/>
      <c r="Q152" s="58"/>
      <c r="R152" s="58"/>
      <c r="S152" s="58"/>
      <c r="AO152" s="65"/>
      <c r="AQ152" s="65"/>
      <c r="AR152" s="65"/>
      <c r="AV152" s="65"/>
      <c r="BB152" s="59"/>
      <c r="BC152" s="59"/>
      <c r="BD152" s="59"/>
      <c r="BE152" s="59"/>
      <c r="BF152" s="59"/>
      <c r="BG152" s="65"/>
      <c r="BH152" s="59"/>
      <c r="BI152" s="65"/>
      <c r="BJ152" s="65"/>
    </row>
    <row r="153" spans="2:62" s="7" customFormat="1" ht="15">
      <c r="B153" s="110"/>
      <c r="C153" s="53">
        <v>66</v>
      </c>
      <c r="D153" s="158" t="s">
        <v>105</v>
      </c>
      <c r="E153" s="159"/>
      <c r="F153" s="152" t="s">
        <v>119</v>
      </c>
      <c r="G153" s="61" t="s">
        <v>60</v>
      </c>
      <c r="H153" s="155">
        <v>1</v>
      </c>
      <c r="I153" s="153">
        <v>0</v>
      </c>
      <c r="J153" s="154">
        <f t="shared" si="9"/>
        <v>0</v>
      </c>
      <c r="K153" s="69" t="s">
        <v>8</v>
      </c>
      <c r="L153" s="6"/>
      <c r="M153" s="55" t="s">
        <v>8</v>
      </c>
      <c r="N153" s="56" t="s">
        <v>25</v>
      </c>
      <c r="O153" s="57"/>
      <c r="P153" s="58" t="e">
        <f>O153*#REF!</f>
        <v>#REF!</v>
      </c>
      <c r="Q153" s="58">
        <v>0</v>
      </c>
      <c r="R153" s="58" t="e">
        <f>Q153*#REF!</f>
        <v>#REF!</v>
      </c>
      <c r="S153" s="58">
        <v>0</v>
      </c>
      <c r="X153" s="64"/>
      <c r="AO153" s="2" t="s">
        <v>61</v>
      </c>
      <c r="AQ153" s="2" t="s">
        <v>59</v>
      </c>
      <c r="AR153" s="2" t="s">
        <v>58</v>
      </c>
      <c r="AV153" s="2" t="s">
        <v>57</v>
      </c>
      <c r="BB153" s="59">
        <f t="shared" si="2"/>
        <v>0</v>
      </c>
      <c r="BC153" s="59">
        <f t="shared" si="3"/>
        <v>0</v>
      </c>
      <c r="BD153" s="59">
        <f t="shared" si="4"/>
        <v>0</v>
      </c>
      <c r="BE153" s="59">
        <f t="shared" si="5"/>
        <v>0</v>
      </c>
      <c r="BF153" s="59">
        <f t="shared" si="6"/>
        <v>0</v>
      </c>
      <c r="BG153" s="2" t="s">
        <v>58</v>
      </c>
      <c r="BH153" s="59" t="e">
        <f>ROUND(I153*#REF!,2)</f>
        <v>#REF!</v>
      </c>
      <c r="BI153" s="2" t="s">
        <v>61</v>
      </c>
      <c r="BJ153" s="2" t="s">
        <v>71</v>
      </c>
    </row>
    <row r="154" spans="2:62" s="7" customFormat="1" ht="15">
      <c r="B154" s="110"/>
      <c r="C154" s="53">
        <v>67</v>
      </c>
      <c r="D154" s="158" t="s">
        <v>105</v>
      </c>
      <c r="E154" s="159"/>
      <c r="F154" s="152" t="s">
        <v>120</v>
      </c>
      <c r="G154" s="61" t="s">
        <v>60</v>
      </c>
      <c r="H154" s="155">
        <v>1</v>
      </c>
      <c r="I154" s="153">
        <v>0</v>
      </c>
      <c r="J154" s="154">
        <f t="shared" si="9"/>
        <v>0</v>
      </c>
      <c r="K154" s="69" t="s">
        <v>8</v>
      </c>
      <c r="L154" s="6"/>
      <c r="M154" s="55" t="s">
        <v>8</v>
      </c>
      <c r="N154" s="56" t="s">
        <v>25</v>
      </c>
      <c r="O154" s="57"/>
      <c r="P154" s="58">
        <f>O154*H156</f>
        <v>0</v>
      </c>
      <c r="Q154" s="58">
        <v>0</v>
      </c>
      <c r="R154" s="58">
        <f>Q154*H156</f>
        <v>0</v>
      </c>
      <c r="S154" s="58">
        <v>0</v>
      </c>
      <c r="X154" s="64"/>
      <c r="AO154" s="2" t="s">
        <v>61</v>
      </c>
      <c r="AQ154" s="2" t="s">
        <v>59</v>
      </c>
      <c r="AR154" s="2" t="s">
        <v>58</v>
      </c>
      <c r="AV154" s="2" t="s">
        <v>57</v>
      </c>
      <c r="BB154" s="59">
        <f t="shared" si="2"/>
        <v>0</v>
      </c>
      <c r="BC154" s="59">
        <f t="shared" si="3"/>
        <v>0</v>
      </c>
      <c r="BD154" s="59">
        <f t="shared" si="4"/>
        <v>0</v>
      </c>
      <c r="BE154" s="59">
        <f t="shared" si="5"/>
        <v>0</v>
      </c>
      <c r="BF154" s="59">
        <f t="shared" si="6"/>
        <v>0</v>
      </c>
      <c r="BG154" s="2" t="s">
        <v>58</v>
      </c>
      <c r="BH154" s="59">
        <f>ROUND(I154*H156,2)</f>
        <v>0</v>
      </c>
      <c r="BI154" s="2" t="s">
        <v>61</v>
      </c>
      <c r="BJ154" s="2" t="s">
        <v>72</v>
      </c>
    </row>
    <row r="155" spans="2:62" s="7" customFormat="1" ht="30">
      <c r="B155" s="110"/>
      <c r="C155" s="53">
        <v>68</v>
      </c>
      <c r="D155" s="158" t="s">
        <v>105</v>
      </c>
      <c r="E155" s="159"/>
      <c r="F155" s="152" t="s">
        <v>121</v>
      </c>
      <c r="G155" s="61" t="s">
        <v>60</v>
      </c>
      <c r="H155" s="155">
        <v>3</v>
      </c>
      <c r="I155" s="153">
        <v>0</v>
      </c>
      <c r="J155" s="154">
        <f t="shared" si="9"/>
        <v>0</v>
      </c>
      <c r="K155" s="69" t="s">
        <v>8</v>
      </c>
      <c r="L155" s="6"/>
      <c r="M155" s="55" t="s">
        <v>8</v>
      </c>
      <c r="N155" s="56" t="s">
        <v>25</v>
      </c>
      <c r="O155" s="57"/>
      <c r="P155" s="58" t="e">
        <f>O155*#REF!</f>
        <v>#REF!</v>
      </c>
      <c r="Q155" s="58">
        <v>0</v>
      </c>
      <c r="R155" s="58" t="e">
        <f>Q155*#REF!</f>
        <v>#REF!</v>
      </c>
      <c r="S155" s="58">
        <v>0</v>
      </c>
      <c r="X155" s="64"/>
      <c r="AO155" s="2" t="s">
        <v>61</v>
      </c>
      <c r="AQ155" s="2" t="s">
        <v>59</v>
      </c>
      <c r="AR155" s="2" t="s">
        <v>58</v>
      </c>
      <c r="AV155" s="2" t="s">
        <v>57</v>
      </c>
      <c r="BB155" s="59">
        <f t="shared" si="2"/>
        <v>0</v>
      </c>
      <c r="BC155" s="59">
        <f t="shared" si="3"/>
        <v>0</v>
      </c>
      <c r="BD155" s="59">
        <f t="shared" si="4"/>
        <v>0</v>
      </c>
      <c r="BE155" s="59">
        <f t="shared" si="5"/>
        <v>0</v>
      </c>
      <c r="BF155" s="59">
        <f t="shared" si="6"/>
        <v>0</v>
      </c>
      <c r="BG155" s="2" t="s">
        <v>58</v>
      </c>
      <c r="BH155" s="59" t="e">
        <f>ROUND(I155*#REF!,2)</f>
        <v>#REF!</v>
      </c>
      <c r="BI155" s="2" t="s">
        <v>61</v>
      </c>
      <c r="BJ155" s="2" t="s">
        <v>73</v>
      </c>
    </row>
    <row r="156" spans="2:62" s="7" customFormat="1" ht="15">
      <c r="B156" s="110"/>
      <c r="C156" s="53">
        <v>69</v>
      </c>
      <c r="D156" s="158" t="s">
        <v>105</v>
      </c>
      <c r="E156" s="159"/>
      <c r="F156" s="152" t="s">
        <v>128</v>
      </c>
      <c r="G156" s="61" t="s">
        <v>69</v>
      </c>
      <c r="H156" s="155">
        <v>5</v>
      </c>
      <c r="I156" s="153">
        <v>0</v>
      </c>
      <c r="J156" s="154">
        <f t="shared" si="9"/>
        <v>0</v>
      </c>
      <c r="K156" s="69" t="s">
        <v>8</v>
      </c>
      <c r="L156" s="6"/>
      <c r="M156" s="55" t="s">
        <v>8</v>
      </c>
      <c r="N156" s="56" t="s">
        <v>25</v>
      </c>
      <c r="O156" s="57"/>
      <c r="P156" s="58" t="e">
        <f>O156*#REF!</f>
        <v>#REF!</v>
      </c>
      <c r="Q156" s="58">
        <v>0</v>
      </c>
      <c r="R156" s="58" t="e">
        <f>Q156*#REF!</f>
        <v>#REF!</v>
      </c>
      <c r="S156" s="58">
        <v>0</v>
      </c>
      <c r="X156" s="64"/>
      <c r="AO156" s="2" t="s">
        <v>61</v>
      </c>
      <c r="AQ156" s="2" t="s">
        <v>59</v>
      </c>
      <c r="AR156" s="2" t="s">
        <v>58</v>
      </c>
      <c r="AV156" s="2" t="s">
        <v>57</v>
      </c>
      <c r="BB156" s="59">
        <f t="shared" si="2"/>
        <v>0</v>
      </c>
      <c r="BC156" s="59">
        <f t="shared" si="3"/>
        <v>0</v>
      </c>
      <c r="BD156" s="59">
        <f t="shared" si="4"/>
        <v>0</v>
      </c>
      <c r="BE156" s="59">
        <f t="shared" si="5"/>
        <v>0</v>
      </c>
      <c r="BF156" s="59">
        <f t="shared" si="6"/>
        <v>0</v>
      </c>
      <c r="BG156" s="2" t="s">
        <v>58</v>
      </c>
      <c r="BH156" s="59" t="e">
        <f>ROUND(I156*#REF!,2)</f>
        <v>#REF!</v>
      </c>
      <c r="BI156" s="2" t="s">
        <v>61</v>
      </c>
      <c r="BJ156" s="2" t="s">
        <v>77</v>
      </c>
    </row>
    <row r="157" spans="2:62" s="7" customFormat="1" ht="30">
      <c r="B157" s="110"/>
      <c r="C157" s="53">
        <v>70</v>
      </c>
      <c r="D157" s="158" t="s">
        <v>59</v>
      </c>
      <c r="E157" s="159"/>
      <c r="F157" s="152" t="s">
        <v>135</v>
      </c>
      <c r="G157" s="61" t="s">
        <v>69</v>
      </c>
      <c r="H157" s="155">
        <v>25</v>
      </c>
      <c r="I157" s="153">
        <v>0</v>
      </c>
      <c r="J157" s="140">
        <f aca="true" t="shared" si="10" ref="J157:J162">H157*I157</f>
        <v>0</v>
      </c>
      <c r="K157" s="69" t="s">
        <v>8</v>
      </c>
      <c r="L157" s="6"/>
      <c r="M157" s="55" t="s">
        <v>8</v>
      </c>
      <c r="N157" s="56" t="s">
        <v>25</v>
      </c>
      <c r="O157" s="57"/>
      <c r="P157" s="58">
        <f t="shared" si="0"/>
        <v>0</v>
      </c>
      <c r="Q157" s="58">
        <v>0</v>
      </c>
      <c r="R157" s="58">
        <f t="shared" si="1"/>
        <v>0</v>
      </c>
      <c r="S157" s="58">
        <v>0</v>
      </c>
      <c r="X157" s="64"/>
      <c r="AO157" s="2" t="s">
        <v>61</v>
      </c>
      <c r="AQ157" s="2" t="s">
        <v>59</v>
      </c>
      <c r="AR157" s="2" t="s">
        <v>58</v>
      </c>
      <c r="AV157" s="2" t="s">
        <v>57</v>
      </c>
      <c r="BB157" s="59">
        <f t="shared" si="2"/>
        <v>0</v>
      </c>
      <c r="BC157" s="59">
        <f t="shared" si="3"/>
        <v>0</v>
      </c>
      <c r="BD157" s="59">
        <f t="shared" si="4"/>
        <v>0</v>
      </c>
      <c r="BE157" s="59">
        <f t="shared" si="5"/>
        <v>0</v>
      </c>
      <c r="BF157" s="59">
        <f t="shared" si="6"/>
        <v>0</v>
      </c>
      <c r="BG157" s="2" t="s">
        <v>58</v>
      </c>
      <c r="BH157" s="59">
        <f t="shared" si="7"/>
        <v>0</v>
      </c>
      <c r="BI157" s="2" t="s">
        <v>61</v>
      </c>
      <c r="BJ157" s="2" t="s">
        <v>78</v>
      </c>
    </row>
    <row r="158" spans="2:62" s="7" customFormat="1" ht="15">
      <c r="B158" s="110"/>
      <c r="C158" s="53">
        <v>71</v>
      </c>
      <c r="D158" s="158" t="s">
        <v>105</v>
      </c>
      <c r="E158" s="159"/>
      <c r="F158" s="152" t="s">
        <v>129</v>
      </c>
      <c r="G158" s="61" t="s">
        <v>69</v>
      </c>
      <c r="H158" s="155">
        <v>25</v>
      </c>
      <c r="I158" s="153">
        <v>0</v>
      </c>
      <c r="J158" s="140">
        <f t="shared" si="10"/>
        <v>0</v>
      </c>
      <c r="K158" s="69" t="s">
        <v>8</v>
      </c>
      <c r="L158" s="6"/>
      <c r="M158" s="55" t="s">
        <v>8</v>
      </c>
      <c r="N158" s="56" t="s">
        <v>25</v>
      </c>
      <c r="O158" s="57"/>
      <c r="P158" s="58">
        <f t="shared" si="0"/>
        <v>0</v>
      </c>
      <c r="Q158" s="58">
        <v>0</v>
      </c>
      <c r="R158" s="58">
        <f t="shared" si="1"/>
        <v>0</v>
      </c>
      <c r="S158" s="58">
        <v>0</v>
      </c>
      <c r="X158" s="64"/>
      <c r="AO158" s="2" t="s">
        <v>61</v>
      </c>
      <c r="AQ158" s="2" t="s">
        <v>59</v>
      </c>
      <c r="AR158" s="2" t="s">
        <v>58</v>
      </c>
      <c r="AV158" s="2" t="s">
        <v>57</v>
      </c>
      <c r="BB158" s="59">
        <f t="shared" si="2"/>
        <v>0</v>
      </c>
      <c r="BC158" s="59">
        <f t="shared" si="3"/>
        <v>0</v>
      </c>
      <c r="BD158" s="59">
        <f t="shared" si="4"/>
        <v>0</v>
      </c>
      <c r="BE158" s="59">
        <f t="shared" si="5"/>
        <v>0</v>
      </c>
      <c r="BF158" s="59">
        <f t="shared" si="6"/>
        <v>0</v>
      </c>
      <c r="BG158" s="2" t="s">
        <v>58</v>
      </c>
      <c r="BH158" s="59">
        <f t="shared" si="7"/>
        <v>0</v>
      </c>
      <c r="BI158" s="2" t="s">
        <v>61</v>
      </c>
      <c r="BJ158" s="2" t="s">
        <v>79</v>
      </c>
    </row>
    <row r="159" spans="2:62" s="7" customFormat="1" ht="30">
      <c r="B159" s="110"/>
      <c r="C159" s="53">
        <v>72</v>
      </c>
      <c r="D159" s="158" t="s">
        <v>59</v>
      </c>
      <c r="E159" s="159"/>
      <c r="F159" s="152" t="s">
        <v>139</v>
      </c>
      <c r="G159" s="61" t="s">
        <v>69</v>
      </c>
      <c r="H159" s="155">
        <v>25</v>
      </c>
      <c r="I159" s="153">
        <v>0</v>
      </c>
      <c r="J159" s="140">
        <f t="shared" si="10"/>
        <v>0</v>
      </c>
      <c r="K159" s="69" t="s">
        <v>8</v>
      </c>
      <c r="L159" s="6"/>
      <c r="M159" s="55" t="s">
        <v>8</v>
      </c>
      <c r="N159" s="56" t="s">
        <v>25</v>
      </c>
      <c r="O159" s="57"/>
      <c r="P159" s="58">
        <f t="shared" si="0"/>
        <v>0</v>
      </c>
      <c r="Q159" s="58">
        <v>0</v>
      </c>
      <c r="R159" s="58">
        <f t="shared" si="1"/>
        <v>0</v>
      </c>
      <c r="S159" s="58">
        <v>0</v>
      </c>
      <c r="X159" s="64"/>
      <c r="AO159" s="2" t="s">
        <v>61</v>
      </c>
      <c r="AQ159" s="2" t="s">
        <v>59</v>
      </c>
      <c r="AR159" s="2" t="s">
        <v>58</v>
      </c>
      <c r="AV159" s="2" t="s">
        <v>57</v>
      </c>
      <c r="BB159" s="59">
        <f t="shared" si="2"/>
        <v>0</v>
      </c>
      <c r="BC159" s="59">
        <f t="shared" si="3"/>
        <v>0</v>
      </c>
      <c r="BD159" s="59">
        <f t="shared" si="4"/>
        <v>0</v>
      </c>
      <c r="BE159" s="59">
        <f t="shared" si="5"/>
        <v>0</v>
      </c>
      <c r="BF159" s="59">
        <f t="shared" si="6"/>
        <v>0</v>
      </c>
      <c r="BG159" s="2" t="s">
        <v>58</v>
      </c>
      <c r="BH159" s="59">
        <f t="shared" si="7"/>
        <v>0</v>
      </c>
      <c r="BI159" s="2" t="s">
        <v>61</v>
      </c>
      <c r="BJ159" s="2" t="s">
        <v>80</v>
      </c>
    </row>
    <row r="160" spans="2:62" s="7" customFormat="1" ht="15">
      <c r="B160" s="110"/>
      <c r="C160" s="53"/>
      <c r="D160" s="158"/>
      <c r="E160" s="159"/>
      <c r="F160" s="152"/>
      <c r="G160" s="61"/>
      <c r="H160" s="155"/>
      <c r="I160" s="153">
        <v>0</v>
      </c>
      <c r="J160" s="140">
        <f t="shared" si="10"/>
        <v>0</v>
      </c>
      <c r="K160" s="69" t="s">
        <v>8</v>
      </c>
      <c r="L160" s="6"/>
      <c r="M160" s="55" t="s">
        <v>8</v>
      </c>
      <c r="N160" s="56" t="s">
        <v>25</v>
      </c>
      <c r="O160" s="57"/>
      <c r="P160" s="58">
        <f t="shared" si="0"/>
        <v>0</v>
      </c>
      <c r="Q160" s="58">
        <v>0</v>
      </c>
      <c r="R160" s="58">
        <f t="shared" si="1"/>
        <v>0</v>
      </c>
      <c r="S160" s="58">
        <v>0</v>
      </c>
      <c r="X160" s="64"/>
      <c r="AO160" s="2" t="s">
        <v>61</v>
      </c>
      <c r="AQ160" s="2" t="s">
        <v>59</v>
      </c>
      <c r="AR160" s="2" t="s">
        <v>58</v>
      </c>
      <c r="AV160" s="2" t="s">
        <v>57</v>
      </c>
      <c r="BB160" s="59">
        <f t="shared" si="2"/>
        <v>0</v>
      </c>
      <c r="BC160" s="59">
        <f t="shared" si="3"/>
        <v>0</v>
      </c>
      <c r="BD160" s="59">
        <f t="shared" si="4"/>
        <v>0</v>
      </c>
      <c r="BE160" s="59">
        <f t="shared" si="5"/>
        <v>0</v>
      </c>
      <c r="BF160" s="59">
        <f t="shared" si="6"/>
        <v>0</v>
      </c>
      <c r="BG160" s="2" t="s">
        <v>58</v>
      </c>
      <c r="BH160" s="59">
        <f t="shared" si="7"/>
        <v>0</v>
      </c>
      <c r="BI160" s="2" t="s">
        <v>61</v>
      </c>
      <c r="BJ160" s="2" t="s">
        <v>81</v>
      </c>
    </row>
    <row r="161" spans="2:62" s="7" customFormat="1" ht="15">
      <c r="B161" s="110"/>
      <c r="C161" s="53"/>
      <c r="D161" s="158"/>
      <c r="E161" s="159"/>
      <c r="F161" s="67" t="s">
        <v>159</v>
      </c>
      <c r="G161" s="63"/>
      <c r="H161" s="155"/>
      <c r="I161" s="153">
        <v>0</v>
      </c>
      <c r="J161" s="140">
        <f t="shared" si="10"/>
        <v>0</v>
      </c>
      <c r="K161" s="69" t="s">
        <v>8</v>
      </c>
      <c r="L161" s="6"/>
      <c r="M161" s="55" t="s">
        <v>8</v>
      </c>
      <c r="N161" s="56" t="s">
        <v>25</v>
      </c>
      <c r="O161" s="57"/>
      <c r="P161" s="58">
        <f t="shared" si="0"/>
        <v>0</v>
      </c>
      <c r="Q161" s="58">
        <v>0</v>
      </c>
      <c r="R161" s="58">
        <f t="shared" si="1"/>
        <v>0</v>
      </c>
      <c r="S161" s="58">
        <v>0</v>
      </c>
      <c r="X161" s="64"/>
      <c r="AO161" s="2" t="s">
        <v>61</v>
      </c>
      <c r="AQ161" s="2" t="s">
        <v>59</v>
      </c>
      <c r="AR161" s="2" t="s">
        <v>58</v>
      </c>
      <c r="AV161" s="2" t="s">
        <v>57</v>
      </c>
      <c r="BB161" s="59">
        <f t="shared" si="2"/>
        <v>0</v>
      </c>
      <c r="BC161" s="59">
        <f t="shared" si="3"/>
        <v>0</v>
      </c>
      <c r="BD161" s="59">
        <f t="shared" si="4"/>
        <v>0</v>
      </c>
      <c r="BE161" s="59">
        <f t="shared" si="5"/>
        <v>0</v>
      </c>
      <c r="BF161" s="59">
        <f t="shared" si="6"/>
        <v>0</v>
      </c>
      <c r="BG161" s="2" t="s">
        <v>58</v>
      </c>
      <c r="BH161" s="59">
        <f t="shared" si="7"/>
        <v>0</v>
      </c>
      <c r="BI161" s="2" t="s">
        <v>61</v>
      </c>
      <c r="BJ161" s="2" t="s">
        <v>82</v>
      </c>
    </row>
    <row r="162" spans="2:62" s="7" customFormat="1" ht="45">
      <c r="B162" s="110"/>
      <c r="C162" s="53">
        <v>73</v>
      </c>
      <c r="D162" s="158" t="s">
        <v>105</v>
      </c>
      <c r="E162" s="159"/>
      <c r="F162" s="152" t="s">
        <v>160</v>
      </c>
      <c r="G162" s="63" t="s">
        <v>60</v>
      </c>
      <c r="H162" s="155">
        <v>1</v>
      </c>
      <c r="I162" s="153">
        <v>0</v>
      </c>
      <c r="J162" s="140">
        <f t="shared" si="10"/>
        <v>0</v>
      </c>
      <c r="K162" s="69" t="s">
        <v>8</v>
      </c>
      <c r="L162" s="6"/>
      <c r="M162" s="55" t="s">
        <v>8</v>
      </c>
      <c r="N162" s="56" t="s">
        <v>25</v>
      </c>
      <c r="O162" s="57"/>
      <c r="P162" s="58">
        <f t="shared" si="0"/>
        <v>0</v>
      </c>
      <c r="Q162" s="58">
        <v>0</v>
      </c>
      <c r="R162" s="58">
        <f t="shared" si="1"/>
        <v>0</v>
      </c>
      <c r="S162" s="58">
        <v>0</v>
      </c>
      <c r="X162" s="64"/>
      <c r="AO162" s="2" t="s">
        <v>61</v>
      </c>
      <c r="AQ162" s="2" t="s">
        <v>59</v>
      </c>
      <c r="AR162" s="2" t="s">
        <v>58</v>
      </c>
      <c r="AV162" s="2" t="s">
        <v>57</v>
      </c>
      <c r="BB162" s="59">
        <f t="shared" si="2"/>
        <v>0</v>
      </c>
      <c r="BC162" s="59">
        <f t="shared" si="3"/>
        <v>0</v>
      </c>
      <c r="BD162" s="59">
        <f t="shared" si="4"/>
        <v>0</v>
      </c>
      <c r="BE162" s="59">
        <f t="shared" si="5"/>
        <v>0</v>
      </c>
      <c r="BF162" s="59">
        <f t="shared" si="6"/>
        <v>0</v>
      </c>
      <c r="BG162" s="2" t="s">
        <v>58</v>
      </c>
      <c r="BH162" s="59">
        <f t="shared" si="7"/>
        <v>0</v>
      </c>
      <c r="BI162" s="2" t="s">
        <v>61</v>
      </c>
      <c r="BJ162" s="2" t="s">
        <v>83</v>
      </c>
    </row>
    <row r="163" spans="2:62" s="64" customFormat="1" ht="30">
      <c r="B163" s="110"/>
      <c r="C163" s="53">
        <v>74</v>
      </c>
      <c r="D163" s="158" t="s">
        <v>59</v>
      </c>
      <c r="E163" s="159"/>
      <c r="F163" s="152" t="s">
        <v>134</v>
      </c>
      <c r="G163" s="63" t="s">
        <v>60</v>
      </c>
      <c r="H163" s="155">
        <v>1</v>
      </c>
      <c r="I163" s="153">
        <v>0</v>
      </c>
      <c r="J163" s="140">
        <f aca="true" t="shared" si="11" ref="J163:J183">H163*I163</f>
        <v>0</v>
      </c>
      <c r="K163" s="69" t="s">
        <v>8</v>
      </c>
      <c r="L163" s="6"/>
      <c r="M163" s="55" t="s">
        <v>8</v>
      </c>
      <c r="N163" s="56" t="s">
        <v>25</v>
      </c>
      <c r="O163" s="57"/>
      <c r="P163" s="58" t="e">
        <f>O163*#REF!</f>
        <v>#REF!</v>
      </c>
      <c r="Q163" s="58">
        <v>0</v>
      </c>
      <c r="R163" s="58" t="e">
        <f>Q163*#REF!</f>
        <v>#REF!</v>
      </c>
      <c r="S163" s="58">
        <v>0</v>
      </c>
      <c r="AO163" s="65" t="s">
        <v>61</v>
      </c>
      <c r="AQ163" s="65" t="s">
        <v>59</v>
      </c>
      <c r="AR163" s="65" t="s">
        <v>58</v>
      </c>
      <c r="AV163" s="65" t="s">
        <v>57</v>
      </c>
      <c r="BB163" s="59">
        <f aca="true" t="shared" si="12" ref="BB163:BB177">IF(N163="základní",J163,0)</f>
        <v>0</v>
      </c>
      <c r="BC163" s="59">
        <f aca="true" t="shared" si="13" ref="BC163:BC177">IF(N163="snížená",J163,0)</f>
        <v>0</v>
      </c>
      <c r="BD163" s="59">
        <f aca="true" t="shared" si="14" ref="BD163:BD177">IF(N163="zákl. přenesená",J163,0)</f>
        <v>0</v>
      </c>
      <c r="BE163" s="59">
        <f aca="true" t="shared" si="15" ref="BE163:BE177">IF(N163="sníž. přenesená",J163,0)</f>
        <v>0</v>
      </c>
      <c r="BF163" s="59">
        <f aca="true" t="shared" si="16" ref="BF163:BF177">IF(N163="nulová",J163,0)</f>
        <v>0</v>
      </c>
      <c r="BG163" s="65" t="s">
        <v>58</v>
      </c>
      <c r="BH163" s="59" t="e">
        <f>ROUND(I163*#REF!,2)</f>
        <v>#REF!</v>
      </c>
      <c r="BI163" s="65" t="s">
        <v>61</v>
      </c>
      <c r="BJ163" s="65" t="s">
        <v>74</v>
      </c>
    </row>
    <row r="164" spans="2:62" s="64" customFormat="1" ht="15">
      <c r="B164" s="110"/>
      <c r="C164" s="53">
        <v>75</v>
      </c>
      <c r="D164" s="158" t="s">
        <v>105</v>
      </c>
      <c r="E164" s="159"/>
      <c r="F164" s="152" t="s">
        <v>164</v>
      </c>
      <c r="G164" s="61" t="s">
        <v>60</v>
      </c>
      <c r="H164" s="155">
        <v>1</v>
      </c>
      <c r="I164" s="153">
        <v>0</v>
      </c>
      <c r="J164" s="140">
        <f t="shared" si="11"/>
        <v>0</v>
      </c>
      <c r="K164" s="69" t="s">
        <v>8</v>
      </c>
      <c r="L164" s="6"/>
      <c r="M164" s="55" t="s">
        <v>8</v>
      </c>
      <c r="N164" s="56" t="s">
        <v>25</v>
      </c>
      <c r="O164" s="57"/>
      <c r="P164" s="58" t="e">
        <f>O164*#REF!</f>
        <v>#REF!</v>
      </c>
      <c r="Q164" s="58">
        <v>0</v>
      </c>
      <c r="R164" s="58" t="e">
        <f>Q164*#REF!</f>
        <v>#REF!</v>
      </c>
      <c r="S164" s="58">
        <v>0</v>
      </c>
      <c r="AO164" s="65" t="s">
        <v>61</v>
      </c>
      <c r="AQ164" s="65" t="s">
        <v>59</v>
      </c>
      <c r="AR164" s="65" t="s">
        <v>58</v>
      </c>
      <c r="AV164" s="65" t="s">
        <v>57</v>
      </c>
      <c r="BB164" s="59">
        <f t="shared" si="12"/>
        <v>0</v>
      </c>
      <c r="BC164" s="59">
        <f t="shared" si="13"/>
        <v>0</v>
      </c>
      <c r="BD164" s="59">
        <f t="shared" si="14"/>
        <v>0</v>
      </c>
      <c r="BE164" s="59">
        <f t="shared" si="15"/>
        <v>0</v>
      </c>
      <c r="BF164" s="59">
        <f t="shared" si="16"/>
        <v>0</v>
      </c>
      <c r="BG164" s="65" t="s">
        <v>58</v>
      </c>
      <c r="BH164" s="59" t="e">
        <f>ROUND(I164*#REF!,2)</f>
        <v>#REF!</v>
      </c>
      <c r="BI164" s="65" t="s">
        <v>61</v>
      </c>
      <c r="BJ164" s="65" t="s">
        <v>75</v>
      </c>
    </row>
    <row r="165" spans="2:62" s="64" customFormat="1" ht="15">
      <c r="B165" s="110"/>
      <c r="C165" s="53">
        <v>76</v>
      </c>
      <c r="D165" s="158" t="s">
        <v>105</v>
      </c>
      <c r="E165" s="159"/>
      <c r="F165" s="152" t="s">
        <v>163</v>
      </c>
      <c r="G165" s="61" t="s">
        <v>60</v>
      </c>
      <c r="H165" s="155">
        <v>3</v>
      </c>
      <c r="I165" s="153">
        <v>0</v>
      </c>
      <c r="J165" s="140">
        <f t="shared" si="11"/>
        <v>0</v>
      </c>
      <c r="K165" s="69" t="s">
        <v>8</v>
      </c>
      <c r="L165" s="6"/>
      <c r="M165" s="55" t="s">
        <v>8</v>
      </c>
      <c r="N165" s="56" t="s">
        <v>25</v>
      </c>
      <c r="O165" s="57"/>
      <c r="P165" s="58" t="e">
        <f>O165*#REF!</f>
        <v>#REF!</v>
      </c>
      <c r="Q165" s="58">
        <v>0</v>
      </c>
      <c r="R165" s="58" t="e">
        <f>Q165*#REF!</f>
        <v>#REF!</v>
      </c>
      <c r="S165" s="58">
        <v>0</v>
      </c>
      <c r="AO165" s="65" t="s">
        <v>61</v>
      </c>
      <c r="AQ165" s="65" t="s">
        <v>59</v>
      </c>
      <c r="AR165" s="65" t="s">
        <v>58</v>
      </c>
      <c r="AV165" s="65" t="s">
        <v>57</v>
      </c>
      <c r="BB165" s="59">
        <f t="shared" si="12"/>
        <v>0</v>
      </c>
      <c r="BC165" s="59">
        <f t="shared" si="13"/>
        <v>0</v>
      </c>
      <c r="BD165" s="59">
        <f t="shared" si="14"/>
        <v>0</v>
      </c>
      <c r="BE165" s="59">
        <f t="shared" si="15"/>
        <v>0</v>
      </c>
      <c r="BF165" s="59">
        <f t="shared" si="16"/>
        <v>0</v>
      </c>
      <c r="BG165" s="65" t="s">
        <v>58</v>
      </c>
      <c r="BH165" s="59" t="e">
        <f>ROUND(I165*#REF!,2)</f>
        <v>#REF!</v>
      </c>
      <c r="BI165" s="65" t="s">
        <v>61</v>
      </c>
      <c r="BJ165" s="65" t="s">
        <v>76</v>
      </c>
    </row>
    <row r="166" spans="2:62" s="64" customFormat="1" ht="15">
      <c r="B166" s="110"/>
      <c r="C166" s="53">
        <v>77</v>
      </c>
      <c r="D166" s="158" t="s">
        <v>105</v>
      </c>
      <c r="E166" s="159"/>
      <c r="F166" s="152" t="s">
        <v>119</v>
      </c>
      <c r="G166" s="61" t="s">
        <v>60</v>
      </c>
      <c r="H166" s="62" t="s">
        <v>58</v>
      </c>
      <c r="I166" s="153">
        <v>0</v>
      </c>
      <c r="J166" s="140">
        <f t="shared" si="11"/>
        <v>0</v>
      </c>
      <c r="K166" s="69" t="s">
        <v>8</v>
      </c>
      <c r="L166" s="6"/>
      <c r="M166" s="55" t="s">
        <v>8</v>
      </c>
      <c r="N166" s="56" t="s">
        <v>25</v>
      </c>
      <c r="O166" s="57"/>
      <c r="P166" s="58">
        <f aca="true" t="shared" si="17" ref="P166:P167">O166*H166</f>
        <v>0</v>
      </c>
      <c r="Q166" s="58">
        <v>0</v>
      </c>
      <c r="R166" s="58">
        <f aca="true" t="shared" si="18" ref="R166:R167">Q166*H166</f>
        <v>0</v>
      </c>
      <c r="S166" s="58">
        <v>0</v>
      </c>
      <c r="AO166" s="65" t="s">
        <v>61</v>
      </c>
      <c r="AQ166" s="65" t="s">
        <v>59</v>
      </c>
      <c r="AR166" s="65" t="s">
        <v>58</v>
      </c>
      <c r="AV166" s="65" t="s">
        <v>57</v>
      </c>
      <c r="BB166" s="59">
        <f t="shared" si="12"/>
        <v>0</v>
      </c>
      <c r="BC166" s="59">
        <f t="shared" si="13"/>
        <v>0</v>
      </c>
      <c r="BD166" s="59">
        <f t="shared" si="14"/>
        <v>0</v>
      </c>
      <c r="BE166" s="59">
        <f t="shared" si="15"/>
        <v>0</v>
      </c>
      <c r="BF166" s="59">
        <f t="shared" si="16"/>
        <v>0</v>
      </c>
      <c r="BG166" s="65" t="s">
        <v>58</v>
      </c>
      <c r="BH166" s="59">
        <f aca="true" t="shared" si="19" ref="BH166:BH167">ROUND(I166*H166,2)</f>
        <v>0</v>
      </c>
      <c r="BI166" s="65" t="s">
        <v>61</v>
      </c>
      <c r="BJ166" s="65" t="s">
        <v>82</v>
      </c>
    </row>
    <row r="167" spans="2:62" s="64" customFormat="1" ht="15">
      <c r="B167" s="110"/>
      <c r="C167" s="53">
        <v>78</v>
      </c>
      <c r="D167" s="158" t="s">
        <v>105</v>
      </c>
      <c r="E167" s="159"/>
      <c r="F167" s="152" t="s">
        <v>120</v>
      </c>
      <c r="G167" s="61" t="s">
        <v>60</v>
      </c>
      <c r="H167" s="62" t="s">
        <v>58</v>
      </c>
      <c r="I167" s="153">
        <v>0</v>
      </c>
      <c r="J167" s="140">
        <f t="shared" si="11"/>
        <v>0</v>
      </c>
      <c r="K167" s="69" t="s">
        <v>8</v>
      </c>
      <c r="L167" s="6"/>
      <c r="M167" s="55" t="s">
        <v>8</v>
      </c>
      <c r="N167" s="56" t="s">
        <v>25</v>
      </c>
      <c r="O167" s="57"/>
      <c r="P167" s="58">
        <f t="shared" si="17"/>
        <v>0</v>
      </c>
      <c r="Q167" s="58">
        <v>0</v>
      </c>
      <c r="R167" s="58">
        <f t="shared" si="18"/>
        <v>0</v>
      </c>
      <c r="S167" s="58">
        <v>0</v>
      </c>
      <c r="AO167" s="65" t="s">
        <v>61</v>
      </c>
      <c r="AQ167" s="65" t="s">
        <v>59</v>
      </c>
      <c r="AR167" s="65" t="s">
        <v>58</v>
      </c>
      <c r="AV167" s="65" t="s">
        <v>57</v>
      </c>
      <c r="BB167" s="59">
        <f t="shared" si="12"/>
        <v>0</v>
      </c>
      <c r="BC167" s="59">
        <f t="shared" si="13"/>
        <v>0</v>
      </c>
      <c r="BD167" s="59">
        <f t="shared" si="14"/>
        <v>0</v>
      </c>
      <c r="BE167" s="59">
        <f t="shared" si="15"/>
        <v>0</v>
      </c>
      <c r="BF167" s="59">
        <f t="shared" si="16"/>
        <v>0</v>
      </c>
      <c r="BG167" s="65" t="s">
        <v>58</v>
      </c>
      <c r="BH167" s="59">
        <f t="shared" si="19"/>
        <v>0</v>
      </c>
      <c r="BI167" s="65" t="s">
        <v>61</v>
      </c>
      <c r="BJ167" s="65" t="s">
        <v>83</v>
      </c>
    </row>
    <row r="168" spans="2:62" s="64" customFormat="1" ht="30">
      <c r="B168" s="110"/>
      <c r="C168" s="53">
        <v>79</v>
      </c>
      <c r="D168" s="158" t="s">
        <v>105</v>
      </c>
      <c r="E168" s="159"/>
      <c r="F168" s="152" t="s">
        <v>121</v>
      </c>
      <c r="G168" s="61" t="s">
        <v>60</v>
      </c>
      <c r="H168" s="62" t="s">
        <v>58</v>
      </c>
      <c r="I168" s="153">
        <v>0</v>
      </c>
      <c r="J168" s="140">
        <f t="shared" si="11"/>
        <v>0</v>
      </c>
      <c r="K168" s="69" t="s">
        <v>8</v>
      </c>
      <c r="L168" s="6"/>
      <c r="M168" s="55" t="s">
        <v>8</v>
      </c>
      <c r="N168" s="56" t="s">
        <v>25</v>
      </c>
      <c r="O168" s="57"/>
      <c r="P168" s="58" t="e">
        <f>O168*#REF!</f>
        <v>#REF!</v>
      </c>
      <c r="Q168" s="58">
        <v>0</v>
      </c>
      <c r="R168" s="58" t="e">
        <f>Q168*#REF!</f>
        <v>#REF!</v>
      </c>
      <c r="S168" s="58">
        <v>0</v>
      </c>
      <c r="AO168" s="65" t="s">
        <v>61</v>
      </c>
      <c r="AQ168" s="65" t="s">
        <v>59</v>
      </c>
      <c r="AR168" s="65" t="s">
        <v>58</v>
      </c>
      <c r="AV168" s="65" t="s">
        <v>57</v>
      </c>
      <c r="BB168" s="59">
        <f t="shared" si="12"/>
        <v>0</v>
      </c>
      <c r="BC168" s="59">
        <f t="shared" si="13"/>
        <v>0</v>
      </c>
      <c r="BD168" s="59">
        <f t="shared" si="14"/>
        <v>0</v>
      </c>
      <c r="BE168" s="59">
        <f t="shared" si="15"/>
        <v>0</v>
      </c>
      <c r="BF168" s="59">
        <f t="shared" si="16"/>
        <v>0</v>
      </c>
      <c r="BG168" s="65" t="s">
        <v>58</v>
      </c>
      <c r="BH168" s="59" t="e">
        <f>ROUND(I168*#REF!,2)</f>
        <v>#REF!</v>
      </c>
      <c r="BI168" s="65" t="s">
        <v>61</v>
      </c>
      <c r="BJ168" s="65" t="s">
        <v>74</v>
      </c>
    </row>
    <row r="169" spans="2:62" s="64" customFormat="1" ht="30">
      <c r="B169" s="110"/>
      <c r="C169" s="53">
        <v>80</v>
      </c>
      <c r="D169" s="158" t="s">
        <v>105</v>
      </c>
      <c r="E169" s="159"/>
      <c r="F169" s="152" t="s">
        <v>122</v>
      </c>
      <c r="G169" s="61" t="s">
        <v>60</v>
      </c>
      <c r="H169" s="62" t="s">
        <v>58</v>
      </c>
      <c r="I169" s="153">
        <v>0</v>
      </c>
      <c r="J169" s="140">
        <f t="shared" si="11"/>
        <v>0</v>
      </c>
      <c r="K169" s="69" t="s">
        <v>8</v>
      </c>
      <c r="L169" s="6"/>
      <c r="M169" s="55" t="s">
        <v>8</v>
      </c>
      <c r="N169" s="56" t="s">
        <v>25</v>
      </c>
      <c r="O169" s="57"/>
      <c r="P169" s="58" t="e">
        <f>O169*#REF!</f>
        <v>#REF!</v>
      </c>
      <c r="Q169" s="58">
        <v>0</v>
      </c>
      <c r="R169" s="58" t="e">
        <f>Q169*#REF!</f>
        <v>#REF!</v>
      </c>
      <c r="S169" s="58">
        <v>0</v>
      </c>
      <c r="AO169" s="65" t="s">
        <v>61</v>
      </c>
      <c r="AQ169" s="65" t="s">
        <v>59</v>
      </c>
      <c r="AR169" s="65" t="s">
        <v>58</v>
      </c>
      <c r="AV169" s="65" t="s">
        <v>57</v>
      </c>
      <c r="BB169" s="59">
        <f t="shared" si="12"/>
        <v>0</v>
      </c>
      <c r="BC169" s="59">
        <f t="shared" si="13"/>
        <v>0</v>
      </c>
      <c r="BD169" s="59">
        <f t="shared" si="14"/>
        <v>0</v>
      </c>
      <c r="BE169" s="59">
        <f t="shared" si="15"/>
        <v>0</v>
      </c>
      <c r="BF169" s="59">
        <f t="shared" si="16"/>
        <v>0</v>
      </c>
      <c r="BG169" s="65" t="s">
        <v>58</v>
      </c>
      <c r="BH169" s="59" t="e">
        <f>ROUND(I169*#REF!,2)</f>
        <v>#REF!</v>
      </c>
      <c r="BI169" s="65" t="s">
        <v>61</v>
      </c>
      <c r="BJ169" s="65" t="s">
        <v>75</v>
      </c>
    </row>
    <row r="170" spans="2:62" s="64" customFormat="1" ht="15">
      <c r="B170" s="110"/>
      <c r="C170" s="53">
        <v>81</v>
      </c>
      <c r="D170" s="158" t="s">
        <v>105</v>
      </c>
      <c r="E170" s="159"/>
      <c r="F170" s="152" t="s">
        <v>123</v>
      </c>
      <c r="G170" s="61" t="s">
        <v>60</v>
      </c>
      <c r="H170" s="62" t="s">
        <v>58</v>
      </c>
      <c r="I170" s="153">
        <v>0</v>
      </c>
      <c r="J170" s="140">
        <f t="shared" si="11"/>
        <v>0</v>
      </c>
      <c r="K170" s="69" t="s">
        <v>8</v>
      </c>
      <c r="L170" s="6"/>
      <c r="M170" s="55" t="s">
        <v>8</v>
      </c>
      <c r="N170" s="56" t="s">
        <v>25</v>
      </c>
      <c r="O170" s="57"/>
      <c r="P170" s="58" t="e">
        <f>O170*#REF!</f>
        <v>#REF!</v>
      </c>
      <c r="Q170" s="58">
        <v>0</v>
      </c>
      <c r="R170" s="58" t="e">
        <f>Q170*#REF!</f>
        <v>#REF!</v>
      </c>
      <c r="S170" s="58">
        <v>0</v>
      </c>
      <c r="AO170" s="65" t="s">
        <v>61</v>
      </c>
      <c r="AQ170" s="65" t="s">
        <v>59</v>
      </c>
      <c r="AR170" s="65" t="s">
        <v>58</v>
      </c>
      <c r="AV170" s="65" t="s">
        <v>57</v>
      </c>
      <c r="BB170" s="59">
        <f t="shared" si="12"/>
        <v>0</v>
      </c>
      <c r="BC170" s="59">
        <f t="shared" si="13"/>
        <v>0</v>
      </c>
      <c r="BD170" s="59">
        <f t="shared" si="14"/>
        <v>0</v>
      </c>
      <c r="BE170" s="59">
        <f t="shared" si="15"/>
        <v>0</v>
      </c>
      <c r="BF170" s="59">
        <f t="shared" si="16"/>
        <v>0</v>
      </c>
      <c r="BG170" s="65" t="s">
        <v>58</v>
      </c>
      <c r="BH170" s="59" t="e">
        <f>ROUND(I170*#REF!,2)</f>
        <v>#REF!</v>
      </c>
      <c r="BI170" s="65" t="s">
        <v>61</v>
      </c>
      <c r="BJ170" s="65" t="s">
        <v>76</v>
      </c>
    </row>
    <row r="171" spans="2:62" s="64" customFormat="1" ht="15">
      <c r="B171" s="110"/>
      <c r="C171" s="53">
        <v>82</v>
      </c>
      <c r="D171" s="158" t="s">
        <v>105</v>
      </c>
      <c r="E171" s="159"/>
      <c r="F171" s="152" t="s">
        <v>150</v>
      </c>
      <c r="G171" s="61" t="s">
        <v>69</v>
      </c>
      <c r="H171" s="155">
        <v>150</v>
      </c>
      <c r="I171" s="153">
        <v>0</v>
      </c>
      <c r="J171" s="140">
        <f t="shared" si="11"/>
        <v>0</v>
      </c>
      <c r="K171" s="69" t="s">
        <v>8</v>
      </c>
      <c r="L171" s="6"/>
      <c r="M171" s="55" t="s">
        <v>8</v>
      </c>
      <c r="N171" s="56" t="s">
        <v>25</v>
      </c>
      <c r="O171" s="57"/>
      <c r="P171" s="58" t="e">
        <f>O171*#REF!</f>
        <v>#REF!</v>
      </c>
      <c r="Q171" s="58">
        <v>0</v>
      </c>
      <c r="R171" s="58" t="e">
        <f>Q171*#REF!</f>
        <v>#REF!</v>
      </c>
      <c r="S171" s="58">
        <v>0</v>
      </c>
      <c r="AO171" s="65" t="s">
        <v>61</v>
      </c>
      <c r="AQ171" s="65" t="s">
        <v>59</v>
      </c>
      <c r="AR171" s="65" t="s">
        <v>58</v>
      </c>
      <c r="AV171" s="65" t="s">
        <v>57</v>
      </c>
      <c r="BB171" s="59">
        <f t="shared" si="12"/>
        <v>0</v>
      </c>
      <c r="BC171" s="59">
        <f t="shared" si="13"/>
        <v>0</v>
      </c>
      <c r="BD171" s="59">
        <f t="shared" si="14"/>
        <v>0</v>
      </c>
      <c r="BE171" s="59">
        <f t="shared" si="15"/>
        <v>0</v>
      </c>
      <c r="BF171" s="59">
        <f t="shared" si="16"/>
        <v>0</v>
      </c>
      <c r="BG171" s="65" t="s">
        <v>58</v>
      </c>
      <c r="BH171" s="59" t="e">
        <f>ROUND(I171*#REF!,2)</f>
        <v>#REF!</v>
      </c>
      <c r="BI171" s="65" t="s">
        <v>61</v>
      </c>
      <c r="BJ171" s="65" t="s">
        <v>77</v>
      </c>
    </row>
    <row r="172" spans="2:62" s="64" customFormat="1" ht="30">
      <c r="B172" s="110"/>
      <c r="C172" s="53">
        <v>83</v>
      </c>
      <c r="D172" s="158"/>
      <c r="E172" s="159"/>
      <c r="F172" s="152" t="s">
        <v>178</v>
      </c>
      <c r="G172" s="61" t="s">
        <v>69</v>
      </c>
      <c r="H172" s="155">
        <v>130</v>
      </c>
      <c r="I172" s="153">
        <v>0</v>
      </c>
      <c r="J172" s="140">
        <f t="shared" si="11"/>
        <v>0</v>
      </c>
      <c r="K172" s="69"/>
      <c r="L172" s="6"/>
      <c r="M172" s="55"/>
      <c r="N172" s="56"/>
      <c r="O172" s="147"/>
      <c r="P172" s="58"/>
      <c r="Q172" s="58"/>
      <c r="R172" s="58"/>
      <c r="S172" s="58"/>
      <c r="AO172" s="65"/>
      <c r="AQ172" s="65"/>
      <c r="AR172" s="65"/>
      <c r="AV172" s="65"/>
      <c r="BB172" s="59"/>
      <c r="BC172" s="59"/>
      <c r="BD172" s="59"/>
      <c r="BE172" s="59"/>
      <c r="BF172" s="59"/>
      <c r="BG172" s="65"/>
      <c r="BH172" s="59"/>
      <c r="BI172" s="65"/>
      <c r="BJ172" s="65"/>
    </row>
    <row r="173" spans="2:62" s="64" customFormat="1" ht="15">
      <c r="B173" s="110"/>
      <c r="C173" s="53">
        <v>84</v>
      </c>
      <c r="D173" s="158" t="s">
        <v>105</v>
      </c>
      <c r="E173" s="159"/>
      <c r="F173" s="152" t="s">
        <v>125</v>
      </c>
      <c r="G173" s="61" t="s">
        <v>60</v>
      </c>
      <c r="H173" s="155">
        <v>2</v>
      </c>
      <c r="I173" s="153">
        <v>0</v>
      </c>
      <c r="J173" s="140">
        <f t="shared" si="11"/>
        <v>0</v>
      </c>
      <c r="K173" s="69"/>
      <c r="L173" s="6"/>
      <c r="M173" s="55"/>
      <c r="N173" s="56"/>
      <c r="O173" s="147"/>
      <c r="P173" s="58"/>
      <c r="Q173" s="58"/>
      <c r="R173" s="58"/>
      <c r="S173" s="58"/>
      <c r="AO173" s="65"/>
      <c r="AQ173" s="65"/>
      <c r="AR173" s="65"/>
      <c r="AV173" s="65"/>
      <c r="BB173" s="59"/>
      <c r="BC173" s="59"/>
      <c r="BD173" s="59"/>
      <c r="BE173" s="59"/>
      <c r="BF173" s="59"/>
      <c r="BG173" s="65"/>
      <c r="BH173" s="59"/>
      <c r="BI173" s="65"/>
      <c r="BJ173" s="65"/>
    </row>
    <row r="174" spans="2:62" s="64" customFormat="1" ht="30">
      <c r="B174" s="110"/>
      <c r="C174" s="53">
        <v>85</v>
      </c>
      <c r="D174" s="158" t="s">
        <v>59</v>
      </c>
      <c r="E174" s="159"/>
      <c r="F174" s="152" t="s">
        <v>142</v>
      </c>
      <c r="G174" s="61" t="s">
        <v>69</v>
      </c>
      <c r="H174" s="155">
        <v>150</v>
      </c>
      <c r="I174" s="153">
        <v>0</v>
      </c>
      <c r="J174" s="140">
        <f t="shared" si="11"/>
        <v>0</v>
      </c>
      <c r="K174" s="69" t="s">
        <v>8</v>
      </c>
      <c r="L174" s="6"/>
      <c r="M174" s="55" t="s">
        <v>8</v>
      </c>
      <c r="N174" s="56" t="s">
        <v>25</v>
      </c>
      <c r="O174" s="57"/>
      <c r="P174" s="58">
        <f aca="true" t="shared" si="20" ref="P174:P177">O174*H174</f>
        <v>0</v>
      </c>
      <c r="Q174" s="58">
        <v>0</v>
      </c>
      <c r="R174" s="58">
        <f aca="true" t="shared" si="21" ref="R174:R177">Q174*H174</f>
        <v>0</v>
      </c>
      <c r="S174" s="58">
        <v>0</v>
      </c>
      <c r="AO174" s="65" t="s">
        <v>61</v>
      </c>
      <c r="AQ174" s="65" t="s">
        <v>59</v>
      </c>
      <c r="AR174" s="65" t="s">
        <v>58</v>
      </c>
      <c r="AV174" s="65" t="s">
        <v>57</v>
      </c>
      <c r="BB174" s="59">
        <f t="shared" si="12"/>
        <v>0</v>
      </c>
      <c r="BC174" s="59">
        <f t="shared" si="13"/>
        <v>0</v>
      </c>
      <c r="BD174" s="59">
        <f t="shared" si="14"/>
        <v>0</v>
      </c>
      <c r="BE174" s="59">
        <f t="shared" si="15"/>
        <v>0</v>
      </c>
      <c r="BF174" s="59">
        <f t="shared" si="16"/>
        <v>0</v>
      </c>
      <c r="BG174" s="65" t="s">
        <v>58</v>
      </c>
      <c r="BH174" s="59">
        <f aca="true" t="shared" si="22" ref="BH174:BH177">ROUND(I174*H174,2)</f>
        <v>0</v>
      </c>
      <c r="BI174" s="65" t="s">
        <v>61</v>
      </c>
      <c r="BJ174" s="65" t="s">
        <v>78</v>
      </c>
    </row>
    <row r="175" spans="2:62" s="64" customFormat="1" ht="15">
      <c r="B175" s="110"/>
      <c r="C175" s="53">
        <v>86</v>
      </c>
      <c r="D175" s="158" t="s">
        <v>105</v>
      </c>
      <c r="E175" s="159"/>
      <c r="F175" s="152" t="s">
        <v>125</v>
      </c>
      <c r="G175" s="61" t="s">
        <v>60</v>
      </c>
      <c r="H175" s="155">
        <v>2</v>
      </c>
      <c r="I175" s="153">
        <v>0</v>
      </c>
      <c r="J175" s="140">
        <f t="shared" si="11"/>
        <v>0</v>
      </c>
      <c r="K175" s="69" t="s">
        <v>8</v>
      </c>
      <c r="L175" s="6"/>
      <c r="M175" s="55" t="s">
        <v>8</v>
      </c>
      <c r="N175" s="56" t="s">
        <v>25</v>
      </c>
      <c r="O175" s="57"/>
      <c r="P175" s="58">
        <f t="shared" si="20"/>
        <v>0</v>
      </c>
      <c r="Q175" s="58">
        <v>0</v>
      </c>
      <c r="R175" s="58">
        <f t="shared" si="21"/>
        <v>0</v>
      </c>
      <c r="S175" s="58">
        <v>0</v>
      </c>
      <c r="AO175" s="65" t="s">
        <v>61</v>
      </c>
      <c r="AQ175" s="65" t="s">
        <v>59</v>
      </c>
      <c r="AR175" s="65" t="s">
        <v>58</v>
      </c>
      <c r="AV175" s="65" t="s">
        <v>57</v>
      </c>
      <c r="BB175" s="59">
        <f t="shared" si="12"/>
        <v>0</v>
      </c>
      <c r="BC175" s="59">
        <f t="shared" si="13"/>
        <v>0</v>
      </c>
      <c r="BD175" s="59">
        <f t="shared" si="14"/>
        <v>0</v>
      </c>
      <c r="BE175" s="59">
        <f t="shared" si="15"/>
        <v>0</v>
      </c>
      <c r="BF175" s="59">
        <f t="shared" si="16"/>
        <v>0</v>
      </c>
      <c r="BG175" s="65" t="s">
        <v>58</v>
      </c>
      <c r="BH175" s="59">
        <f t="shared" si="22"/>
        <v>0</v>
      </c>
      <c r="BI175" s="65" t="s">
        <v>61</v>
      </c>
      <c r="BJ175" s="65" t="s">
        <v>79</v>
      </c>
    </row>
    <row r="176" spans="2:62" s="64" customFormat="1" ht="15">
      <c r="B176" s="110"/>
      <c r="C176" s="53">
        <v>87</v>
      </c>
      <c r="D176" s="158" t="s">
        <v>105</v>
      </c>
      <c r="E176" s="159"/>
      <c r="F176" s="152" t="s">
        <v>128</v>
      </c>
      <c r="G176" s="61" t="s">
        <v>69</v>
      </c>
      <c r="H176" s="155">
        <v>5</v>
      </c>
      <c r="I176" s="153">
        <v>0</v>
      </c>
      <c r="J176" s="140">
        <f t="shared" si="11"/>
        <v>0</v>
      </c>
      <c r="K176" s="69" t="s">
        <v>8</v>
      </c>
      <c r="L176" s="6"/>
      <c r="M176" s="55" t="s">
        <v>8</v>
      </c>
      <c r="N176" s="56" t="s">
        <v>25</v>
      </c>
      <c r="O176" s="57"/>
      <c r="P176" s="58">
        <f t="shared" si="20"/>
        <v>0</v>
      </c>
      <c r="Q176" s="58">
        <v>0</v>
      </c>
      <c r="R176" s="58">
        <f t="shared" si="21"/>
        <v>0</v>
      </c>
      <c r="S176" s="58">
        <v>0</v>
      </c>
      <c r="AO176" s="65" t="s">
        <v>61</v>
      </c>
      <c r="AQ176" s="65" t="s">
        <v>59</v>
      </c>
      <c r="AR176" s="65" t="s">
        <v>58</v>
      </c>
      <c r="AV176" s="65" t="s">
        <v>57</v>
      </c>
      <c r="BB176" s="59">
        <f t="shared" si="12"/>
        <v>0</v>
      </c>
      <c r="BC176" s="59">
        <f t="shared" si="13"/>
        <v>0</v>
      </c>
      <c r="BD176" s="59">
        <f t="shared" si="14"/>
        <v>0</v>
      </c>
      <c r="BE176" s="59">
        <f t="shared" si="15"/>
        <v>0</v>
      </c>
      <c r="BF176" s="59">
        <f t="shared" si="16"/>
        <v>0</v>
      </c>
      <c r="BG176" s="65" t="s">
        <v>58</v>
      </c>
      <c r="BH176" s="59">
        <f t="shared" si="22"/>
        <v>0</v>
      </c>
      <c r="BI176" s="65" t="s">
        <v>61</v>
      </c>
      <c r="BJ176" s="65" t="s">
        <v>82</v>
      </c>
    </row>
    <row r="177" spans="2:62" s="64" customFormat="1" ht="30">
      <c r="B177" s="110"/>
      <c r="C177" s="53">
        <v>88</v>
      </c>
      <c r="D177" s="158" t="s">
        <v>59</v>
      </c>
      <c r="E177" s="159"/>
      <c r="F177" s="152" t="s">
        <v>135</v>
      </c>
      <c r="G177" s="61" t="s">
        <v>69</v>
      </c>
      <c r="H177" s="155">
        <v>25</v>
      </c>
      <c r="I177" s="153">
        <v>0</v>
      </c>
      <c r="J177" s="140">
        <f t="shared" si="11"/>
        <v>0</v>
      </c>
      <c r="K177" s="69" t="s">
        <v>8</v>
      </c>
      <c r="L177" s="6"/>
      <c r="M177" s="55" t="s">
        <v>8</v>
      </c>
      <c r="N177" s="56" t="s">
        <v>25</v>
      </c>
      <c r="O177" s="57"/>
      <c r="P177" s="58">
        <f t="shared" si="20"/>
        <v>0</v>
      </c>
      <c r="Q177" s="58">
        <v>0</v>
      </c>
      <c r="R177" s="58">
        <f t="shared" si="21"/>
        <v>0</v>
      </c>
      <c r="S177" s="58">
        <v>0</v>
      </c>
      <c r="AO177" s="65" t="s">
        <v>61</v>
      </c>
      <c r="AQ177" s="65" t="s">
        <v>59</v>
      </c>
      <c r="AR177" s="65" t="s">
        <v>58</v>
      </c>
      <c r="AV177" s="65" t="s">
        <v>57</v>
      </c>
      <c r="BB177" s="59">
        <f t="shared" si="12"/>
        <v>0</v>
      </c>
      <c r="BC177" s="59">
        <f t="shared" si="13"/>
        <v>0</v>
      </c>
      <c r="BD177" s="59">
        <f t="shared" si="14"/>
        <v>0</v>
      </c>
      <c r="BE177" s="59">
        <f t="shared" si="15"/>
        <v>0</v>
      </c>
      <c r="BF177" s="59">
        <f t="shared" si="16"/>
        <v>0</v>
      </c>
      <c r="BG177" s="65" t="s">
        <v>58</v>
      </c>
      <c r="BH177" s="59">
        <f t="shared" si="22"/>
        <v>0</v>
      </c>
      <c r="BI177" s="65" t="s">
        <v>61</v>
      </c>
      <c r="BJ177" s="65" t="s">
        <v>83</v>
      </c>
    </row>
    <row r="178" spans="2:62" s="64" customFormat="1" ht="15">
      <c r="B178" s="110"/>
      <c r="C178" s="53">
        <v>89</v>
      </c>
      <c r="D178" s="158" t="s">
        <v>105</v>
      </c>
      <c r="E178" s="159"/>
      <c r="F178" s="152" t="s">
        <v>129</v>
      </c>
      <c r="G178" s="61" t="s">
        <v>69</v>
      </c>
      <c r="H178" s="155">
        <v>25</v>
      </c>
      <c r="I178" s="153">
        <v>0</v>
      </c>
      <c r="J178" s="140">
        <f t="shared" si="11"/>
        <v>0</v>
      </c>
      <c r="K178" s="69" t="s">
        <v>8</v>
      </c>
      <c r="L178" s="6"/>
      <c r="M178" s="55" t="s">
        <v>8</v>
      </c>
      <c r="N178" s="56" t="s">
        <v>25</v>
      </c>
      <c r="O178" s="57"/>
      <c r="P178" s="58" t="e">
        <f>O178*#REF!</f>
        <v>#REF!</v>
      </c>
      <c r="Q178" s="58">
        <v>0</v>
      </c>
      <c r="R178" s="58" t="e">
        <f>Q178*#REF!</f>
        <v>#REF!</v>
      </c>
      <c r="S178" s="58">
        <v>0</v>
      </c>
      <c r="AO178" s="65" t="s">
        <v>61</v>
      </c>
      <c r="AQ178" s="65" t="s">
        <v>59</v>
      </c>
      <c r="AR178" s="65" t="s">
        <v>58</v>
      </c>
      <c r="AV178" s="65" t="s">
        <v>57</v>
      </c>
      <c r="BB178" s="59">
        <f aca="true" t="shared" si="23" ref="BB178:BB209">IF(N178="základní",J178,0)</f>
        <v>0</v>
      </c>
      <c r="BC178" s="59">
        <f aca="true" t="shared" si="24" ref="BC178:BC209">IF(N178="snížená",J178,0)</f>
        <v>0</v>
      </c>
      <c r="BD178" s="59">
        <f aca="true" t="shared" si="25" ref="BD178:BD209">IF(N178="zákl. přenesená",J178,0)</f>
        <v>0</v>
      </c>
      <c r="BE178" s="59">
        <f aca="true" t="shared" si="26" ref="BE178:BE209">IF(N178="sníž. přenesená",J178,0)</f>
        <v>0</v>
      </c>
      <c r="BF178" s="59">
        <f aca="true" t="shared" si="27" ref="BF178:BF209">IF(N178="nulová",J178,0)</f>
        <v>0</v>
      </c>
      <c r="BG178" s="65" t="s">
        <v>58</v>
      </c>
      <c r="BH178" s="59" t="e">
        <f>ROUND(I178*#REF!,2)</f>
        <v>#REF!</v>
      </c>
      <c r="BI178" s="65" t="s">
        <v>61</v>
      </c>
      <c r="BJ178" s="65" t="s">
        <v>74</v>
      </c>
    </row>
    <row r="179" spans="2:62" s="64" customFormat="1" ht="30">
      <c r="B179" s="110"/>
      <c r="C179" s="53">
        <v>90</v>
      </c>
      <c r="D179" s="158" t="s">
        <v>59</v>
      </c>
      <c r="E179" s="159"/>
      <c r="F179" s="152" t="s">
        <v>139</v>
      </c>
      <c r="G179" s="61" t="s">
        <v>69</v>
      </c>
      <c r="H179" s="155">
        <v>25</v>
      </c>
      <c r="I179" s="153">
        <v>0</v>
      </c>
      <c r="J179" s="140">
        <f t="shared" si="11"/>
        <v>0</v>
      </c>
      <c r="K179" s="69" t="s">
        <v>8</v>
      </c>
      <c r="L179" s="6"/>
      <c r="M179" s="55" t="s">
        <v>8</v>
      </c>
      <c r="N179" s="56" t="s">
        <v>25</v>
      </c>
      <c r="O179" s="57"/>
      <c r="P179" s="58" t="e">
        <f>O179*#REF!</f>
        <v>#REF!</v>
      </c>
      <c r="Q179" s="58">
        <v>0</v>
      </c>
      <c r="R179" s="58" t="e">
        <f>Q179*#REF!</f>
        <v>#REF!</v>
      </c>
      <c r="S179" s="58">
        <v>0</v>
      </c>
      <c r="AO179" s="65" t="s">
        <v>61</v>
      </c>
      <c r="AQ179" s="65" t="s">
        <v>59</v>
      </c>
      <c r="AR179" s="65" t="s">
        <v>58</v>
      </c>
      <c r="AV179" s="65" t="s">
        <v>57</v>
      </c>
      <c r="BB179" s="59">
        <f t="shared" si="23"/>
        <v>0</v>
      </c>
      <c r="BC179" s="59">
        <f t="shared" si="24"/>
        <v>0</v>
      </c>
      <c r="BD179" s="59">
        <f t="shared" si="25"/>
        <v>0</v>
      </c>
      <c r="BE179" s="59">
        <f t="shared" si="26"/>
        <v>0</v>
      </c>
      <c r="BF179" s="59">
        <f t="shared" si="27"/>
        <v>0</v>
      </c>
      <c r="BG179" s="65" t="s">
        <v>58</v>
      </c>
      <c r="BH179" s="59" t="e">
        <f>ROUND(I179*#REF!,2)</f>
        <v>#REF!</v>
      </c>
      <c r="BI179" s="65" t="s">
        <v>61</v>
      </c>
      <c r="BJ179" s="65" t="s">
        <v>75</v>
      </c>
    </row>
    <row r="180" spans="2:62" s="64" customFormat="1" ht="30">
      <c r="B180" s="110"/>
      <c r="C180" s="53">
        <v>91</v>
      </c>
      <c r="D180" s="158" t="s">
        <v>105</v>
      </c>
      <c r="E180" s="159"/>
      <c r="F180" s="152" t="s">
        <v>137</v>
      </c>
      <c r="G180" s="61" t="s">
        <v>60</v>
      </c>
      <c r="H180" s="155">
        <v>1</v>
      </c>
      <c r="I180" s="153">
        <v>0</v>
      </c>
      <c r="J180" s="140">
        <f t="shared" si="11"/>
        <v>0</v>
      </c>
      <c r="K180" s="69"/>
      <c r="L180" s="6"/>
      <c r="M180" s="55"/>
      <c r="N180" s="56"/>
      <c r="O180" s="147"/>
      <c r="P180" s="58"/>
      <c r="Q180" s="58"/>
      <c r="R180" s="58"/>
      <c r="S180" s="58"/>
      <c r="AO180" s="65"/>
      <c r="AQ180" s="65"/>
      <c r="AR180" s="65"/>
      <c r="AV180" s="65"/>
      <c r="BB180" s="59"/>
      <c r="BC180" s="59"/>
      <c r="BD180" s="59"/>
      <c r="BE180" s="59"/>
      <c r="BF180" s="59"/>
      <c r="BG180" s="65"/>
      <c r="BH180" s="59"/>
      <c r="BI180" s="65"/>
      <c r="BJ180" s="65"/>
    </row>
    <row r="181" spans="2:62" s="64" customFormat="1" ht="30">
      <c r="B181" s="110"/>
      <c r="C181" s="53">
        <v>92</v>
      </c>
      <c r="D181" s="158" t="s">
        <v>59</v>
      </c>
      <c r="E181" s="159"/>
      <c r="F181" s="152" t="s">
        <v>138</v>
      </c>
      <c r="G181" s="61" t="s">
        <v>60</v>
      </c>
      <c r="H181" s="155">
        <v>1</v>
      </c>
      <c r="I181" s="153">
        <v>0</v>
      </c>
      <c r="J181" s="140">
        <f t="shared" si="11"/>
        <v>0</v>
      </c>
      <c r="K181" s="69"/>
      <c r="L181" s="6"/>
      <c r="M181" s="55"/>
      <c r="N181" s="56"/>
      <c r="O181" s="147"/>
      <c r="P181" s="58"/>
      <c r="Q181" s="58"/>
      <c r="R181" s="58"/>
      <c r="S181" s="58"/>
      <c r="AO181" s="65"/>
      <c r="AQ181" s="65"/>
      <c r="AR181" s="65"/>
      <c r="AV181" s="65"/>
      <c r="BB181" s="59"/>
      <c r="BC181" s="59"/>
      <c r="BD181" s="59"/>
      <c r="BE181" s="59"/>
      <c r="BF181" s="59"/>
      <c r="BG181" s="65"/>
      <c r="BH181" s="59"/>
      <c r="BI181" s="65"/>
      <c r="BJ181" s="65"/>
    </row>
    <row r="182" spans="2:62" s="64" customFormat="1" ht="15">
      <c r="B182" s="110"/>
      <c r="C182" s="53">
        <v>93</v>
      </c>
      <c r="D182" s="158" t="s">
        <v>105</v>
      </c>
      <c r="E182" s="159"/>
      <c r="F182" s="152" t="s">
        <v>161</v>
      </c>
      <c r="G182" s="61" t="s">
        <v>69</v>
      </c>
      <c r="H182" s="149"/>
      <c r="I182" s="153">
        <v>0</v>
      </c>
      <c r="J182" s="140">
        <f t="shared" si="11"/>
        <v>0</v>
      </c>
      <c r="K182" s="69"/>
      <c r="L182" s="6"/>
      <c r="M182" s="55"/>
      <c r="N182" s="56"/>
      <c r="O182" s="147"/>
      <c r="P182" s="58"/>
      <c r="Q182" s="58"/>
      <c r="R182" s="58"/>
      <c r="S182" s="58"/>
      <c r="AO182" s="65"/>
      <c r="AQ182" s="65"/>
      <c r="AR182" s="65"/>
      <c r="AV182" s="65"/>
      <c r="BB182" s="59"/>
      <c r="BC182" s="59"/>
      <c r="BD182" s="59"/>
      <c r="BE182" s="59"/>
      <c r="BF182" s="59"/>
      <c r="BG182" s="65"/>
      <c r="BH182" s="59"/>
      <c r="BI182" s="65"/>
      <c r="BJ182" s="65"/>
    </row>
    <row r="183" spans="2:62" s="64" customFormat="1" ht="15">
      <c r="B183" s="110"/>
      <c r="C183" s="53">
        <v>94</v>
      </c>
      <c r="D183" s="53" t="s">
        <v>105</v>
      </c>
      <c r="E183" s="60"/>
      <c r="F183" s="152" t="s">
        <v>126</v>
      </c>
      <c r="G183" s="61" t="s">
        <v>60</v>
      </c>
      <c r="H183" s="62">
        <v>1</v>
      </c>
      <c r="I183" s="153">
        <v>0</v>
      </c>
      <c r="J183" s="140">
        <f t="shared" si="11"/>
        <v>0</v>
      </c>
      <c r="K183" s="69"/>
      <c r="L183" s="6"/>
      <c r="M183" s="55"/>
      <c r="N183" s="56"/>
      <c r="O183" s="147"/>
      <c r="P183" s="58"/>
      <c r="Q183" s="58"/>
      <c r="R183" s="58"/>
      <c r="S183" s="58"/>
      <c r="AO183" s="65"/>
      <c r="AQ183" s="65"/>
      <c r="AR183" s="65"/>
      <c r="AV183" s="65"/>
      <c r="BB183" s="59"/>
      <c r="BC183" s="59"/>
      <c r="BD183" s="59"/>
      <c r="BE183" s="59"/>
      <c r="BF183" s="59"/>
      <c r="BG183" s="65"/>
      <c r="BH183" s="59"/>
      <c r="BI183" s="65"/>
      <c r="BJ183" s="65"/>
    </row>
    <row r="184" spans="2:62" s="64" customFormat="1" ht="15">
      <c r="B184" s="110"/>
      <c r="C184" s="53"/>
      <c r="D184" s="53"/>
      <c r="E184" s="60"/>
      <c r="F184" s="150"/>
      <c r="G184" s="151"/>
      <c r="H184" s="149"/>
      <c r="I184" s="153"/>
      <c r="J184" s="140"/>
      <c r="K184" s="69"/>
      <c r="L184" s="6"/>
      <c r="M184" s="55"/>
      <c r="N184" s="56"/>
      <c r="O184" s="147"/>
      <c r="P184" s="58"/>
      <c r="Q184" s="58"/>
      <c r="R184" s="58"/>
      <c r="S184" s="58"/>
      <c r="AO184" s="65"/>
      <c r="AQ184" s="65"/>
      <c r="AR184" s="65"/>
      <c r="AV184" s="65"/>
      <c r="BB184" s="59"/>
      <c r="BC184" s="59"/>
      <c r="BD184" s="59"/>
      <c r="BE184" s="59"/>
      <c r="BF184" s="59"/>
      <c r="BG184" s="65"/>
      <c r="BH184" s="59"/>
      <c r="BI184" s="65"/>
      <c r="BJ184" s="65"/>
    </row>
    <row r="185" spans="2:62" s="64" customFormat="1" ht="15">
      <c r="B185" s="110"/>
      <c r="C185" s="53"/>
      <c r="D185" s="53"/>
      <c r="E185" s="60"/>
      <c r="F185" s="67" t="s">
        <v>168</v>
      </c>
      <c r="G185" s="151"/>
      <c r="H185" s="149"/>
      <c r="I185" s="153"/>
      <c r="J185" s="140"/>
      <c r="K185" s="69"/>
      <c r="L185" s="6"/>
      <c r="M185" s="55"/>
      <c r="N185" s="56"/>
      <c r="O185" s="147"/>
      <c r="P185" s="58"/>
      <c r="Q185" s="58"/>
      <c r="R185" s="58"/>
      <c r="S185" s="58"/>
      <c r="AO185" s="65"/>
      <c r="AQ185" s="65"/>
      <c r="AR185" s="65"/>
      <c r="AV185" s="65"/>
      <c r="BB185" s="59"/>
      <c r="BC185" s="59"/>
      <c r="BD185" s="59"/>
      <c r="BE185" s="59"/>
      <c r="BF185" s="59"/>
      <c r="BG185" s="65"/>
      <c r="BH185" s="59"/>
      <c r="BI185" s="65"/>
      <c r="BJ185" s="65"/>
    </row>
    <row r="186" spans="2:62" s="64" customFormat="1" ht="45">
      <c r="B186" s="110"/>
      <c r="C186" s="53">
        <v>95</v>
      </c>
      <c r="D186" s="158" t="s">
        <v>59</v>
      </c>
      <c r="E186" s="159"/>
      <c r="F186" s="152" t="s">
        <v>166</v>
      </c>
      <c r="G186" s="61" t="s">
        <v>141</v>
      </c>
      <c r="H186" s="155">
        <v>100</v>
      </c>
      <c r="I186" s="153">
        <v>0</v>
      </c>
      <c r="J186" s="140">
        <f>PRODUCT(H186*I186)</f>
        <v>0</v>
      </c>
      <c r="K186" s="69"/>
      <c r="L186" s="6"/>
      <c r="M186" s="55"/>
      <c r="N186" s="56"/>
      <c r="O186" s="147"/>
      <c r="P186" s="58"/>
      <c r="Q186" s="58"/>
      <c r="R186" s="58"/>
      <c r="S186" s="58"/>
      <c r="AO186" s="65"/>
      <c r="AQ186" s="65"/>
      <c r="AR186" s="65"/>
      <c r="AV186" s="65"/>
      <c r="BB186" s="59"/>
      <c r="BC186" s="59"/>
      <c r="BD186" s="59"/>
      <c r="BE186" s="59"/>
      <c r="BF186" s="59"/>
      <c r="BG186" s="65"/>
      <c r="BH186" s="59"/>
      <c r="BI186" s="65"/>
      <c r="BJ186" s="65"/>
    </row>
    <row r="187" spans="2:62" s="64" customFormat="1" ht="45">
      <c r="B187" s="110"/>
      <c r="C187" s="53">
        <v>96</v>
      </c>
      <c r="D187" s="158" t="s">
        <v>59</v>
      </c>
      <c r="E187" s="159"/>
      <c r="F187" s="152" t="s">
        <v>167</v>
      </c>
      <c r="G187" s="61" t="s">
        <v>165</v>
      </c>
      <c r="H187" s="155">
        <v>130</v>
      </c>
      <c r="I187" s="153">
        <v>0</v>
      </c>
      <c r="J187" s="140">
        <f aca="true" t="shared" si="28" ref="J187:J209">H187*I187</f>
        <v>0</v>
      </c>
      <c r="K187" s="69" t="s">
        <v>8</v>
      </c>
      <c r="L187" s="6"/>
      <c r="M187" s="55" t="s">
        <v>8</v>
      </c>
      <c r="N187" s="56" t="s">
        <v>25</v>
      </c>
      <c r="O187" s="57"/>
      <c r="P187" s="58" t="e">
        <f>O187*#REF!</f>
        <v>#REF!</v>
      </c>
      <c r="Q187" s="58">
        <v>0</v>
      </c>
      <c r="R187" s="58" t="e">
        <f>Q187*#REF!</f>
        <v>#REF!</v>
      </c>
      <c r="S187" s="58">
        <v>0</v>
      </c>
      <c r="AO187" s="65" t="s">
        <v>61</v>
      </c>
      <c r="AQ187" s="65" t="s">
        <v>59</v>
      </c>
      <c r="AR187" s="65" t="s">
        <v>58</v>
      </c>
      <c r="AV187" s="65" t="s">
        <v>57</v>
      </c>
      <c r="BB187" s="59">
        <f t="shared" si="23"/>
        <v>0</v>
      </c>
      <c r="BC187" s="59">
        <f t="shared" si="24"/>
        <v>0</v>
      </c>
      <c r="BD187" s="59">
        <f t="shared" si="25"/>
        <v>0</v>
      </c>
      <c r="BE187" s="59">
        <f t="shared" si="26"/>
        <v>0</v>
      </c>
      <c r="BF187" s="59">
        <f t="shared" si="27"/>
        <v>0</v>
      </c>
      <c r="BG187" s="65" t="s">
        <v>58</v>
      </c>
      <c r="BH187" s="59" t="e">
        <f>ROUND(I187*#REF!,2)</f>
        <v>#REF!</v>
      </c>
      <c r="BI187" s="65" t="s">
        <v>61</v>
      </c>
      <c r="BJ187" s="65" t="s">
        <v>76</v>
      </c>
    </row>
    <row r="188" spans="2:62" s="64" customFormat="1" ht="15">
      <c r="B188" s="110"/>
      <c r="C188" s="53">
        <v>97</v>
      </c>
      <c r="D188" s="158" t="s">
        <v>105</v>
      </c>
      <c r="E188" s="159"/>
      <c r="F188" s="152" t="s">
        <v>140</v>
      </c>
      <c r="G188" s="61" t="s">
        <v>69</v>
      </c>
      <c r="H188" s="155">
        <v>130</v>
      </c>
      <c r="I188" s="153">
        <v>0</v>
      </c>
      <c r="J188" s="140">
        <f t="shared" si="28"/>
        <v>0</v>
      </c>
      <c r="K188" s="69" t="s">
        <v>8</v>
      </c>
      <c r="L188" s="6"/>
      <c r="M188" s="55" t="s">
        <v>8</v>
      </c>
      <c r="N188" s="56" t="s">
        <v>25</v>
      </c>
      <c r="O188" s="57"/>
      <c r="P188" s="58" t="e">
        <f>O188*#REF!</f>
        <v>#REF!</v>
      </c>
      <c r="Q188" s="58">
        <v>0</v>
      </c>
      <c r="R188" s="58" t="e">
        <f>Q188*#REF!</f>
        <v>#REF!</v>
      </c>
      <c r="S188" s="58">
        <v>0</v>
      </c>
      <c r="AO188" s="65" t="s">
        <v>61</v>
      </c>
      <c r="AQ188" s="65" t="s">
        <v>59</v>
      </c>
      <c r="AR188" s="65" t="s">
        <v>58</v>
      </c>
      <c r="AV188" s="65" t="s">
        <v>57</v>
      </c>
      <c r="BB188" s="59">
        <f t="shared" si="23"/>
        <v>0</v>
      </c>
      <c r="BC188" s="59">
        <f t="shared" si="24"/>
        <v>0</v>
      </c>
      <c r="BD188" s="59">
        <f t="shared" si="25"/>
        <v>0</v>
      </c>
      <c r="BE188" s="59">
        <f t="shared" si="26"/>
        <v>0</v>
      </c>
      <c r="BF188" s="59">
        <f t="shared" si="27"/>
        <v>0</v>
      </c>
      <c r="BG188" s="65" t="s">
        <v>58</v>
      </c>
      <c r="BH188" s="59" t="e">
        <f>ROUND(I188*#REF!,2)</f>
        <v>#REF!</v>
      </c>
      <c r="BI188" s="65" t="s">
        <v>61</v>
      </c>
      <c r="BJ188" s="65" t="s">
        <v>77</v>
      </c>
    </row>
    <row r="189" spans="2:62" s="64" customFormat="1" ht="15">
      <c r="B189" s="110"/>
      <c r="C189" s="53"/>
      <c r="D189" s="53"/>
      <c r="E189" s="60"/>
      <c r="F189" s="150"/>
      <c r="G189" s="151"/>
      <c r="H189" s="149"/>
      <c r="I189" s="153">
        <v>0</v>
      </c>
      <c r="J189" s="140">
        <f t="shared" si="28"/>
        <v>0</v>
      </c>
      <c r="K189" s="69" t="s">
        <v>8</v>
      </c>
      <c r="L189" s="6"/>
      <c r="M189" s="55" t="s">
        <v>8</v>
      </c>
      <c r="N189" s="56" t="s">
        <v>25</v>
      </c>
      <c r="O189" s="57"/>
      <c r="P189" s="58">
        <f aca="true" t="shared" si="29" ref="P189:P192">O189*H189</f>
        <v>0</v>
      </c>
      <c r="Q189" s="58">
        <v>0</v>
      </c>
      <c r="R189" s="58">
        <f aca="true" t="shared" si="30" ref="R189:R192">Q189*H189</f>
        <v>0</v>
      </c>
      <c r="S189" s="58">
        <v>0</v>
      </c>
      <c r="AO189" s="65" t="s">
        <v>61</v>
      </c>
      <c r="AQ189" s="65" t="s">
        <v>59</v>
      </c>
      <c r="AR189" s="65" t="s">
        <v>58</v>
      </c>
      <c r="AV189" s="65" t="s">
        <v>57</v>
      </c>
      <c r="BB189" s="59">
        <f t="shared" si="23"/>
        <v>0</v>
      </c>
      <c r="BC189" s="59">
        <f t="shared" si="24"/>
        <v>0</v>
      </c>
      <c r="BD189" s="59">
        <f t="shared" si="25"/>
        <v>0</v>
      </c>
      <c r="BE189" s="59">
        <f t="shared" si="26"/>
        <v>0</v>
      </c>
      <c r="BF189" s="59">
        <f t="shared" si="27"/>
        <v>0</v>
      </c>
      <c r="BG189" s="65" t="s">
        <v>58</v>
      </c>
      <c r="BH189" s="59">
        <f aca="true" t="shared" si="31" ref="BH189:BH192">ROUND(I189*H189,2)</f>
        <v>0</v>
      </c>
      <c r="BI189" s="65" t="s">
        <v>61</v>
      </c>
      <c r="BJ189" s="65" t="s">
        <v>78</v>
      </c>
    </row>
    <row r="190" spans="2:62" s="64" customFormat="1" ht="15">
      <c r="B190" s="110"/>
      <c r="C190" s="53"/>
      <c r="D190" s="53"/>
      <c r="E190" s="60"/>
      <c r="F190" s="162" t="s">
        <v>169</v>
      </c>
      <c r="G190" s="151"/>
      <c r="H190" s="149"/>
      <c r="I190" s="153">
        <v>0</v>
      </c>
      <c r="J190" s="140">
        <f t="shared" si="28"/>
        <v>0</v>
      </c>
      <c r="K190" s="69" t="s">
        <v>8</v>
      </c>
      <c r="L190" s="6"/>
      <c r="M190" s="55" t="s">
        <v>8</v>
      </c>
      <c r="N190" s="56" t="s">
        <v>25</v>
      </c>
      <c r="O190" s="57"/>
      <c r="P190" s="58">
        <f t="shared" si="29"/>
        <v>0</v>
      </c>
      <c r="Q190" s="58">
        <v>0</v>
      </c>
      <c r="R190" s="58">
        <f t="shared" si="30"/>
        <v>0</v>
      </c>
      <c r="S190" s="58">
        <v>0</v>
      </c>
      <c r="AO190" s="65" t="s">
        <v>61</v>
      </c>
      <c r="AQ190" s="65" t="s">
        <v>59</v>
      </c>
      <c r="AR190" s="65" t="s">
        <v>58</v>
      </c>
      <c r="AV190" s="65" t="s">
        <v>57</v>
      </c>
      <c r="BB190" s="59">
        <f t="shared" si="23"/>
        <v>0</v>
      </c>
      <c r="BC190" s="59">
        <f t="shared" si="24"/>
        <v>0</v>
      </c>
      <c r="BD190" s="59">
        <f t="shared" si="25"/>
        <v>0</v>
      </c>
      <c r="BE190" s="59">
        <f t="shared" si="26"/>
        <v>0</v>
      </c>
      <c r="BF190" s="59">
        <f t="shared" si="27"/>
        <v>0</v>
      </c>
      <c r="BG190" s="65" t="s">
        <v>58</v>
      </c>
      <c r="BH190" s="59">
        <f t="shared" si="31"/>
        <v>0</v>
      </c>
      <c r="BI190" s="65" t="s">
        <v>61</v>
      </c>
      <c r="BJ190" s="65" t="s">
        <v>79</v>
      </c>
    </row>
    <row r="191" spans="2:62" s="64" customFormat="1" ht="15">
      <c r="B191" s="110"/>
      <c r="C191" s="53">
        <v>98</v>
      </c>
      <c r="D191" s="53" t="s">
        <v>105</v>
      </c>
      <c r="E191" s="161"/>
      <c r="F191" s="163" t="s">
        <v>183</v>
      </c>
      <c r="G191" s="164" t="s">
        <v>60</v>
      </c>
      <c r="H191" s="62">
        <v>1</v>
      </c>
      <c r="I191" s="153">
        <v>0</v>
      </c>
      <c r="J191" s="140">
        <f t="shared" si="28"/>
        <v>0</v>
      </c>
      <c r="K191" s="69" t="s">
        <v>8</v>
      </c>
      <c r="L191" s="6"/>
      <c r="M191" s="55" t="s">
        <v>8</v>
      </c>
      <c r="N191" s="56" t="s">
        <v>25</v>
      </c>
      <c r="O191" s="57"/>
      <c r="P191" s="58">
        <f t="shared" si="29"/>
        <v>0</v>
      </c>
      <c r="Q191" s="58">
        <v>0</v>
      </c>
      <c r="R191" s="58">
        <f t="shared" si="30"/>
        <v>0</v>
      </c>
      <c r="S191" s="58">
        <v>0</v>
      </c>
      <c r="AO191" s="65" t="s">
        <v>61</v>
      </c>
      <c r="AQ191" s="65" t="s">
        <v>59</v>
      </c>
      <c r="AR191" s="65" t="s">
        <v>58</v>
      </c>
      <c r="AV191" s="65" t="s">
        <v>57</v>
      </c>
      <c r="BB191" s="59">
        <f t="shared" si="23"/>
        <v>0</v>
      </c>
      <c r="BC191" s="59">
        <f t="shared" si="24"/>
        <v>0</v>
      </c>
      <c r="BD191" s="59">
        <f t="shared" si="25"/>
        <v>0</v>
      </c>
      <c r="BE191" s="59">
        <f t="shared" si="26"/>
        <v>0</v>
      </c>
      <c r="BF191" s="59">
        <f t="shared" si="27"/>
        <v>0</v>
      </c>
      <c r="BG191" s="65" t="s">
        <v>58</v>
      </c>
      <c r="BH191" s="59">
        <f t="shared" si="31"/>
        <v>0</v>
      </c>
      <c r="BI191" s="65" t="s">
        <v>61</v>
      </c>
      <c r="BJ191" s="65" t="s">
        <v>80</v>
      </c>
    </row>
    <row r="192" spans="2:62" s="64" customFormat="1" ht="15">
      <c r="B192" s="110"/>
      <c r="C192" s="53">
        <v>99</v>
      </c>
      <c r="D192" s="53" t="s">
        <v>59</v>
      </c>
      <c r="E192" s="161"/>
      <c r="F192" s="163" t="s">
        <v>184</v>
      </c>
      <c r="G192" s="164" t="s">
        <v>60</v>
      </c>
      <c r="H192" s="62">
        <v>1</v>
      </c>
      <c r="I192" s="153">
        <v>0</v>
      </c>
      <c r="J192" s="140">
        <f t="shared" si="28"/>
        <v>0</v>
      </c>
      <c r="K192" s="69" t="s">
        <v>8</v>
      </c>
      <c r="L192" s="6"/>
      <c r="M192" s="55" t="s">
        <v>8</v>
      </c>
      <c r="N192" s="56" t="s">
        <v>25</v>
      </c>
      <c r="O192" s="57"/>
      <c r="P192" s="58">
        <f t="shared" si="29"/>
        <v>0</v>
      </c>
      <c r="Q192" s="58">
        <v>0</v>
      </c>
      <c r="R192" s="58">
        <f t="shared" si="30"/>
        <v>0</v>
      </c>
      <c r="S192" s="58">
        <v>0</v>
      </c>
      <c r="AO192" s="65" t="s">
        <v>61</v>
      </c>
      <c r="AQ192" s="65" t="s">
        <v>59</v>
      </c>
      <c r="AR192" s="65" t="s">
        <v>58</v>
      </c>
      <c r="AV192" s="65" t="s">
        <v>57</v>
      </c>
      <c r="BB192" s="59">
        <f t="shared" si="23"/>
        <v>0</v>
      </c>
      <c r="BC192" s="59">
        <f t="shared" si="24"/>
        <v>0</v>
      </c>
      <c r="BD192" s="59">
        <f t="shared" si="25"/>
        <v>0</v>
      </c>
      <c r="BE192" s="59">
        <f t="shared" si="26"/>
        <v>0</v>
      </c>
      <c r="BF192" s="59">
        <f t="shared" si="27"/>
        <v>0</v>
      </c>
      <c r="BG192" s="65" t="s">
        <v>58</v>
      </c>
      <c r="BH192" s="59">
        <f t="shared" si="31"/>
        <v>0</v>
      </c>
      <c r="BI192" s="65" t="s">
        <v>61</v>
      </c>
      <c r="BJ192" s="65" t="s">
        <v>81</v>
      </c>
    </row>
    <row r="193" spans="2:62" s="64" customFormat="1" ht="15">
      <c r="B193" s="110"/>
      <c r="C193" s="53"/>
      <c r="D193" s="53"/>
      <c r="E193" s="60"/>
      <c r="F193" s="150"/>
      <c r="G193" s="151"/>
      <c r="H193" s="149"/>
      <c r="I193" s="153">
        <v>0</v>
      </c>
      <c r="J193" s="140">
        <f t="shared" si="28"/>
        <v>0</v>
      </c>
      <c r="K193" s="69" t="s">
        <v>8</v>
      </c>
      <c r="L193" s="6"/>
      <c r="M193" s="55" t="s">
        <v>8</v>
      </c>
      <c r="N193" s="56" t="s">
        <v>25</v>
      </c>
      <c r="O193" s="57"/>
      <c r="P193" s="58" t="e">
        <f>O193*#REF!</f>
        <v>#REF!</v>
      </c>
      <c r="Q193" s="58">
        <v>0</v>
      </c>
      <c r="R193" s="58" t="e">
        <f>Q193*#REF!</f>
        <v>#REF!</v>
      </c>
      <c r="S193" s="58">
        <v>0</v>
      </c>
      <c r="AO193" s="65" t="s">
        <v>61</v>
      </c>
      <c r="AQ193" s="65" t="s">
        <v>59</v>
      </c>
      <c r="AR193" s="65" t="s">
        <v>58</v>
      </c>
      <c r="AV193" s="65" t="s">
        <v>57</v>
      </c>
      <c r="BB193" s="59">
        <f t="shared" si="23"/>
        <v>0</v>
      </c>
      <c r="BC193" s="59">
        <f t="shared" si="24"/>
        <v>0</v>
      </c>
      <c r="BD193" s="59">
        <f t="shared" si="25"/>
        <v>0</v>
      </c>
      <c r="BE193" s="59">
        <f t="shared" si="26"/>
        <v>0</v>
      </c>
      <c r="BF193" s="59">
        <f t="shared" si="27"/>
        <v>0</v>
      </c>
      <c r="BG193" s="65" t="s">
        <v>58</v>
      </c>
      <c r="BH193" s="59" t="e">
        <f>ROUND(I193*#REF!,2)</f>
        <v>#REF!</v>
      </c>
      <c r="BI193" s="65" t="s">
        <v>61</v>
      </c>
      <c r="BJ193" s="65" t="s">
        <v>75</v>
      </c>
    </row>
    <row r="194" spans="2:62" s="64" customFormat="1" ht="15">
      <c r="B194" s="110"/>
      <c r="C194" s="53"/>
      <c r="D194" s="53"/>
      <c r="E194" s="60"/>
      <c r="F194" s="67" t="s">
        <v>180</v>
      </c>
      <c r="G194" s="151"/>
      <c r="H194" s="149"/>
      <c r="I194" s="153">
        <v>0</v>
      </c>
      <c r="J194" s="140">
        <f t="shared" si="28"/>
        <v>0</v>
      </c>
      <c r="K194" s="69" t="s">
        <v>8</v>
      </c>
      <c r="L194" s="6"/>
      <c r="M194" s="55" t="s">
        <v>8</v>
      </c>
      <c r="N194" s="56" t="s">
        <v>25</v>
      </c>
      <c r="O194" s="57"/>
      <c r="P194" s="58" t="e">
        <f>O194*#REF!</f>
        <v>#REF!</v>
      </c>
      <c r="Q194" s="58">
        <v>0</v>
      </c>
      <c r="R194" s="58" t="e">
        <f>Q194*#REF!</f>
        <v>#REF!</v>
      </c>
      <c r="S194" s="58">
        <v>0</v>
      </c>
      <c r="AO194" s="65" t="s">
        <v>61</v>
      </c>
      <c r="AQ194" s="65" t="s">
        <v>59</v>
      </c>
      <c r="AR194" s="65" t="s">
        <v>58</v>
      </c>
      <c r="AV194" s="65" t="s">
        <v>57</v>
      </c>
      <c r="BB194" s="59">
        <f t="shared" si="23"/>
        <v>0</v>
      </c>
      <c r="BC194" s="59">
        <f t="shared" si="24"/>
        <v>0</v>
      </c>
      <c r="BD194" s="59">
        <f t="shared" si="25"/>
        <v>0</v>
      </c>
      <c r="BE194" s="59">
        <f t="shared" si="26"/>
        <v>0</v>
      </c>
      <c r="BF194" s="59">
        <f t="shared" si="27"/>
        <v>0</v>
      </c>
      <c r="BG194" s="65" t="s">
        <v>58</v>
      </c>
      <c r="BH194" s="59" t="e">
        <f>ROUND(I194*#REF!,2)</f>
        <v>#REF!</v>
      </c>
      <c r="BI194" s="65" t="s">
        <v>61</v>
      </c>
      <c r="BJ194" s="65" t="s">
        <v>76</v>
      </c>
    </row>
    <row r="195" spans="2:62" s="64" customFormat="1" ht="15">
      <c r="B195" s="110"/>
      <c r="C195" s="53">
        <v>100</v>
      </c>
      <c r="D195" s="53" t="s">
        <v>59</v>
      </c>
      <c r="E195" s="60"/>
      <c r="F195" s="152" t="s">
        <v>127</v>
      </c>
      <c r="G195" s="61" t="s">
        <v>84</v>
      </c>
      <c r="H195" s="62">
        <v>1</v>
      </c>
      <c r="I195" s="153">
        <v>0</v>
      </c>
      <c r="J195" s="140">
        <f t="shared" si="28"/>
        <v>0</v>
      </c>
      <c r="K195" s="69" t="s">
        <v>8</v>
      </c>
      <c r="L195" s="6"/>
      <c r="M195" s="55" t="s">
        <v>8</v>
      </c>
      <c r="N195" s="56" t="s">
        <v>25</v>
      </c>
      <c r="O195" s="57"/>
      <c r="P195" s="58" t="e">
        <f>O195*#REF!</f>
        <v>#REF!</v>
      </c>
      <c r="Q195" s="58">
        <v>0</v>
      </c>
      <c r="R195" s="58" t="e">
        <f>Q195*#REF!</f>
        <v>#REF!</v>
      </c>
      <c r="S195" s="58">
        <v>0</v>
      </c>
      <c r="AO195" s="65" t="s">
        <v>61</v>
      </c>
      <c r="AQ195" s="65" t="s">
        <v>59</v>
      </c>
      <c r="AR195" s="65" t="s">
        <v>58</v>
      </c>
      <c r="AV195" s="65" t="s">
        <v>57</v>
      </c>
      <c r="BB195" s="59">
        <f t="shared" si="23"/>
        <v>0</v>
      </c>
      <c r="BC195" s="59">
        <f t="shared" si="24"/>
        <v>0</v>
      </c>
      <c r="BD195" s="59">
        <f t="shared" si="25"/>
        <v>0</v>
      </c>
      <c r="BE195" s="59">
        <f t="shared" si="26"/>
        <v>0</v>
      </c>
      <c r="BF195" s="59">
        <f t="shared" si="27"/>
        <v>0</v>
      </c>
      <c r="BG195" s="65" t="s">
        <v>58</v>
      </c>
      <c r="BH195" s="59" t="e">
        <f>ROUND(I195*#REF!,2)</f>
        <v>#REF!</v>
      </c>
      <c r="BI195" s="65" t="s">
        <v>61</v>
      </c>
      <c r="BJ195" s="65" t="s">
        <v>77</v>
      </c>
    </row>
    <row r="196" spans="2:62" s="64" customFormat="1" ht="14.45" customHeight="1">
      <c r="B196" s="110"/>
      <c r="C196" s="53">
        <v>101</v>
      </c>
      <c r="D196" s="53" t="s">
        <v>59</v>
      </c>
      <c r="E196" s="60"/>
      <c r="F196" s="152" t="s">
        <v>179</v>
      </c>
      <c r="G196" s="61" t="s">
        <v>84</v>
      </c>
      <c r="H196" s="62">
        <v>1</v>
      </c>
      <c r="I196" s="153">
        <v>0</v>
      </c>
      <c r="J196" s="140">
        <f t="shared" si="28"/>
        <v>0</v>
      </c>
      <c r="K196" s="69" t="s">
        <v>8</v>
      </c>
      <c r="L196" s="6"/>
      <c r="M196" s="55" t="s">
        <v>8</v>
      </c>
      <c r="N196" s="56" t="s">
        <v>25</v>
      </c>
      <c r="O196" s="57"/>
      <c r="P196" s="58">
        <f aca="true" t="shared" si="32" ref="P196:P203">O196*H196</f>
        <v>0</v>
      </c>
      <c r="Q196" s="58">
        <v>0</v>
      </c>
      <c r="R196" s="58">
        <f aca="true" t="shared" si="33" ref="R196:R203">Q196*H196</f>
        <v>0</v>
      </c>
      <c r="S196" s="58">
        <v>0</v>
      </c>
      <c r="AO196" s="65" t="s">
        <v>61</v>
      </c>
      <c r="AQ196" s="65" t="s">
        <v>59</v>
      </c>
      <c r="AR196" s="65" t="s">
        <v>58</v>
      </c>
      <c r="AV196" s="65" t="s">
        <v>57</v>
      </c>
      <c r="BB196" s="59">
        <f t="shared" si="23"/>
        <v>0</v>
      </c>
      <c r="BC196" s="59">
        <f t="shared" si="24"/>
        <v>0</v>
      </c>
      <c r="BD196" s="59">
        <f t="shared" si="25"/>
        <v>0</v>
      </c>
      <c r="BE196" s="59">
        <f t="shared" si="26"/>
        <v>0</v>
      </c>
      <c r="BF196" s="59">
        <f t="shared" si="27"/>
        <v>0</v>
      </c>
      <c r="BG196" s="65" t="s">
        <v>58</v>
      </c>
      <c r="BH196" s="59">
        <f aca="true" t="shared" si="34" ref="BH196:BH203">ROUND(I196*H196,2)</f>
        <v>0</v>
      </c>
      <c r="BI196" s="65" t="s">
        <v>61</v>
      </c>
      <c r="BJ196" s="65" t="s">
        <v>78</v>
      </c>
    </row>
    <row r="197" spans="2:62" s="64" customFormat="1" ht="15">
      <c r="B197" s="110"/>
      <c r="C197" s="53">
        <v>102</v>
      </c>
      <c r="D197" s="53" t="s">
        <v>59</v>
      </c>
      <c r="E197" s="60"/>
      <c r="F197" s="152" t="s">
        <v>130</v>
      </c>
      <c r="G197" s="61" t="s">
        <v>84</v>
      </c>
      <c r="H197" s="62">
        <v>1</v>
      </c>
      <c r="I197" s="153">
        <v>0</v>
      </c>
      <c r="J197" s="140">
        <f t="shared" si="28"/>
        <v>0</v>
      </c>
      <c r="K197" s="69"/>
      <c r="L197" s="6"/>
      <c r="M197" s="55"/>
      <c r="N197" s="56"/>
      <c r="O197" s="147"/>
      <c r="P197" s="58"/>
      <c r="Q197" s="58"/>
      <c r="R197" s="58"/>
      <c r="S197" s="58"/>
      <c r="AO197" s="65"/>
      <c r="AQ197" s="65"/>
      <c r="AR197" s="65"/>
      <c r="AV197" s="65"/>
      <c r="BB197" s="59"/>
      <c r="BC197" s="59"/>
      <c r="BD197" s="59"/>
      <c r="BE197" s="59"/>
      <c r="BF197" s="59"/>
      <c r="BG197" s="65"/>
      <c r="BH197" s="59"/>
      <c r="BI197" s="65"/>
      <c r="BJ197" s="65"/>
    </row>
    <row r="198" spans="2:62" s="64" customFormat="1" ht="15">
      <c r="B198" s="110"/>
      <c r="C198" s="53">
        <v>103</v>
      </c>
      <c r="D198" s="53" t="s">
        <v>59</v>
      </c>
      <c r="E198" s="60"/>
      <c r="F198" s="152" t="s">
        <v>131</v>
      </c>
      <c r="G198" s="61" t="s">
        <v>84</v>
      </c>
      <c r="H198" s="62">
        <v>1</v>
      </c>
      <c r="I198" s="153">
        <v>0</v>
      </c>
      <c r="J198" s="140">
        <f t="shared" si="28"/>
        <v>0</v>
      </c>
      <c r="K198" s="69"/>
      <c r="L198" s="6"/>
      <c r="M198" s="55"/>
      <c r="N198" s="56"/>
      <c r="O198" s="147"/>
      <c r="P198" s="58"/>
      <c r="Q198" s="58"/>
      <c r="R198" s="58"/>
      <c r="S198" s="58"/>
      <c r="AO198" s="65"/>
      <c r="AQ198" s="65"/>
      <c r="AR198" s="65"/>
      <c r="AV198" s="65"/>
      <c r="BB198" s="59"/>
      <c r="BC198" s="59"/>
      <c r="BD198" s="59"/>
      <c r="BE198" s="59"/>
      <c r="BF198" s="59"/>
      <c r="BG198" s="65"/>
      <c r="BH198" s="59"/>
      <c r="BI198" s="65"/>
      <c r="BJ198" s="65"/>
    </row>
    <row r="199" spans="2:62" s="64" customFormat="1" ht="15">
      <c r="B199" s="110"/>
      <c r="C199" s="53">
        <v>104</v>
      </c>
      <c r="D199" s="53" t="s">
        <v>59</v>
      </c>
      <c r="E199" s="60"/>
      <c r="F199" s="152" t="s">
        <v>132</v>
      </c>
      <c r="G199" s="61" t="s">
        <v>84</v>
      </c>
      <c r="H199" s="62">
        <v>1</v>
      </c>
      <c r="I199" s="153">
        <v>0</v>
      </c>
      <c r="J199" s="140">
        <f t="shared" si="28"/>
        <v>0</v>
      </c>
      <c r="K199" s="69"/>
      <c r="L199" s="6"/>
      <c r="M199" s="55"/>
      <c r="N199" s="56"/>
      <c r="O199" s="147"/>
      <c r="P199" s="58"/>
      <c r="Q199" s="58"/>
      <c r="R199" s="58"/>
      <c r="S199" s="58"/>
      <c r="AO199" s="65"/>
      <c r="AQ199" s="65"/>
      <c r="AR199" s="65"/>
      <c r="AV199" s="65"/>
      <c r="BB199" s="59"/>
      <c r="BC199" s="59"/>
      <c r="BD199" s="59"/>
      <c r="BE199" s="59"/>
      <c r="BF199" s="59"/>
      <c r="BG199" s="65"/>
      <c r="BH199" s="59"/>
      <c r="BI199" s="65"/>
      <c r="BJ199" s="65"/>
    </row>
    <row r="200" spans="2:62" s="64" customFormat="1" ht="15">
      <c r="B200" s="110"/>
      <c r="C200" s="53">
        <v>105</v>
      </c>
      <c r="D200" s="53" t="s">
        <v>59</v>
      </c>
      <c r="E200" s="60"/>
      <c r="F200" s="152" t="s">
        <v>133</v>
      </c>
      <c r="G200" s="61" t="s">
        <v>84</v>
      </c>
      <c r="H200" s="62">
        <v>1</v>
      </c>
      <c r="I200" s="153">
        <v>0</v>
      </c>
      <c r="J200" s="140">
        <f t="shared" si="28"/>
        <v>0</v>
      </c>
      <c r="K200" s="69" t="s">
        <v>8</v>
      </c>
      <c r="L200" s="6"/>
      <c r="M200" s="55" t="s">
        <v>8</v>
      </c>
      <c r="N200" s="56" t="s">
        <v>25</v>
      </c>
      <c r="O200" s="57"/>
      <c r="P200" s="58">
        <f t="shared" si="32"/>
        <v>0</v>
      </c>
      <c r="Q200" s="58">
        <v>0</v>
      </c>
      <c r="R200" s="58">
        <f t="shared" si="33"/>
        <v>0</v>
      </c>
      <c r="S200" s="58">
        <v>0</v>
      </c>
      <c r="AO200" s="65" t="s">
        <v>61</v>
      </c>
      <c r="AQ200" s="65" t="s">
        <v>59</v>
      </c>
      <c r="AR200" s="65" t="s">
        <v>58</v>
      </c>
      <c r="AV200" s="65" t="s">
        <v>57</v>
      </c>
      <c r="BB200" s="59">
        <f t="shared" si="23"/>
        <v>0</v>
      </c>
      <c r="BC200" s="59">
        <f t="shared" si="24"/>
        <v>0</v>
      </c>
      <c r="BD200" s="59">
        <f t="shared" si="25"/>
        <v>0</v>
      </c>
      <c r="BE200" s="59">
        <f t="shared" si="26"/>
        <v>0</v>
      </c>
      <c r="BF200" s="59">
        <f t="shared" si="27"/>
        <v>0</v>
      </c>
      <c r="BG200" s="65" t="s">
        <v>58</v>
      </c>
      <c r="BH200" s="59">
        <f t="shared" si="34"/>
        <v>0</v>
      </c>
      <c r="BI200" s="65" t="s">
        <v>61</v>
      </c>
      <c r="BJ200" s="65" t="s">
        <v>79</v>
      </c>
    </row>
    <row r="201" spans="2:62" s="64" customFormat="1" ht="15">
      <c r="B201" s="110"/>
      <c r="C201" s="53"/>
      <c r="D201" s="53"/>
      <c r="E201" s="60"/>
      <c r="F201" s="152"/>
      <c r="G201" s="151"/>
      <c r="H201" s="149"/>
      <c r="I201" s="153"/>
      <c r="J201" s="140"/>
      <c r="K201" s="69" t="s">
        <v>8</v>
      </c>
      <c r="L201" s="6"/>
      <c r="M201" s="55" t="s">
        <v>8</v>
      </c>
      <c r="N201" s="56" t="s">
        <v>25</v>
      </c>
      <c r="O201" s="57"/>
      <c r="P201" s="58">
        <f t="shared" si="32"/>
        <v>0</v>
      </c>
      <c r="Q201" s="58">
        <v>0</v>
      </c>
      <c r="R201" s="58">
        <f t="shared" si="33"/>
        <v>0</v>
      </c>
      <c r="S201" s="58">
        <v>0</v>
      </c>
      <c r="AO201" s="65" t="s">
        <v>61</v>
      </c>
      <c r="AQ201" s="65" t="s">
        <v>59</v>
      </c>
      <c r="AR201" s="65" t="s">
        <v>58</v>
      </c>
      <c r="AV201" s="65" t="s">
        <v>57</v>
      </c>
      <c r="BB201" s="59">
        <f t="shared" si="23"/>
        <v>0</v>
      </c>
      <c r="BC201" s="59">
        <f t="shared" si="24"/>
        <v>0</v>
      </c>
      <c r="BD201" s="59">
        <f t="shared" si="25"/>
        <v>0</v>
      </c>
      <c r="BE201" s="59">
        <f t="shared" si="26"/>
        <v>0</v>
      </c>
      <c r="BF201" s="59">
        <f t="shared" si="27"/>
        <v>0</v>
      </c>
      <c r="BG201" s="65" t="s">
        <v>58</v>
      </c>
      <c r="BH201" s="59">
        <f t="shared" si="34"/>
        <v>0</v>
      </c>
      <c r="BI201" s="65" t="s">
        <v>61</v>
      </c>
      <c r="BJ201" s="65" t="s">
        <v>80</v>
      </c>
    </row>
    <row r="202" spans="2:62" s="64" customFormat="1" ht="15">
      <c r="B202" s="110"/>
      <c r="C202" s="53"/>
      <c r="D202" s="53"/>
      <c r="E202" s="159"/>
      <c r="F202" s="67" t="s">
        <v>88</v>
      </c>
      <c r="G202" s="61"/>
      <c r="H202" s="62"/>
      <c r="I202" s="153"/>
      <c r="J202" s="140"/>
      <c r="K202" s="69" t="s">
        <v>8</v>
      </c>
      <c r="L202" s="6"/>
      <c r="M202" s="55" t="s">
        <v>8</v>
      </c>
      <c r="N202" s="56" t="s">
        <v>25</v>
      </c>
      <c r="O202" s="57"/>
      <c r="P202" s="58">
        <f t="shared" si="32"/>
        <v>0</v>
      </c>
      <c r="Q202" s="58">
        <v>0</v>
      </c>
      <c r="R202" s="58">
        <f t="shared" si="33"/>
        <v>0</v>
      </c>
      <c r="S202" s="58">
        <v>0</v>
      </c>
      <c r="AO202" s="65" t="s">
        <v>61</v>
      </c>
      <c r="AQ202" s="65" t="s">
        <v>59</v>
      </c>
      <c r="AR202" s="65" t="s">
        <v>58</v>
      </c>
      <c r="AV202" s="65" t="s">
        <v>57</v>
      </c>
      <c r="BB202" s="59">
        <f t="shared" si="23"/>
        <v>0</v>
      </c>
      <c r="BC202" s="59">
        <f t="shared" si="24"/>
        <v>0</v>
      </c>
      <c r="BD202" s="59">
        <f t="shared" si="25"/>
        <v>0</v>
      </c>
      <c r="BE202" s="59">
        <f t="shared" si="26"/>
        <v>0</v>
      </c>
      <c r="BF202" s="59">
        <f t="shared" si="27"/>
        <v>0</v>
      </c>
      <c r="BG202" s="65" t="s">
        <v>58</v>
      </c>
      <c r="BH202" s="59">
        <f t="shared" si="34"/>
        <v>0</v>
      </c>
      <c r="BI202" s="65" t="s">
        <v>61</v>
      </c>
      <c r="BJ202" s="65" t="s">
        <v>82</v>
      </c>
    </row>
    <row r="203" spans="2:62" s="64" customFormat="1" ht="15">
      <c r="B203" s="110"/>
      <c r="C203" s="53">
        <v>106</v>
      </c>
      <c r="D203" s="53" t="s">
        <v>59</v>
      </c>
      <c r="E203" s="159"/>
      <c r="F203" s="68" t="s">
        <v>89</v>
      </c>
      <c r="G203" s="61" t="s">
        <v>84</v>
      </c>
      <c r="H203" s="62">
        <v>1</v>
      </c>
      <c r="I203" s="153">
        <v>0</v>
      </c>
      <c r="J203" s="140">
        <f t="shared" si="28"/>
        <v>0</v>
      </c>
      <c r="K203" s="69" t="s">
        <v>8</v>
      </c>
      <c r="L203" s="6"/>
      <c r="M203" s="55" t="s">
        <v>8</v>
      </c>
      <c r="N203" s="56" t="s">
        <v>25</v>
      </c>
      <c r="O203" s="57"/>
      <c r="P203" s="58">
        <f t="shared" si="32"/>
        <v>0</v>
      </c>
      <c r="Q203" s="58">
        <v>0</v>
      </c>
      <c r="R203" s="58">
        <f t="shared" si="33"/>
        <v>0</v>
      </c>
      <c r="S203" s="58">
        <v>0</v>
      </c>
      <c r="AO203" s="65" t="s">
        <v>61</v>
      </c>
      <c r="AQ203" s="65" t="s">
        <v>59</v>
      </c>
      <c r="AR203" s="65" t="s">
        <v>58</v>
      </c>
      <c r="AV203" s="65" t="s">
        <v>57</v>
      </c>
      <c r="BB203" s="59">
        <f t="shared" si="23"/>
        <v>0</v>
      </c>
      <c r="BC203" s="59">
        <f t="shared" si="24"/>
        <v>0</v>
      </c>
      <c r="BD203" s="59">
        <f t="shared" si="25"/>
        <v>0</v>
      </c>
      <c r="BE203" s="59">
        <f t="shared" si="26"/>
        <v>0</v>
      </c>
      <c r="BF203" s="59">
        <f t="shared" si="27"/>
        <v>0</v>
      </c>
      <c r="BG203" s="65" t="s">
        <v>58</v>
      </c>
      <c r="BH203" s="59">
        <f t="shared" si="34"/>
        <v>0</v>
      </c>
      <c r="BI203" s="65" t="s">
        <v>61</v>
      </c>
      <c r="BJ203" s="65" t="s">
        <v>83</v>
      </c>
    </row>
    <row r="204" spans="2:62" s="64" customFormat="1" ht="15">
      <c r="B204" s="110"/>
      <c r="C204" s="53">
        <v>107</v>
      </c>
      <c r="D204" s="53" t="s">
        <v>59</v>
      </c>
      <c r="E204" s="159"/>
      <c r="F204" s="68" t="s">
        <v>90</v>
      </c>
      <c r="G204" s="61" t="s">
        <v>84</v>
      </c>
      <c r="H204" s="62">
        <v>1</v>
      </c>
      <c r="I204" s="153">
        <v>0</v>
      </c>
      <c r="J204" s="140">
        <f t="shared" si="28"/>
        <v>0</v>
      </c>
      <c r="K204" s="69" t="s">
        <v>8</v>
      </c>
      <c r="L204" s="6"/>
      <c r="M204" s="55" t="s">
        <v>8</v>
      </c>
      <c r="N204" s="56" t="s">
        <v>25</v>
      </c>
      <c r="O204" s="57"/>
      <c r="P204" s="58" t="e">
        <f>O204*#REF!</f>
        <v>#REF!</v>
      </c>
      <c r="Q204" s="58">
        <v>0</v>
      </c>
      <c r="R204" s="58" t="e">
        <f>Q204*#REF!</f>
        <v>#REF!</v>
      </c>
      <c r="S204" s="58">
        <v>0</v>
      </c>
      <c r="AO204" s="65" t="s">
        <v>61</v>
      </c>
      <c r="AQ204" s="65" t="s">
        <v>59</v>
      </c>
      <c r="AR204" s="65" t="s">
        <v>58</v>
      </c>
      <c r="AV204" s="65" t="s">
        <v>57</v>
      </c>
      <c r="BB204" s="59">
        <f t="shared" si="23"/>
        <v>0</v>
      </c>
      <c r="BC204" s="59">
        <f t="shared" si="24"/>
        <v>0</v>
      </c>
      <c r="BD204" s="59">
        <f t="shared" si="25"/>
        <v>0</v>
      </c>
      <c r="BE204" s="59">
        <f t="shared" si="26"/>
        <v>0</v>
      </c>
      <c r="BF204" s="59">
        <f t="shared" si="27"/>
        <v>0</v>
      </c>
      <c r="BG204" s="65" t="s">
        <v>58</v>
      </c>
      <c r="BH204" s="59" t="e">
        <f>ROUND(I204*#REF!,2)</f>
        <v>#REF!</v>
      </c>
      <c r="BI204" s="65" t="s">
        <v>61</v>
      </c>
      <c r="BJ204" s="65" t="s">
        <v>74</v>
      </c>
    </row>
    <row r="205" spans="2:62" s="64" customFormat="1" ht="15">
      <c r="B205" s="110"/>
      <c r="C205" s="53">
        <v>108</v>
      </c>
      <c r="D205" s="53" t="s">
        <v>59</v>
      </c>
      <c r="E205" s="159"/>
      <c r="F205" s="68" t="s">
        <v>91</v>
      </c>
      <c r="G205" s="61" t="s">
        <v>84</v>
      </c>
      <c r="H205" s="62">
        <v>1</v>
      </c>
      <c r="I205" s="153">
        <v>0</v>
      </c>
      <c r="J205" s="140">
        <f t="shared" si="28"/>
        <v>0</v>
      </c>
      <c r="K205" s="69" t="s">
        <v>8</v>
      </c>
      <c r="L205" s="6"/>
      <c r="M205" s="55" t="s">
        <v>8</v>
      </c>
      <c r="N205" s="56" t="s">
        <v>25</v>
      </c>
      <c r="O205" s="57"/>
      <c r="P205" s="58" t="e">
        <f>O205*#REF!</f>
        <v>#REF!</v>
      </c>
      <c r="Q205" s="58">
        <v>0</v>
      </c>
      <c r="R205" s="58" t="e">
        <f>Q205*#REF!</f>
        <v>#REF!</v>
      </c>
      <c r="S205" s="58">
        <v>0</v>
      </c>
      <c r="AO205" s="65" t="s">
        <v>61</v>
      </c>
      <c r="AQ205" s="65" t="s">
        <v>59</v>
      </c>
      <c r="AR205" s="65" t="s">
        <v>58</v>
      </c>
      <c r="AV205" s="65" t="s">
        <v>57</v>
      </c>
      <c r="BB205" s="59">
        <f t="shared" si="23"/>
        <v>0</v>
      </c>
      <c r="BC205" s="59">
        <f t="shared" si="24"/>
        <v>0</v>
      </c>
      <c r="BD205" s="59">
        <f t="shared" si="25"/>
        <v>0</v>
      </c>
      <c r="BE205" s="59">
        <f t="shared" si="26"/>
        <v>0</v>
      </c>
      <c r="BF205" s="59">
        <f t="shared" si="27"/>
        <v>0</v>
      </c>
      <c r="BG205" s="65" t="s">
        <v>58</v>
      </c>
      <c r="BH205" s="59" t="e">
        <f>ROUND(I205*#REF!,2)</f>
        <v>#REF!</v>
      </c>
      <c r="BI205" s="65" t="s">
        <v>61</v>
      </c>
      <c r="BJ205" s="65" t="s">
        <v>75</v>
      </c>
    </row>
    <row r="206" spans="2:62" s="64" customFormat="1" ht="15">
      <c r="B206" s="110"/>
      <c r="C206" s="53">
        <v>109</v>
      </c>
      <c r="D206" s="53" t="s">
        <v>59</v>
      </c>
      <c r="E206" s="159"/>
      <c r="F206" s="68" t="s">
        <v>92</v>
      </c>
      <c r="G206" s="61" t="s">
        <v>84</v>
      </c>
      <c r="H206" s="62">
        <v>1</v>
      </c>
      <c r="I206" s="153">
        <v>0</v>
      </c>
      <c r="J206" s="140">
        <f t="shared" si="28"/>
        <v>0</v>
      </c>
      <c r="K206" s="69" t="s">
        <v>8</v>
      </c>
      <c r="L206" s="6"/>
      <c r="M206" s="55" t="s">
        <v>8</v>
      </c>
      <c r="N206" s="56" t="s">
        <v>25</v>
      </c>
      <c r="O206" s="57"/>
      <c r="P206" s="58" t="e">
        <f>O206*#REF!</f>
        <v>#REF!</v>
      </c>
      <c r="Q206" s="58">
        <v>0</v>
      </c>
      <c r="R206" s="58" t="e">
        <f>Q206*#REF!</f>
        <v>#REF!</v>
      </c>
      <c r="S206" s="58">
        <v>0</v>
      </c>
      <c r="AO206" s="65" t="s">
        <v>61</v>
      </c>
      <c r="AQ206" s="65" t="s">
        <v>59</v>
      </c>
      <c r="AR206" s="65" t="s">
        <v>58</v>
      </c>
      <c r="AV206" s="65" t="s">
        <v>57</v>
      </c>
      <c r="BB206" s="59">
        <f t="shared" si="23"/>
        <v>0</v>
      </c>
      <c r="BC206" s="59">
        <f t="shared" si="24"/>
        <v>0</v>
      </c>
      <c r="BD206" s="59">
        <f t="shared" si="25"/>
        <v>0</v>
      </c>
      <c r="BE206" s="59">
        <f t="shared" si="26"/>
        <v>0</v>
      </c>
      <c r="BF206" s="59">
        <f t="shared" si="27"/>
        <v>0</v>
      </c>
      <c r="BG206" s="65" t="s">
        <v>58</v>
      </c>
      <c r="BH206" s="59" t="e">
        <f>ROUND(I206*#REF!,2)</f>
        <v>#REF!</v>
      </c>
      <c r="BI206" s="65" t="s">
        <v>61</v>
      </c>
      <c r="BJ206" s="65" t="s">
        <v>76</v>
      </c>
    </row>
    <row r="207" spans="2:62" s="64" customFormat="1" ht="15">
      <c r="B207" s="110"/>
      <c r="C207" s="53">
        <v>110</v>
      </c>
      <c r="D207" s="53" t="s">
        <v>59</v>
      </c>
      <c r="E207" s="159"/>
      <c r="F207" s="68" t="s">
        <v>93</v>
      </c>
      <c r="G207" s="61" t="s">
        <v>84</v>
      </c>
      <c r="H207" s="62">
        <v>1</v>
      </c>
      <c r="I207" s="153">
        <v>0</v>
      </c>
      <c r="J207" s="140">
        <f t="shared" si="28"/>
        <v>0</v>
      </c>
      <c r="K207" s="69" t="s">
        <v>8</v>
      </c>
      <c r="L207" s="6"/>
      <c r="M207" s="55" t="s">
        <v>8</v>
      </c>
      <c r="N207" s="56" t="s">
        <v>25</v>
      </c>
      <c r="O207" s="57"/>
      <c r="P207" s="58" t="e">
        <f>O207*#REF!</f>
        <v>#REF!</v>
      </c>
      <c r="Q207" s="58">
        <v>0</v>
      </c>
      <c r="R207" s="58" t="e">
        <f>Q207*#REF!</f>
        <v>#REF!</v>
      </c>
      <c r="S207" s="58">
        <v>0</v>
      </c>
      <c r="AO207" s="65" t="s">
        <v>61</v>
      </c>
      <c r="AQ207" s="65" t="s">
        <v>59</v>
      </c>
      <c r="AR207" s="65" t="s">
        <v>58</v>
      </c>
      <c r="AV207" s="65" t="s">
        <v>57</v>
      </c>
      <c r="BB207" s="59">
        <f t="shared" si="23"/>
        <v>0</v>
      </c>
      <c r="BC207" s="59">
        <f t="shared" si="24"/>
        <v>0</v>
      </c>
      <c r="BD207" s="59">
        <f t="shared" si="25"/>
        <v>0</v>
      </c>
      <c r="BE207" s="59">
        <f t="shared" si="26"/>
        <v>0</v>
      </c>
      <c r="BF207" s="59">
        <f t="shared" si="27"/>
        <v>0</v>
      </c>
      <c r="BG207" s="65" t="s">
        <v>58</v>
      </c>
      <c r="BH207" s="59" t="e">
        <f>ROUND(I207*#REF!,2)</f>
        <v>#REF!</v>
      </c>
      <c r="BI207" s="65" t="s">
        <v>61</v>
      </c>
      <c r="BJ207" s="65" t="s">
        <v>77</v>
      </c>
    </row>
    <row r="208" spans="2:62" s="64" customFormat="1" ht="15">
      <c r="B208" s="110"/>
      <c r="C208" s="53">
        <v>111</v>
      </c>
      <c r="D208" s="53" t="s">
        <v>59</v>
      </c>
      <c r="E208" s="159"/>
      <c r="F208" s="68" t="s">
        <v>94</v>
      </c>
      <c r="G208" s="61" t="s">
        <v>84</v>
      </c>
      <c r="H208" s="62">
        <v>1</v>
      </c>
      <c r="I208" s="153">
        <v>0</v>
      </c>
      <c r="J208" s="140">
        <f t="shared" si="28"/>
        <v>0</v>
      </c>
      <c r="K208" s="69" t="s">
        <v>8</v>
      </c>
      <c r="L208" s="6"/>
      <c r="M208" s="55" t="s">
        <v>8</v>
      </c>
      <c r="N208" s="56" t="s">
        <v>25</v>
      </c>
      <c r="O208" s="57"/>
      <c r="P208" s="58">
        <f aca="true" t="shared" si="35" ref="P208:P209">O208*H208</f>
        <v>0</v>
      </c>
      <c r="Q208" s="58">
        <v>0</v>
      </c>
      <c r="R208" s="58">
        <f aca="true" t="shared" si="36" ref="R208:R209">Q208*H208</f>
        <v>0</v>
      </c>
      <c r="S208" s="58">
        <v>0</v>
      </c>
      <c r="AO208" s="65" t="s">
        <v>61</v>
      </c>
      <c r="AQ208" s="65" t="s">
        <v>59</v>
      </c>
      <c r="AR208" s="65" t="s">
        <v>58</v>
      </c>
      <c r="AV208" s="65" t="s">
        <v>57</v>
      </c>
      <c r="BB208" s="59">
        <f t="shared" si="23"/>
        <v>0</v>
      </c>
      <c r="BC208" s="59">
        <f t="shared" si="24"/>
        <v>0</v>
      </c>
      <c r="BD208" s="59">
        <f t="shared" si="25"/>
        <v>0</v>
      </c>
      <c r="BE208" s="59">
        <f t="shared" si="26"/>
        <v>0</v>
      </c>
      <c r="BF208" s="59">
        <f t="shared" si="27"/>
        <v>0</v>
      </c>
      <c r="BG208" s="65" t="s">
        <v>58</v>
      </c>
      <c r="BH208" s="59">
        <f aca="true" t="shared" si="37" ref="BH208:BH209">ROUND(I208*H208,2)</f>
        <v>0</v>
      </c>
      <c r="BI208" s="65" t="s">
        <v>61</v>
      </c>
      <c r="BJ208" s="65" t="s">
        <v>78</v>
      </c>
    </row>
    <row r="209" spans="2:62" s="64" customFormat="1" ht="15">
      <c r="B209" s="141"/>
      <c r="C209" s="53">
        <v>112</v>
      </c>
      <c r="D209" s="142" t="s">
        <v>59</v>
      </c>
      <c r="E209" s="160"/>
      <c r="F209" s="143" t="s">
        <v>95</v>
      </c>
      <c r="G209" s="144" t="s">
        <v>84</v>
      </c>
      <c r="H209" s="145">
        <v>1</v>
      </c>
      <c r="I209" s="153">
        <v>0</v>
      </c>
      <c r="J209" s="146">
        <f t="shared" si="28"/>
        <v>0</v>
      </c>
      <c r="K209" s="69" t="s">
        <v>8</v>
      </c>
      <c r="L209" s="6"/>
      <c r="M209" s="55" t="s">
        <v>8</v>
      </c>
      <c r="N209" s="56" t="s">
        <v>25</v>
      </c>
      <c r="O209" s="57"/>
      <c r="P209" s="58">
        <f t="shared" si="35"/>
        <v>0</v>
      </c>
      <c r="Q209" s="58">
        <v>0</v>
      </c>
      <c r="R209" s="58">
        <f t="shared" si="36"/>
        <v>0</v>
      </c>
      <c r="S209" s="58">
        <v>0</v>
      </c>
      <c r="AO209" s="65" t="s">
        <v>61</v>
      </c>
      <c r="AQ209" s="65" t="s">
        <v>59</v>
      </c>
      <c r="AR209" s="65" t="s">
        <v>58</v>
      </c>
      <c r="AV209" s="65" t="s">
        <v>57</v>
      </c>
      <c r="BB209" s="59">
        <f t="shared" si="23"/>
        <v>0</v>
      </c>
      <c r="BC209" s="59">
        <f t="shared" si="24"/>
        <v>0</v>
      </c>
      <c r="BD209" s="59">
        <f t="shared" si="25"/>
        <v>0</v>
      </c>
      <c r="BE209" s="59">
        <f t="shared" si="26"/>
        <v>0</v>
      </c>
      <c r="BF209" s="59">
        <f t="shared" si="27"/>
        <v>0</v>
      </c>
      <c r="BG209" s="65" t="s">
        <v>58</v>
      </c>
      <c r="BH209" s="59">
        <f t="shared" si="37"/>
        <v>0</v>
      </c>
      <c r="BI209" s="65" t="s">
        <v>61</v>
      </c>
      <c r="BJ209" s="65" t="s">
        <v>79</v>
      </c>
    </row>
    <row r="211" ht="15">
      <c r="K211" t="s">
        <v>86</v>
      </c>
    </row>
  </sheetData>
  <mergeCells count="9">
    <mergeCell ref="E50:H50"/>
    <mergeCell ref="E70:H70"/>
    <mergeCell ref="E72:H72"/>
    <mergeCell ref="L2:U2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stanek</dc:creator>
  <cp:keywords/>
  <dc:description/>
  <cp:lastModifiedBy>Ivona Peštálová</cp:lastModifiedBy>
  <cp:lastPrinted>2020-05-15T09:13:22Z</cp:lastPrinted>
  <dcterms:created xsi:type="dcterms:W3CDTF">2020-04-28T04:06:37Z</dcterms:created>
  <dcterms:modified xsi:type="dcterms:W3CDTF">2022-01-11T07:18:09Z</dcterms:modified>
  <cp:category/>
  <cp:version/>
  <cp:contentType/>
  <cp:contentStatus/>
</cp:coreProperties>
</file>