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65416" yWindow="65416" windowWidth="29040" windowHeight="15840" activeTab="0"/>
  </bookViews>
  <sheets>
    <sheet name="Rekapitulace zakázky" sheetId="1" r:id="rId1"/>
    <sheet name="1. - Stavební část" sheetId="2" r:id="rId2"/>
    <sheet name="VRN - Vedlejší a ostatní ..." sheetId="3" r:id="rId3"/>
    <sheet name="BOZP - Činnost koordináto..." sheetId="4" r:id="rId4"/>
    <sheet name="RR - Rozpočtová rezerva (..." sheetId="5" r:id="rId5"/>
    <sheet name="Pokyny pro vyplnění" sheetId="6" r:id="rId6"/>
  </sheets>
  <definedNames>
    <definedName name="_xlnm._FilterDatabase" localSheetId="1" hidden="1">'1. - Stavební část'!$C$107:$K$850</definedName>
    <definedName name="_xlnm._FilterDatabase" localSheetId="3" hidden="1">'BOZP - Činnost koordináto...'!$C$80:$K$85</definedName>
    <definedName name="_xlnm._FilterDatabase" localSheetId="4" hidden="1">'RR - Rozpočtová rezerva (...'!$C$80:$K$84</definedName>
    <definedName name="_xlnm._FilterDatabase" localSheetId="2" hidden="1">'VRN - Vedlejší a ostatní ...'!$C$83:$K$94</definedName>
    <definedName name="_xlnm.Print_Area" localSheetId="1">'1. - Stavební část'!$C$4:$J$39,'1. - Stavební část'!$C$45:$J$89,'1. - Stavební část'!$C$95:$T$850</definedName>
    <definedName name="_xlnm.Print_Area" localSheetId="3">'BOZP - Činnost koordináto...'!$C$4:$J$39,'BOZP - Činnost koordináto...'!$C$45:$J$62,'BOZP - Činnost koordináto...'!$C$68:$T$85</definedName>
    <definedName name="_xlnm.Print_Area" localSheetId="0">'Rekapitulace zakázky'!$D$4:$AO$36,'Rekapitulace zakázky'!$C$42:$AQ$59</definedName>
    <definedName name="_xlnm.Print_Area" localSheetId="4">'RR - Rozpočtová rezerva (...'!$C$4:$J$39,'RR - Rozpočtová rezerva (...'!$C$45:$J$62,'RR - Rozpočtová rezerva (...'!$C$68:$T$84</definedName>
    <definedName name="_xlnm.Print_Area" localSheetId="2">'VRN - Vedlejší a ostatní ...'!$C$4:$J$39,'VRN - Vedlejší a ostatní ...'!$C$45:$J$65,'VRN - Vedlejší a ostatní ...'!$C$71:$T$94</definedName>
    <definedName name="_xlnm.Print_Titles" localSheetId="0">'Rekapitulace zakázky'!$52:$52</definedName>
    <definedName name="_xlnm.Print_Titles" localSheetId="1">'1. - Stavební část'!$107:$107</definedName>
    <definedName name="_xlnm.Print_Titles" localSheetId="2">'VRN - Vedlejší a ostatní ...'!$83:$83</definedName>
    <definedName name="_xlnm.Print_Titles" localSheetId="3">'BOZP - Činnost koordináto...'!$80:$80</definedName>
    <definedName name="_xlnm.Print_Titles" localSheetId="4">'RR - Rozpočtová rezerva (...'!$80:$80</definedName>
  </definedNames>
  <calcPr calcId="191029"/>
  <extLst/>
</workbook>
</file>

<file path=xl/sharedStrings.xml><?xml version="1.0" encoding="utf-8"?>
<sst xmlns="http://schemas.openxmlformats.org/spreadsheetml/2006/main" count="8278" uniqueCount="1665">
  <si>
    <t>Export Komplet</t>
  </si>
  <si>
    <t>VZ</t>
  </si>
  <si>
    <t>2.0</t>
  </si>
  <si>
    <t>ZAMOK</t>
  </si>
  <si>
    <t>False</t>
  </si>
  <si>
    <t>{7de15079-0f2a-49f1-a395-860d0f6f047d}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</si>
  <si>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</si>
  <si>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</si>
  <si>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</si>
  <si>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</si>
  <si>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</si>
  <si>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</si>
  <si>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</si>
  <si>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</si>
  <si>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TPOPEZAOu2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</si>
  <si>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</si>
  <si>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</si>
  <si>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Zateplení  stávajícího administrativního objektu v areálu spol. Pejskar &amp; spol., s.r.o., Police nad Metují</t>
  </si>
  <si>
    <t>KSO:</t>
  </si>
  <si>
    <t/>
  </si>
  <si>
    <t>CC-CZ:</t>
  </si>
  <si>
    <t>Místo:</t>
  </si>
  <si>
    <t>Police nad Metují</t>
  </si>
  <si>
    <t>Datum:</t>
  </si>
  <si>
    <t>29. 10. 2021</t>
  </si>
  <si>
    <t>Zadavatel:</t>
  </si>
  <si>
    <t>IČ:</t>
  </si>
  <si>
    <t>PEJSKAR &amp; SPOL., spol.s.r.o., Praha</t>
  </si>
  <si>
    <t>DIČ:</t>
  </si>
  <si>
    <t>Uchazeč:</t>
  </si>
  <si>
    <t>Vyplň údaj</t>
  </si>
  <si>
    <t>Projektant:</t>
  </si>
  <si>
    <t>45574065</t>
  </si>
  <si>
    <t>Ing. Petr Tuček, Červený Kostelec</t>
  </si>
  <si>
    <t>True</t>
  </si>
  <si>
    <t>Zpracovatel:</t>
  </si>
  <si>
    <t>Jan Krčmář</t>
  </si>
  <si>
    <t>Poznámka:</t>
  </si>
  <si>
    <t>Soupis prací je sestaven s využitím Cenové soustavy ÚRS 2021/II..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</si>
  <si>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</si>
  <si>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</si>
  <si>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</si>
  <si>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</si>
  <si>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</si>
  <si>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</si>
  <si>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</si>
  <si>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</si>
  <si>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</si>
  <si>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</si>
  <si>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</si>
  <si>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</si>
  <si>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</si>
  <si>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</si>
  <si>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</si>
  <si>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</si>
  <si>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</si>
  <si>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</si>
  <si>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</si>
  <si>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</si>
  <si>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</si>
  <si>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</si>
  <si>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</si>
  <si>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</si>
  <si>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</si>
  <si>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</si>
  <si>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</si>
  <si>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</si>
  <si>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</si>
  <si>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</si>
  <si>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</si>
  <si>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</si>
  <si>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</si>
  <si>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</si>
  <si>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</si>
  <si>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</si>
  <si>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</si>
  <si>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</si>
  <si>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</si>
  <si>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1.</t>
  </si>
  <si>
    <t>Stavební část</t>
  </si>
  <si>
    <t>STA</t>
  </si>
  <si>
    <t>1</t>
  </si>
  <si>
    <t>{88207ff3-3906-45e4-8be4-3ebd8941f675}</t>
  </si>
  <si>
    <t>2</t>
  </si>
  <si>
    <t>VRN</t>
  </si>
  <si>
    <t>Vedlejší a ostatní náklady</t>
  </si>
  <si>
    <t>VON</t>
  </si>
  <si>
    <t>{b1fc0731-7c03-4c71-b05b-48ba126e2b55}</t>
  </si>
  <si>
    <t>802 23</t>
  </si>
  <si>
    <t>BOZP</t>
  </si>
  <si>
    <t xml:space="preserve">Činnost koordinátora bezpečnosti práce a zpracování plánu BOZP </t>
  </si>
  <si>
    <t>OST</t>
  </si>
  <si>
    <t>{1e9f8926-c71b-407f-9977-e5dfb82f69bc}</t>
  </si>
  <si>
    <t>RR</t>
  </si>
  <si>
    <t>Rozpočtová rezerva (cca 5% ze ZRN)</t>
  </si>
  <si>
    <t>{0084e51e-8f37-43ad-bfee-d3e78884d0ff}</t>
  </si>
  <si>
    <t>KRYCÍ LIST SOUPISU PRACÍ</t>
  </si>
  <si>
    <t>Objekt:</t>
  </si>
  <si>
    <t>1.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</si>
  <si>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</si>
  <si>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</si>
  <si>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</si>
  <si>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</si>
  <si>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</si>
  <si>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</si>
  <si>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</si>
  <si>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</si>
  <si>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</si>
  <si>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</si>
  <si>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</si>
  <si>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</si>
  <si>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99 - Přesun hmot</t>
  </si>
  <si>
    <t xml:space="preserve">    9T - Lanková treláž pro popínavou zeleň </t>
  </si>
  <si>
    <t>PSV - Práce a dodávky PSV</t>
  </si>
  <si>
    <t xml:space="preserve">    712 - Povlakové krytiny</t>
  </si>
  <si>
    <t xml:space="preserve">    712B - Povlakové krytiny - bourání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</si>
  <si>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</si>
  <si>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</si>
  <si>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</si>
  <si>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741 - Elektroinstalace - silnoproud</t>
  </si>
  <si>
    <t xml:space="preserve">    751 - Vzduchotechnika</t>
  </si>
  <si>
    <t xml:space="preserve">    751B - Vzduchotechnika - bourání</t>
  </si>
  <si>
    <t xml:space="preserve">    762 - Konstrukce tesařské</t>
  </si>
  <si>
    <t xml:space="preserve">    762B - Konstrukce tesařské - bourání</t>
  </si>
  <si>
    <t xml:space="preserve">    764 - Konstrukce klempířské</t>
  </si>
  <si>
    <t xml:space="preserve">    764B - Konstrukce klempířské - bourání</t>
  </si>
  <si>
    <t xml:space="preserve">    766 - Konstrukce truhlářské</t>
  </si>
  <si>
    <t xml:space="preserve">    766B - Konstrukce truhlářské - bourání</t>
  </si>
  <si>
    <t xml:space="preserve">    767 - Konstrukce zámečnické</t>
  </si>
  <si>
    <t xml:space="preserve">    767B - Konstrukce zámečnické - bourání</t>
  </si>
  <si>
    <t xml:space="preserve">    783 - Dokončovací práce - nátěry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</si>
  <si>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</si>
  <si>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</si>
  <si>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</si>
  <si>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</si>
  <si>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</si>
  <si>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</si>
  <si>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</si>
  <si>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</si>
  <si>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</si>
  <si>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</si>
  <si>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</si>
  <si>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</si>
  <si>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</si>
  <si>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</si>
  <si>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</si>
  <si>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</si>
  <si>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</si>
  <si>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</si>
  <si>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</si>
  <si>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183101213</t>
  </si>
  <si>
    <t>Hloubení jamek pro vysazování rostlin v zemině tř.1 až 4 s výměnou půdy z 50% v rovině nebo na svahu do 1:5, objemu přes 0,02 do 0,05 m3</t>
  </si>
  <si>
    <t>kus</t>
  </si>
  <si>
    <t>CS ÚRS 2021 02</t>
  </si>
  <si>
    <t>4</t>
  </si>
  <si>
    <t>-1562806315</t>
  </si>
  <si>
    <t>Online PSC</t>
  </si>
  <si>
    <t>https://podminky.urs.cz/item/CS_URS_2021_02/183101213</t>
  </si>
  <si>
    <t>VV</t>
  </si>
  <si>
    <t>"jižní fasáda - hloubení jamek pro keře a popínavky s 50 % výměnou a promícháním substrátu kompostovaného"   30</t>
  </si>
  <si>
    <t>M</t>
  </si>
  <si>
    <t>10321100</t>
  </si>
  <si>
    <t>zahradní substrát pro výsadbu VL</t>
  </si>
  <si>
    <t>m3</t>
  </si>
  <si>
    <t>8</t>
  </si>
  <si>
    <t>-1944571436</t>
  </si>
  <si>
    <t>https://podminky.urs.cz/item/CS_URS_2021_02/10321100</t>
  </si>
  <si>
    <t>0,50*30*0,05*1,01</t>
  </si>
  <si>
    <t>3</t>
  </si>
  <si>
    <t>184102112</t>
  </si>
  <si>
    <t>Výsadba dřeviny s balem do předem vyhloubené jamky se zalitím v rovině nebo na svahu do 1:5, při průměru balu přes 200 do 300 mm</t>
  </si>
  <si>
    <t>265568573</t>
  </si>
  <si>
    <t>https://podminky.urs.cz/item/CS_URS_2021_02/184102112</t>
  </si>
  <si>
    <t>"jižní fasáda - výsadba keřů a popínavek"   30</t>
  </si>
  <si>
    <t>184215114x</t>
  </si>
  <si>
    <t>Vyvázání rostlin ke konstrukci, včetně pomocného materiálu.</t>
  </si>
  <si>
    <t>811190587</t>
  </si>
  <si>
    <t>5</t>
  </si>
  <si>
    <t>184911421</t>
  </si>
  <si>
    <t>Mulčování vysazených rostlin mulčovací kůrou, tl. do 100 mm v rovině nebo na svahu do 1:5</t>
  </si>
  <si>
    <t>m2</t>
  </si>
  <si>
    <t>-559178785</t>
  </si>
  <si>
    <t>https://podminky.urs.cz/item/CS_URS_2021_02/184911421</t>
  </si>
  <si>
    <t>"mulčování u nové výsadby"   30,0</t>
  </si>
  <si>
    <t>6</t>
  </si>
  <si>
    <t>103911000</t>
  </si>
  <si>
    <t>kůra mulčovací VL</t>
  </si>
  <si>
    <t>-1380764515</t>
  </si>
  <si>
    <t>https://podminky.urs.cz/item/CS_URS_2021_02/103911000</t>
  </si>
  <si>
    <t>30,0*0,1*1,01</t>
  </si>
  <si>
    <t>7</t>
  </si>
  <si>
    <t>185804311</t>
  </si>
  <si>
    <t>Zalití rostlin vodou plochy záhonů jednotlivě do 20 m2</t>
  </si>
  <si>
    <t>-1248912671</t>
  </si>
  <si>
    <t>https://podminky.urs.cz/item/CS_URS_2021_02/185804311</t>
  </si>
  <si>
    <t>"zalití nové výsadby - uvažováno 10x 5l/kus"   30*10*0,005</t>
  </si>
  <si>
    <t>02690003x</t>
  </si>
  <si>
    <t xml:space="preserve">Wisteria </t>
  </si>
  <si>
    <t>-405801663</t>
  </si>
  <si>
    <t>"jižní fasáda"    6</t>
  </si>
  <si>
    <t>9</t>
  </si>
  <si>
    <t>02690004x</t>
  </si>
  <si>
    <t>Parthenocissus quinguefolia</t>
  </si>
  <si>
    <t>1945710402</t>
  </si>
  <si>
    <t>"jižní fasáda"    24</t>
  </si>
  <si>
    <t>Svislé a kompletní konstrukce</t>
  </si>
  <si>
    <t>10</t>
  </si>
  <si>
    <t>311234081</t>
  </si>
  <si>
    <t>Zdivo jednovrstvé z cihel děrovaných nebroušených klasických spojených na pero a drážku na maltu M5, pevnost cihel do P10, tl. zdiva 380 mm</t>
  </si>
  <si>
    <t>-798017611</t>
  </si>
  <si>
    <t>https://podminky.urs.cz/item/CS_URS_2021_02/311234081</t>
  </si>
  <si>
    <t>"hlavní střecha - navýšená atika - zdivo"   (12,8+13,4+14,9)*0,25</t>
  </si>
  <si>
    <t>11</t>
  </si>
  <si>
    <t>389899001x</t>
  </si>
  <si>
    <t>Kompletní provedení úprav stávajícího tříplášťového jednoprůduchového nerezového komínu : dmtž komínu + nové osazení (posunutí o tl. nového zateplení stěny) + prodloužení komína minimálně o 600mm. Provedení dle P.D. vč. staveništního přesunu hmot.</t>
  </si>
  <si>
    <t>m</t>
  </si>
  <si>
    <t>-1600572774</t>
  </si>
  <si>
    <t>Vodorovné konstrukce</t>
  </si>
  <si>
    <t>12</t>
  </si>
  <si>
    <t>417321414</t>
  </si>
  <si>
    <t>Ztužující pásy a věnce z betonu železového (bez výztuže) tř. C 20/25</t>
  </si>
  <si>
    <t>1125350865</t>
  </si>
  <si>
    <t>https://podminky.urs.cz/item/CS_URS_2021_02/417321414</t>
  </si>
  <si>
    <t>"hlavní střecha - navýšená atika - věnec"   (12,8+13,4+14,9)*0,4*0,34</t>
  </si>
  <si>
    <t>13</t>
  </si>
  <si>
    <t>417351115</t>
  </si>
  <si>
    <t>Bednění bočnic ztužujících pásů a věnců včetně vzpěr zřízení</t>
  </si>
  <si>
    <t>-1538998269</t>
  </si>
  <si>
    <t>https://podminky.urs.cz/item/CS_URS_2021_02/417351115</t>
  </si>
  <si>
    <t>"hlavní střecha - navýšená atika - věnec"   (12,8+13,4+14,9)*2*0,34</t>
  </si>
  <si>
    <t>14</t>
  </si>
  <si>
    <t>417351116</t>
  </si>
  <si>
    <t>Bednění bočnic ztužujících pásů a věnců včetně vzpěr odstranění</t>
  </si>
  <si>
    <t>1399499559</t>
  </si>
  <si>
    <t>https://podminky.urs.cz/item/CS_URS_2021_02/417351116</t>
  </si>
  <si>
    <t>417361221</t>
  </si>
  <si>
    <t>Výztuž ztužujících pásů a věnců z betonářské oceli 10 216 (E)</t>
  </si>
  <si>
    <t>t</t>
  </si>
  <si>
    <t>-1298107001</t>
  </si>
  <si>
    <t>https://podminky.urs.cz/item/CS_URS_2021_02/417361221</t>
  </si>
  <si>
    <t>"hlavní střecha - navýšená atika - věnec - třmínky E8 á 150mm"   (1/0,150)*(12,8+13,4+14,9)*1,43*0,000395*1,10</t>
  </si>
  <si>
    <t>16</t>
  </si>
  <si>
    <t>417361821</t>
  </si>
  <si>
    <t>Výztuž ztužujících pásů a věnců z betonářské oceli 10 505 (R) nebo BSt 500</t>
  </si>
  <si>
    <t>-698494046</t>
  </si>
  <si>
    <t>https://podminky.urs.cz/item/CS_URS_2021_02/417361821</t>
  </si>
  <si>
    <t>"hlavní střecha - navýšená atika - věnec - 6x R12"  6*(12,8+13,4+14,9)*0,00089*1,10</t>
  </si>
  <si>
    <t>Úpravy povrchů, podlahy a osazování výplní</t>
  </si>
  <si>
    <t>17</t>
  </si>
  <si>
    <t>619991001</t>
  </si>
  <si>
    <t>Zakrytí vnitřních ploch před znečištěním včetně pozdějšího odkrytí podlah fólií přilepenou lepící páskou</t>
  </si>
  <si>
    <t>1074916666</t>
  </si>
  <si>
    <t>https://podminky.urs.cz/item/CS_URS_2021_02/619991001</t>
  </si>
  <si>
    <t>"předpokládná práce a její rozsah !"</t>
  </si>
  <si>
    <t>"zakrytí podlah v místě měněných oken a vchodových dveří :"</t>
  </si>
  <si>
    <t>"pohled S - m.č. 112,113 - výměna oken"  (8,7+2,3)*2,0</t>
  </si>
  <si>
    <t>"střecha - výtahová šachta - výměna okna a vstupních dveří"   4,0*2,0</t>
  </si>
  <si>
    <t>Součet</t>
  </si>
  <si>
    <t>18</t>
  </si>
  <si>
    <t>619995001</t>
  </si>
  <si>
    <t>Začištění omítek (s dodáním hmot) kolem oken, dveří, podlah, obkladů apod.</t>
  </si>
  <si>
    <t>1126163927</t>
  </si>
  <si>
    <t>https://podminky.urs.cz/item/CS_URS_2021_02/619995001</t>
  </si>
  <si>
    <t>"začištení vnitřních omítek u měněných oken, parapetů a vchodových dveří :"</t>
  </si>
  <si>
    <t>"pohled S - m.č. 112,113 - výměna oken"  (2,455+2,07+0,35)*2+(4,8+2,07+0,35)*2+(0,935+2,07+0,35)*2</t>
  </si>
  <si>
    <t>"střecha - výtahová šachta - výměna okna a vstupních dveří"   (4*1,1+2*0,35)+(1,0+1,1)*2</t>
  </si>
  <si>
    <t>19</t>
  </si>
  <si>
    <t>621151011</t>
  </si>
  <si>
    <t>Penetrační nátěr vnějších pastovitých tenkovrstvých omítek silikátový paropropustný podhledů</t>
  </si>
  <si>
    <t>1137447015</t>
  </si>
  <si>
    <t>https://podminky.urs.cz/item/CS_URS_2021_02/621151011</t>
  </si>
  <si>
    <t>20</t>
  </si>
  <si>
    <t>621221001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</si>
  <si>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 do 40 mm</t>
  </si>
  <si>
    <t>661278474</t>
  </si>
  <si>
    <t>https://podminky.urs.cz/item/CS_URS_2021_02/621221001</t>
  </si>
  <si>
    <t>"KZS podhledů (na dřevěné obložení z desek OSB)- minerální iolace tl. 30mm :"</t>
  </si>
  <si>
    <t>"nový přístřešek nad vstupem na JV rohu - obložení podhledu a čela"    15,1*2,0+3,25*1,78+(15,1+5,25)*0,2+(2,0+1,78)*(0,2+0,3)/2</t>
  </si>
  <si>
    <t>"nový přístřešek na severní stěně - obložení podhledu a čela"    2,0*1,1+2,0*0,2+2*1,1*(0,2+0,25)/2</t>
  </si>
  <si>
    <t>631515181x</t>
  </si>
  <si>
    <t>deska tepelně izolační minerální kontaktních fasád podélné vlákno λ=0,036 tl 30mm</t>
  </si>
  <si>
    <t>-145313473</t>
  </si>
  <si>
    <t>44,095*1,05</t>
  </si>
  <si>
    <t>22</t>
  </si>
  <si>
    <t>621521022</t>
  </si>
  <si>
    <t>Omítka tenkovrstvá silikátová vnějších ploch probarvená bez penetrace zatíraná (škrábaná ), zrnitost 2,0 mm podhledů</t>
  </si>
  <si>
    <t>1304238130</t>
  </si>
  <si>
    <t>https://podminky.urs.cz/item/CS_URS_2021_02/621521022</t>
  </si>
  <si>
    <t>"omítka na KZS podhledů (na dřevěné obložení z desek OSB)- minerální izolace tl. 30mm"   44,095</t>
  </si>
  <si>
    <t>23</t>
  </si>
  <si>
    <t>622131101</t>
  </si>
  <si>
    <t>Podkladní a spojovací vrstva vnějších omítaných ploch cementový postřik nanášený ručně celoplošně stěn</t>
  </si>
  <si>
    <t>-466577615</t>
  </si>
  <si>
    <t>https://podminky.urs.cz/item/CS_URS_2021_02/622131101</t>
  </si>
  <si>
    <t>"postřik pod nové (doplňované) omítky stěn"   517,365</t>
  </si>
  <si>
    <t>24</t>
  </si>
  <si>
    <t>622131121</t>
  </si>
  <si>
    <t>Podkladní a spojovací vrstva vnějších omítaných ploch penetrace nanášená ručně stěn</t>
  </si>
  <si>
    <t>-482487894</t>
  </si>
  <si>
    <t>https://podminky.urs.cz/item/CS_URS_2021_02/622131121</t>
  </si>
  <si>
    <t>"penetrace pod nový KZS stěn"  1006,965+168,332</t>
  </si>
  <si>
    <t>25</t>
  </si>
  <si>
    <t>622135011</t>
  </si>
  <si>
    <t>Vyrovnání nerovností podkladu vnějších omítaných ploch tmelem, tloušťky do 2 mm stěn</t>
  </si>
  <si>
    <t>-718527677</t>
  </si>
  <si>
    <t>https://podminky.urs.cz/item/CS_URS_2021_02/622135011</t>
  </si>
  <si>
    <t>"Předpokládaná práce a její rozsah  !"</t>
  </si>
  <si>
    <t>"vyrovnání podkladu tmelem pod nový KZS stěn - uvažovno 50% z celkové plochy KZS"   0,50*(1006,965+168,332)</t>
  </si>
  <si>
    <t>26</t>
  </si>
  <si>
    <t>622135095</t>
  </si>
  <si>
    <t>Vyrovnání nerovností podkladu vnějších omítaných ploch tmelem, tloušťky do 2 mm Příplatek k ceně za každý další 1 mm tloušťky podkladní vrstvy přes 2 mm tmelem stěn</t>
  </si>
  <si>
    <t>1084993808</t>
  </si>
  <si>
    <t>https://podminky.urs.cz/item/CS_URS_2021_02/622135095</t>
  </si>
  <si>
    <t>"vyrovnání podkladu tmelem pod nový KZS stěn - uvažovno 20% z celkové plochy KZS"   0,20*(1006,965+168,332)</t>
  </si>
  <si>
    <t>27</t>
  </si>
  <si>
    <t>622142001</t>
  </si>
  <si>
    <t>Potažení vnějších ploch pletivem v ploše nebo pruzích, na plném podkladu sklovláknitým vtlačením do tmelu stěn</t>
  </si>
  <si>
    <t>-1063963159</t>
  </si>
  <si>
    <t>https://podminky.urs.cz/item/CS_URS_2021_02/622142001</t>
  </si>
  <si>
    <t>"ostění a nadpraží výplní otvorů v KZS stěn - potažení perlinkou pod tenkovrstvé omítky :"</t>
  </si>
  <si>
    <t>"pohled J"    0,2*(4*(1,18+2*1,12)+12*(1,18+2*2,07)+(2,38+2*2,07)+((3,57-1,2)+2,07))</t>
  </si>
  <si>
    <t>0,35*(3,7+2*3,02)+0,2*((1,2+2*2,07)+2*(3,57+2*2,07)+2*(1,18+2*2,07))</t>
  </si>
  <si>
    <t>"pohled S"   0,2*((1,8+2*3,02)+(1,8+2*2,1)+(2,42+2*3,0))</t>
  </si>
  <si>
    <t>0,2*((2,455+2*2,07)+(4,8+2*2,07)+(0,935+2*2,07)+(1,4+2*2,07)+2*(1,18+2*1,12)+3*(1,18+2*2,07)+2*(2,38+2*2,07)+(2,4+2*1,12))</t>
  </si>
  <si>
    <t>0,2*((0,9+2*2,05)+4*(1,18+2*2,07)+(1,18+2*0,6)+(2,38+2*2,07))</t>
  </si>
  <si>
    <t>"pohled V"   0,35*(1,0+2*2,05)+0,2*(5*(0,5+2*0,9)+(1,18+2*2,07))</t>
  </si>
  <si>
    <t>"střecha - výtahová šachta"    0,3*3*1,1+0,2*(1,0+2*1,1)</t>
  </si>
  <si>
    <t>28</t>
  </si>
  <si>
    <t>622151011</t>
  </si>
  <si>
    <t>Penetrační nátěr vnějších pastovitých tenkovrstvých omítek silikátový paropropustný stěn</t>
  </si>
  <si>
    <t>1998780883</t>
  </si>
  <si>
    <t>https://podminky.urs.cz/item/CS_URS_2021_02/622151011</t>
  </si>
  <si>
    <t>29</t>
  </si>
  <si>
    <t>622211041</t>
  </si>
  <si>
    <t>Montáž kontaktního zateplení lepením a mechanickým kotvením z polystyrenových desek na vnější stěny, na podklad betonový nebo z lehčeného betonu, z tvárnic keramických nebo vápenopískových, tloušťky desek přes 160 do 200 mm</t>
  </si>
  <si>
    <t>1340507555</t>
  </si>
  <si>
    <t>https://podminky.urs.cz/item/CS_URS_2021_02/622211041</t>
  </si>
  <si>
    <t>"KZS z desek z polystyrénu tl. 200mm :"</t>
  </si>
  <si>
    <t>"pohled J"    40,29*(8,76-1,25)-4*1,18*1,12-12*1,18*2,07-2,38*2,07-(3,57-1,2)*2,07</t>
  </si>
  <si>
    <t xml:space="preserve"> 15,56*(9,29-1,25)-1,2*2,07-3,7*(3,02-0,95)-2*3,57*2,07-2*1,18*2,07</t>
  </si>
  <si>
    <t>"pohled S"   (42,23+6,0)*(8,76-1,25)-(6,3*(7,5-1,25)+2,0*3,7)-1,8*(3,02-0,95)-1,8*(2,1-0,95)-2,42*(3,0-0,95)</t>
  </si>
  <si>
    <t>-2,455*2,07-4,8*2,07-0,935*2,07-1,4*2,07-2*1,18*1,12-3*1,18*2,07-2*2,38*2,07-2,4*1,12</t>
  </si>
  <si>
    <t>13,62*(9,29-1,25)-0,9*(2,05-0,95)-4*1,18*2,07-1,18*0,6-2,38*2,07</t>
  </si>
  <si>
    <t>"pohled Z"   19,9*(8,76-1,25)</t>
  </si>
  <si>
    <t>"pohled V"   13,9*(9,29-1,25)-1,0*(2,05-0,95)-5*0,5*0,9-1,18*2,07</t>
  </si>
  <si>
    <t>"střecha - výtahová šachta"    (5,5+3,5)*2*2,5-1,1*1,1-1,0*1,1</t>
  </si>
  <si>
    <t>30</t>
  </si>
  <si>
    <t>28375954</t>
  </si>
  <si>
    <t>deska EPS 70 fasádní λ=0,039 tl 200mm</t>
  </si>
  <si>
    <t>1622224419</t>
  </si>
  <si>
    <t>https://podminky.urs.cz/item/CS_URS_2021_02/28375954</t>
  </si>
  <si>
    <t>1006,965*1,05</t>
  </si>
  <si>
    <t>31</t>
  </si>
  <si>
    <t>622221041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</si>
  <si>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160 do 200 mm</t>
  </si>
  <si>
    <t>333166650</t>
  </si>
  <si>
    <t>https://podminky.urs.cz/item/CS_URS_2021_02/622221041</t>
  </si>
  <si>
    <t>"KZS z desek z minerální vlny tl. 200mm :"</t>
  </si>
  <si>
    <t>"pohled J"    40,29*1,25</t>
  </si>
  <si>
    <t xml:space="preserve"> 15,56*1,25-7,1*0,3-3,7*0,95</t>
  </si>
  <si>
    <t>"pohled S"   (42,23+6,0)*1,25-6,3*1,25-1,8*0,95-1,8*0,95-2,42*0,95</t>
  </si>
  <si>
    <t>13,62*1,25-0,9*0,95</t>
  </si>
  <si>
    <t>"pohled Z"   19,9*1,25</t>
  </si>
  <si>
    <t>"pohled V"   13,9*1,25-1,0*0,95</t>
  </si>
  <si>
    <t>32</t>
  </si>
  <si>
    <t>63151540</t>
  </si>
  <si>
    <t>deska tepelně izolační minerální kontaktních fasád podélné vlákno λ=0,036 tl 200mm</t>
  </si>
  <si>
    <t>1405995038</t>
  </si>
  <si>
    <t>https://podminky.urs.cz/item/CS_URS_2021_02/63151540</t>
  </si>
  <si>
    <t>168,332*1,05</t>
  </si>
  <si>
    <t>33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</si>
  <si>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</si>
  <si>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</si>
  <si>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952861008</t>
  </si>
  <si>
    <t>https://podminky.urs.cz/item/CS_URS_2021_02/622251101</t>
  </si>
  <si>
    <t>34</t>
  </si>
  <si>
    <t>622251105</t>
  </si>
  <si>
    <t>Montáž kontaktního zateplení lepením a mechanickým kotvením Příplatek k cenám za zápustnou montáž kotev s použitím tepelněizolačních zátek na vnější stěny z minerální vlny</t>
  </si>
  <si>
    <t>712990530</t>
  </si>
  <si>
    <t>https://podminky.urs.cz/item/CS_URS_2021_02/622251105</t>
  </si>
  <si>
    <t>35</t>
  </si>
  <si>
    <t>622252001</t>
  </si>
  <si>
    <t>Montáž profilů kontaktního zateplení zakládacích soklových připevněných hmoždinkami</t>
  </si>
  <si>
    <t>-215195191</t>
  </si>
  <si>
    <t>https://podminky.urs.cz/item/CS_URS_2021_02/622252001</t>
  </si>
  <si>
    <t>"pohled J"    40,29+(15,56-7,1)</t>
  </si>
  <si>
    <t>"pohled S"   ((42,23+6,0)-6,3-1,8-1,8-2,42)+(13,62-0,9)</t>
  </si>
  <si>
    <t>"pohled Z"   19,9</t>
  </si>
  <si>
    <t>"pohled V"   13,9-1,0</t>
  </si>
  <si>
    <t>36</t>
  </si>
  <si>
    <t>59051659</t>
  </si>
  <si>
    <t>profil zakládací Al tl 1,0mm pro ETICS pro izolant tl 200mm</t>
  </si>
  <si>
    <t>1255820129</t>
  </si>
  <si>
    <t>https://podminky.urs.cz/item/CS_URS_2021_02/59051659</t>
  </si>
  <si>
    <t>130,18*1,05</t>
  </si>
  <si>
    <t>37</t>
  </si>
  <si>
    <t>622252002</t>
  </si>
  <si>
    <t>Montáž profilů kontaktního zateplení ostatních stěnových, dilatačních apod. lepených do tmelu</t>
  </si>
  <si>
    <t>-23010240</t>
  </si>
  <si>
    <t>https://podminky.urs.cz/item/CS_URS_2021_02/622252002</t>
  </si>
  <si>
    <t>"Předpokládaný rozsah práce !"</t>
  </si>
  <si>
    <t>"rohové lišty :"</t>
  </si>
  <si>
    <t>"pohled J"   4*(1,18+2*1,12)+12*(1,18+2*2,07)+(2,38+2*2,07)+((3,57-1,2)+2,07)</t>
  </si>
  <si>
    <t>0,6+(3,7+2*3,02)+(1,2+2*2,07)+2*(3,57+2*2,07)+2*(1,18+2*2,07)</t>
  </si>
  <si>
    <t>"pohled S"  8,76+(1,8+2*3,02)+(1,8+2*2,1)+(2,42+2*3,0)</t>
  </si>
  <si>
    <t>(2,455+2*2,07)+(4,8+2*2,07)+(0,935+2*2,07)+(1,4+2*2,07)+2*(1,18+2*1,12)+3*(1,18+2*2,07)+2*(2,38+2*2,07)+(2,4+2*1,12)</t>
  </si>
  <si>
    <t>0,6+(0,9+2*2,05)+4*(1,18+2*2,07)+(1,18+2*0,6)+(2,38+2*2,07)</t>
  </si>
  <si>
    <t>"pohled Z"   2*8,76</t>
  </si>
  <si>
    <t>"pohled V"   2*9,29+(1,0+2*2,05)+5*(0,5+2*0,9)+(1,18+2*2,07)</t>
  </si>
  <si>
    <t>"střecha - výtahová šachta"    4*2,5+3*1,1+(1,0+2*1,1)</t>
  </si>
  <si>
    <t>"KZS podhledů (na dřevěné obložení z desek OSB):"</t>
  </si>
  <si>
    <t>"nový přístřešek nad vstupem na JV rohu - obložení podhledu a čela"    (2,0+15,1+5,25+1,78)+3*0,2</t>
  </si>
  <si>
    <t>"nový přístřešek na severní stěně - obložení podhledu a čela"    2,0+2*1,1+2*0,2</t>
  </si>
  <si>
    <t>Mezisoučet</t>
  </si>
  <si>
    <t>"začišťovací lišty :"</t>
  </si>
  <si>
    <t>(3,7+2*3,02)+(1,2+2*2,07)+2*(3,57+2*2,07)+2*(1,18+2*2,07)</t>
  </si>
  <si>
    <t>"pohled S" (1,8+2*3,02)+(1,8+2*2,1)+(2,42+2*3,0)</t>
  </si>
  <si>
    <t>(0,9+2*2,05)+4*(1,18+2*2,07)+(1,18+2*0,6)+(2,38+2*2,07)</t>
  </si>
  <si>
    <t>"pohled V"   (1,0+2*2,05)+5*(0,5+2*0,9)+(1,18+2*2,07)</t>
  </si>
  <si>
    <t>"střecha - výtahová šachta"    3*1,1+(1,0+2*1,1)</t>
  </si>
  <si>
    <t>"parapetní lišty :"</t>
  </si>
  <si>
    <t>"pohled J"   4*1,18+12*1,18+2,38+(3,57-1,2)</t>
  </si>
  <si>
    <t>1,2+2*3,57+2*1,18</t>
  </si>
  <si>
    <t>"pohled S"   2,455+4,8+0,935+1,4+2*1,18+3*1,18+2*2,38+2,4</t>
  </si>
  <si>
    <t>4*1,18+1,18+2,38</t>
  </si>
  <si>
    <t>"pohled V"   5*0,5+1,18</t>
  </si>
  <si>
    <t>"střecha - výtahová šachta"    1,1</t>
  </si>
  <si>
    <t>38</t>
  </si>
  <si>
    <t>59051486</t>
  </si>
  <si>
    <t>profil rohový PVC 15x15mm s výztužnou tkaninou š 100mm pro ETICS</t>
  </si>
  <si>
    <t>228316906</t>
  </si>
  <si>
    <t>https://podminky.urs.cz/item/CS_URS_2021_02/59051486</t>
  </si>
  <si>
    <t>367,5*1,05</t>
  </si>
  <si>
    <t>39</t>
  </si>
  <si>
    <t>28342205</t>
  </si>
  <si>
    <t>profil začišťovací PVC 6mm s výztužnou tkaninou pro ostění ETICS</t>
  </si>
  <si>
    <t>-797730358</t>
  </si>
  <si>
    <t>https://podminky.urs.cz/item/CS_URS_2021_02/28342205</t>
  </si>
  <si>
    <t>282,11*1,05</t>
  </si>
  <si>
    <t>40</t>
  </si>
  <si>
    <t>59051512</t>
  </si>
  <si>
    <t>profil začišťovací s okapnicí PVC s výztužnou tkaninou pro parapet ETICS</t>
  </si>
  <si>
    <t>607331836</t>
  </si>
  <si>
    <t>https://podminky.urs.cz/item/CS_URS_2021_02/59051512</t>
  </si>
  <si>
    <t>70,04*1,05</t>
  </si>
  <si>
    <t>41</t>
  </si>
  <si>
    <t>622321121</t>
  </si>
  <si>
    <t>Omítka vápenocementová vnějších ploch nanášená ručně jednovrstvá, tloušťky do 15 mm hladká stěn</t>
  </si>
  <si>
    <t>1770674945</t>
  </si>
  <si>
    <t>https://podminky.urs.cz/item/CS_URS_2021_02/622321121</t>
  </si>
  <si>
    <t>"Předpokládaná práce a její rozsah !"</t>
  </si>
  <si>
    <t>"zpětné doplnění omítek v místě otlučení poškozených částí stávajících vnějších omítek stěn a odsekaných obkladů"     270,0+220,0</t>
  </si>
  <si>
    <t>"omítky na nové atikové zdivo"   (15,36+13,5+13,24)*0,65</t>
  </si>
  <si>
    <t>42</t>
  </si>
  <si>
    <t>622321191</t>
  </si>
  <si>
    <t>Omítka vápenocementová vnějších ploch nanášená ručně Příplatek k cenám za každých dalších i započatých 5 mm tloušťky omítky přes 15 mm stěn</t>
  </si>
  <si>
    <t>2025870233</t>
  </si>
  <si>
    <t>https://podminky.urs.cz/item/CS_URS_2021_02/622321191</t>
  </si>
  <si>
    <t>"uvažovaná průměrná tl. 25mm"    517,365*((25-15)/5)</t>
  </si>
  <si>
    <t>43</t>
  </si>
  <si>
    <t>622521022</t>
  </si>
  <si>
    <t>Omítka tenkovrstvá silikátová vnějších ploch probarvená bez penetrace zatíraná (škrábaná ), zrnitost 2,0 mm stěn</t>
  </si>
  <si>
    <t>-473274161</t>
  </si>
  <si>
    <t>https://podminky.urs.cz/item/CS_URS_2021_02/622521022</t>
  </si>
  <si>
    <t>"omítka na KZS z desek z polystyrénu a minerálních desek tl. 200mm :"</t>
  </si>
  <si>
    <t>"pohled J"    40,29*8,76-4*1,18*1,12-12*1,18*2,07-2,38*2,07-(3,57-1,2)*2,07</t>
  </si>
  <si>
    <t>0,2*(4*(1,18+2*1,12)+12*(1,18+2*2,07)+(2,38+2*2,07)+((3,57-1,2)+2,07))</t>
  </si>
  <si>
    <t xml:space="preserve"> 15,56*9,29-1,2*2,07-3,7*3,02-2*3,57*2,07-2*1,18*2,07</t>
  </si>
  <si>
    <t>"pohled S"   (42,23+6,0)*8,76-(6,3*7,5+2,0*3,7)-1,8*3,02-1,8*2,1-2,42*3,0</t>
  </si>
  <si>
    <t>0,2*((1,8+2*3,02)+(1,8+2*2,1)+(2,42+2*3,0))</t>
  </si>
  <si>
    <t>13,62*9,29-0,9*2,05-4*1,18*2,07-1,18*0,6-2,38*2,07</t>
  </si>
  <si>
    <t>"pohled Z"   19,9*8,76</t>
  </si>
  <si>
    <t>"pohled V"   13,9*9,29-1,0*2,05-5*0,5*0,9-1,18*2,07</t>
  </si>
  <si>
    <t>0,35*(1,0+2*2,05)+0,2*(5*(0,5+2*0,9)+(1,18+2*2,07))</t>
  </si>
  <si>
    <t>"střecha - výtahová šachta"    (5,5+3,5)*2*2,5-1,1*1,1-1,0*1,1+0,3*3*1,1+0,2*(1,0+2*1,1)</t>
  </si>
  <si>
    <t>44</t>
  </si>
  <si>
    <t>629991011</t>
  </si>
  <si>
    <t>Zakrytí vnějších ploch před znečištěním včetně pozdějšího odkrytí výplní otvorů a svislých ploch fólií přilepenou lepící páskou</t>
  </si>
  <si>
    <t>-290184310</t>
  </si>
  <si>
    <t>https://podminky.urs.cz/item/CS_URS_2021_02/629991011</t>
  </si>
  <si>
    <t>"KZS z desek z polystyrénu a minerálních desek tl. 200mm  - zakrýtí vnějších výplní otvorů :"</t>
  </si>
  <si>
    <t>"pohled J"   4*1,18*1,12+12*1,18*2,07+2,38*2,07+(3,57-1,2)*2,07</t>
  </si>
  <si>
    <t>1,2*2,07+3,7*3,02+2*3,57*2,07+2*1,18*2,07</t>
  </si>
  <si>
    <t>"pohled S"  1,8*3,02+1,8*2,1+2,42*3,0</t>
  </si>
  <si>
    <t>2,455*2,07+4,8*2,07+0,935*2,07+1,4*2,07+2*1,18*1,12+3*1,18*2,07+2*2,38*2,07+2,4*1,12</t>
  </si>
  <si>
    <t>0,9*2,05+4*1,18*2,07+1,18*0,6+2,38*2,07</t>
  </si>
  <si>
    <t>"pohled V"   1,0*2,05+5*0,5*0,9+1,18*2,07</t>
  </si>
  <si>
    <t>"střecha - výtahová šachta"    1,1*1,1+1,0*1,1</t>
  </si>
  <si>
    <t>45</t>
  </si>
  <si>
    <t>629995001x</t>
  </si>
  <si>
    <t>Začištění vnějších omítek (s dodáním hmot) kolem oken, dveří, podlah, obkladů apod.</t>
  </si>
  <si>
    <t>-982859130</t>
  </si>
  <si>
    <t>"začištení vnitřních omítek u měněných oken a vchodových dveří :"</t>
  </si>
  <si>
    <t>"pohled S - m.č. 112,113 - výměna oken"  (2,455+2,07)*2+(4,8+2,07)*2+(0,935+2,07)*2</t>
  </si>
  <si>
    <t>"střecha - výtahová šachta - výměna okna a vstupních dveří"   4*1,1+(1,0+1,1)*2</t>
  </si>
  <si>
    <t>46</t>
  </si>
  <si>
    <t>629995101</t>
  </si>
  <si>
    <t>Očištění vnějších ploch tlakovou vodou omytím</t>
  </si>
  <si>
    <t>-654876253</t>
  </si>
  <si>
    <t>https://podminky.urs.cz/item/CS_URS_2021_02/629995101</t>
  </si>
  <si>
    <t>"očištění stávajícího podkladu před prováděním nové KZS stěn"  1006,965+168,332</t>
  </si>
  <si>
    <t>47</t>
  </si>
  <si>
    <t>632450123</t>
  </si>
  <si>
    <t>Potěr cementový vyrovnávací ze suchých směsí v pásu o průměrné (střední) tl. přes 30 do 40 mm</t>
  </si>
  <si>
    <t>-1327172249</t>
  </si>
  <si>
    <t>https://podminky.urs.cz/item/CS_URS_2021_02/632450123</t>
  </si>
  <si>
    <t>"parapety u měněných oken a vchodových dveří :"</t>
  </si>
  <si>
    <t>"pohled S - m.č. 112,113 - výměna oken"  (2,455+4,8+0,935)*0,4</t>
  </si>
  <si>
    <t>"střecha - výtahová šachta - výměna okna a vstupních dveří"   (1,1+1,0)*0,4</t>
  </si>
  <si>
    <t>48</t>
  </si>
  <si>
    <t>632450124</t>
  </si>
  <si>
    <t>Potěr cementový vyrovnávací ze suchých směsí v pásu o průměrné (střední) tl. přes 40 do 50 mm</t>
  </si>
  <si>
    <t>2125546350</t>
  </si>
  <si>
    <t>https://podminky.urs.cz/item/CS_URS_2021_02/632450124</t>
  </si>
  <si>
    <t xml:space="preserve">"betonový vyrovnávací potěr :" </t>
  </si>
  <si>
    <t>"hlavní střecha - atika z nezměněnou výškou"   ((55,4+18,6)*2-(12,8+13,4+14,9))*0,4</t>
  </si>
  <si>
    <t>"střecha výtahové šachty"   (5,5+2*3,1)*0,4</t>
  </si>
  <si>
    <t>Ostatní konstrukce a práce, bourání</t>
  </si>
  <si>
    <t>49</t>
  </si>
  <si>
    <t>952902021</t>
  </si>
  <si>
    <t>Čištění budov při provádění oprav a udržovacích prací podlah hladkých zametením</t>
  </si>
  <si>
    <t>-682527196</t>
  </si>
  <si>
    <t>https://podminky.urs.cz/item/CS_URS_2021_02/952902021</t>
  </si>
  <si>
    <t>"zametání podlah v místě měněných oken a vchodových dveří :"</t>
  </si>
  <si>
    <t>"pohled S - m.č. 112,113 - výměna oken"  2*(8,7+2,3)*2,0</t>
  </si>
  <si>
    <t>"střecha - výtahová šachta - výměna okna a vstupních dveří"   2*4,0*2,0</t>
  </si>
  <si>
    <t>50</t>
  </si>
  <si>
    <t>953941411</t>
  </si>
  <si>
    <t>Osazení drobných kovových výrobků bez jejich dodání s vysekáním kapes pro upevňovací prvky se zazděním, zabetonováním nebo zalitím železných ventilací s neoddělenou žaluzií, plochy do 0,10 m2</t>
  </si>
  <si>
    <t>1497638588</t>
  </si>
  <si>
    <t>https://podminky.urs.cz/item/CS_URS_2021_02/953941411</t>
  </si>
  <si>
    <t>51</t>
  </si>
  <si>
    <t>553414261x</t>
  </si>
  <si>
    <t>mřížka větrací nerezová se síťovinou 150x300mm</t>
  </si>
  <si>
    <t>-1184599893</t>
  </si>
  <si>
    <t>"pohled J a S - nové větrací mřížky pro odvětrání střechy"   26+26</t>
  </si>
  <si>
    <t>52</t>
  </si>
  <si>
    <t>9539611151x</t>
  </si>
  <si>
    <t>Kotvy chemické s vyvrtáním otvoru do betonu, železobetonu nebo tvrdého kamene tmel, velikost M 20, hloubka 450 mm</t>
  </si>
  <si>
    <t>-1949328205</t>
  </si>
  <si>
    <t>"hlavní střecha - navýšená atika - chemické kotvy á 500mm do žb konstrukce střechy  pro kotevní výztuž z R16"   26+28+30</t>
  </si>
  <si>
    <t>53</t>
  </si>
  <si>
    <t>9539651351x</t>
  </si>
  <si>
    <t>Kotevní trn pro pro chemické kotvy, výztuž R16, délka 1000 mm</t>
  </si>
  <si>
    <t>-748524300</t>
  </si>
  <si>
    <t>"hlavní střecha - navýšená atika - kotevní výztuž z R16 pro chemické kotvy á 500mm do žb konstrukce střechy"   26+28+30</t>
  </si>
  <si>
    <t>54</t>
  </si>
  <si>
    <t>985441114</t>
  </si>
  <si>
    <t>Přídavná šroubovitá nerezová výztuž pro sanaci trhlin v drážce včetně vyfrézování a zalití kotevní maltou v cihelném nebo kamenném zdivu hloubky do 70 mm 1 táhlo průměru 10 mm</t>
  </si>
  <si>
    <t>-1654257656</t>
  </si>
  <si>
    <t>https://podminky.urs.cz/item/CS_URS_2021_02/985441114</t>
  </si>
  <si>
    <t>"kotvení prasklin ve zdivu"    25*1,0</t>
  </si>
  <si>
    <t>94</t>
  </si>
  <si>
    <t>Lešení a stavební výtahy</t>
  </si>
  <si>
    <t>55</t>
  </si>
  <si>
    <t>941111131</t>
  </si>
  <si>
    <t>Montáž lešení řadového trubkového lehkého pracovního s podlahami s provozním zatížením tř. 3 do 200 kg/m2 šířky tř. W12 přes 1,2 do 1,5 m, výšky do 10 m</t>
  </si>
  <si>
    <t>69473304</t>
  </si>
  <si>
    <t>https://podminky.urs.cz/item/CS_URS_2021_02/941111131</t>
  </si>
  <si>
    <t>"pohled J"    (15,56+2*1,5)*((10,2+10,0)/2-1,0)+40,29*((9,4+8,8)/2-1,0)</t>
  </si>
  <si>
    <t>"pohled S"   (13,62+2*1,5)*((9,9+9,7)/2-1,0)+28,38*((9,1+8,6)/2-1,0)-6,3*(7,7-1,0)+(5,5+2*1,5)*2,3+(6,0+13,8+3*1,5)*(8,6-1,0)</t>
  </si>
  <si>
    <t>"pohled Z"   (19,9+2*1,5)*((8,8+8,6)/2-1,0)</t>
  </si>
  <si>
    <t>"pohled V"   (13,9+2*1,5)*((10,2+9,9)/2-1,0)</t>
  </si>
  <si>
    <t>56</t>
  </si>
  <si>
    <t>941111139x</t>
  </si>
  <si>
    <t>Příplatek k lešení řadovému trubkovému za vypracování návrhu lešení odbornou firmou a za složitost při provádění lešení v místě stávajících přístavků</t>
  </si>
  <si>
    <t>soub</t>
  </si>
  <si>
    <t>91910284</t>
  </si>
  <si>
    <t>57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</si>
  <si>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</si>
  <si>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</si>
  <si>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2034313552</t>
  </si>
  <si>
    <t>https://podminky.urs.cz/item/CS_URS_2021_02/941111231</t>
  </si>
  <si>
    <t>"uvažovaná doba - 2 měsíce"   2*30*1355,579</t>
  </si>
  <si>
    <t>58</t>
  </si>
  <si>
    <t>941112831</t>
  </si>
  <si>
    <t>Demontáž lešení řadového trubkového lehkého pracovního bez podlah s provozním zatížením tř. 3 do 200 kg/m2 šířky W12 přes 1,2 do 1,5 m, výšky do 10 m</t>
  </si>
  <si>
    <t>-690365057</t>
  </si>
  <si>
    <t>https://podminky.urs.cz/item/CS_URS_2021_02/941112831</t>
  </si>
  <si>
    <t>59</t>
  </si>
  <si>
    <t>944611111</t>
  </si>
  <si>
    <t>Montáž ochranné plachty zavěšené na konstrukci lešení z textilie z umělých vláken</t>
  </si>
  <si>
    <t>-1392738222</t>
  </si>
  <si>
    <t>https://podminky.urs.cz/item/CS_URS_2021_02/944611111</t>
  </si>
  <si>
    <t>"pohled S"   (13,62+2*1,5)*((9,9+9,7)/2-1,0)+(28,38-1,5)*((9,1+8,6)/2-1,0)-6,3*(7,7-1,0)+(5,5+2*1,5)*2,3+(6,0+13,8+2*1,5)*(8,6-1,0)</t>
  </si>
  <si>
    <t>60</t>
  </si>
  <si>
    <t>693995x</t>
  </si>
  <si>
    <t>plachty ochranné na lešení 150g/m2</t>
  </si>
  <si>
    <t>-476912967</t>
  </si>
  <si>
    <t>1332,404*1,05</t>
  </si>
  <si>
    <t>61</t>
  </si>
  <si>
    <t>944611811</t>
  </si>
  <si>
    <t>Demontáž ochranné plachty zavěšené na konstrukci lešení z textilie z umělých vláken</t>
  </si>
  <si>
    <t>1159172976</t>
  </si>
  <si>
    <t>https://podminky.urs.cz/item/CS_URS_2021_02/944611811</t>
  </si>
  <si>
    <t>62</t>
  </si>
  <si>
    <t>944711111</t>
  </si>
  <si>
    <t>Montáž záchytné stříšky zřizované současně s lehkým nebo těžkým lešením, šířky do 1,5 m</t>
  </si>
  <si>
    <t>1825525815</t>
  </si>
  <si>
    <t>https://podminky.urs.cz/item/CS_URS_2021_02/944711111</t>
  </si>
  <si>
    <t>"předpokládaná práce a její rozsah  !"</t>
  </si>
  <si>
    <t>"záchytné stříšky u vstupů do objektu"   4,0+3*3,0</t>
  </si>
  <si>
    <t>63</t>
  </si>
  <si>
    <t>944711211</t>
  </si>
  <si>
    <t>Montáž záchytné stříšky Příplatek za první a každý další den použití záchytné stříšky k ceně -1111</t>
  </si>
  <si>
    <t>-2130100952</t>
  </si>
  <si>
    <t>https://podminky.urs.cz/item/CS_URS_2021_02/944711211</t>
  </si>
  <si>
    <t>"uvažovaná doba - 2 měsíce"   2*30*13,0</t>
  </si>
  <si>
    <t>64</t>
  </si>
  <si>
    <t>944711811</t>
  </si>
  <si>
    <t>Demontáž záchytné stříšky zřizované současně s lehkým nebo těžkým lešením, šířky do 1,5 m</t>
  </si>
  <si>
    <t>-407470157</t>
  </si>
  <si>
    <t>https://podminky.urs.cz/item/CS_URS_2021_02/944711811</t>
  </si>
  <si>
    <t>65</t>
  </si>
  <si>
    <t>949101111</t>
  </si>
  <si>
    <t>Lešení pomocné pracovní pro objekty pozemních staveb pro zatížení do 150 kg/m2, o výšce lešeňové podlahy do 1,9 m</t>
  </si>
  <si>
    <t>-324134430</t>
  </si>
  <si>
    <t>https://podminky.urs.cz/item/CS_URS_2021_02/949101111</t>
  </si>
  <si>
    <t>" m.č. 112,113 - lešení pro  výměnu oken"     (5,0+2,5+1,5)*1,5</t>
  </si>
  <si>
    <t>"střecha - pro zateplení  výtahové šachty"    (5,5+2*3,45+2*1,5)*1,5</t>
  </si>
  <si>
    <t>66</t>
  </si>
  <si>
    <t>94999-01</t>
  </si>
  <si>
    <t>Dovoz a odvoz lešení na stavbu a ze stavby</t>
  </si>
  <si>
    <t>-1698042924</t>
  </si>
  <si>
    <t>96</t>
  </si>
  <si>
    <t>Bourání konstrukcí</t>
  </si>
  <si>
    <t>67</t>
  </si>
  <si>
    <t>963051113</t>
  </si>
  <si>
    <t>Bourání železobetonových stropů deskových, tl. přes 80 mm</t>
  </si>
  <si>
    <t>-1411545662</t>
  </si>
  <si>
    <t>https://podminky.urs.cz/item/CS_URS_2021_02/963051113</t>
  </si>
  <si>
    <t>"pohled J - bourání stávající markýzynad vstupem"   1,2*1,1*(0,15+0,2)/2</t>
  </si>
  <si>
    <t>68</t>
  </si>
  <si>
    <t>968062375</t>
  </si>
  <si>
    <t>Vybourání dřevěných rámů oken s křídly, dveřních zárubní, vrat, stěn, ostění nebo obkladů rámů oken s křídly zdvojených, plochy do 2 m2</t>
  </si>
  <si>
    <t>-708975541</t>
  </si>
  <si>
    <t>https://podminky.urs.cz/item/CS_URS_2021_02/968062375</t>
  </si>
  <si>
    <t>"střecha - výtahová šachta - výměna okna"   1,1*1,1</t>
  </si>
  <si>
    <t>"pohled S - m.č. 113 - výměna okna"   0,935*2,07</t>
  </si>
  <si>
    <t>69</t>
  </si>
  <si>
    <t>968062377</t>
  </si>
  <si>
    <t>Vybourání dřevěných rámů oken s křídly, dveřních zárubní, vrat, stěn, ostění nebo obkladů rámů oken s křídly zdvojených, plochy přes 4 m2</t>
  </si>
  <si>
    <t>-1646937872</t>
  </si>
  <si>
    <t>https://podminky.urs.cz/item/CS_URS_2021_02/968062377</t>
  </si>
  <si>
    <t>"pohled S - m.č. 112 - výměna oken"   2,455*2,07+4,8*2,07</t>
  </si>
  <si>
    <t>70</t>
  </si>
  <si>
    <t>968072455</t>
  </si>
  <si>
    <t>Vybourání kovových rámů oken s křídly, dveřních zárubní, vrat, stěn, ostění nebo obkladů dveřních zárubní, plochy do 2 m2</t>
  </si>
  <si>
    <t>1115543202</t>
  </si>
  <si>
    <t>https://podminky.urs.cz/item/CS_URS_2021_02/968072455</t>
  </si>
  <si>
    <t>"střecha - výtahová šachta - výměna vstupních dveří"   1,0*1,1</t>
  </si>
  <si>
    <t>71</t>
  </si>
  <si>
    <t>976072221</t>
  </si>
  <si>
    <t>Vybourání kovových madel, zábradlí, dvířek, zděří, kotevních želez komínových a topných dvířek, ventilací apod., plochy do 0,30 m2, ze zdiva cihelného nebo kamenného</t>
  </si>
  <si>
    <t>-1175100743</t>
  </si>
  <si>
    <t>https://podminky.urs.cz/item/CS_URS_2021_02/976072221</t>
  </si>
  <si>
    <t>"pohled J a S - dmtž stávajících větracích mřížek pro odvětrání střechy"   26+26</t>
  </si>
  <si>
    <t>72</t>
  </si>
  <si>
    <t>977131117</t>
  </si>
  <si>
    <t>Vrty příklepovými vrtáky do cihelného zdiva nebo prostého betonu průměru přes 20 do 25 mm</t>
  </si>
  <si>
    <t>828667587</t>
  </si>
  <si>
    <t>https://podminky.urs.cz/item/CS_URS_2021_02/977131117</t>
  </si>
  <si>
    <t>"hlavní střecha - navýšená atika - vrty v novém zdivu pro  kotevní výztuž z R16 "   (26+28+30)*0,25</t>
  </si>
  <si>
    <t>73</t>
  </si>
  <si>
    <t>978015391</t>
  </si>
  <si>
    <t>Otlučení vápenných nebo vápenocementových omítek vnějších ploch s vyškrabáním spar a s očištěním zdiva stupně členitosti 1 a 2, v rozsahu přes 80 do 100 %</t>
  </si>
  <si>
    <t>157227459</t>
  </si>
  <si>
    <t>https://podminky.urs.cz/item/CS_URS_2021_02/978015391</t>
  </si>
  <si>
    <t>"otlučení poškozených částí stávajících vnějších omítek stěn"   270,0</t>
  </si>
  <si>
    <t>74</t>
  </si>
  <si>
    <t>978059641</t>
  </si>
  <si>
    <t>Odsekání obkladů stěn včetně otlučení podkladní omítky až na zdivo z obkládaček vnějších, z jakýchkoliv materiálů, plochy přes 1 m2</t>
  </si>
  <si>
    <t>-1640171558</t>
  </si>
  <si>
    <t>https://podminky.urs.cz/item/CS_URS_2021_02/978059641</t>
  </si>
  <si>
    <t>"odsekání poškozených částí stávajícího vnějšího keramického obkladu stěn"   220,0</t>
  </si>
  <si>
    <t>75</t>
  </si>
  <si>
    <t>997013113</t>
  </si>
  <si>
    <t>Vnitrostaveništní doprava suti a vybouraných hmot vodorovně do 50 m svisle s použitím mechanizace pro budovy a haly výšky přes 9 do 12 m</t>
  </si>
  <si>
    <t>1499110390</t>
  </si>
  <si>
    <t>https://podminky.urs.cz/item/CS_URS_2021_02/997013113</t>
  </si>
  <si>
    <t>"dle kptl. 9+96+712B+751B+762B+764B+766B+767B"   0,025+37,258+1,572+0,04+0,219+0,737+0,016+0,857</t>
  </si>
  <si>
    <t>76</t>
  </si>
  <si>
    <t>997013501</t>
  </si>
  <si>
    <t>Odvoz suti a vybouraných hmot na skládku nebo meziskládku se složením, na vzdálenost do 1 km</t>
  </si>
  <si>
    <t>-876202375</t>
  </si>
  <si>
    <t>https://podminky.urs.cz/item/CS_URS_2021_02/997013501</t>
  </si>
  <si>
    <t>77</t>
  </si>
  <si>
    <t>997013509</t>
  </si>
  <si>
    <t>Odvoz suti a vybouraných hmot na skládku nebo meziskládku se složením, na vzdálenost Příplatek k ceně za každý další i započatý 1 km přes 1 km</t>
  </si>
  <si>
    <t>1833319693</t>
  </si>
  <si>
    <t>https://podminky.urs.cz/item/CS_URS_2021_02/997013509</t>
  </si>
  <si>
    <t>"dle kptl. 9+96+712B+762B+766B"   (0,025+37,258+1,572+0,219+0,016)*(20-1)</t>
  </si>
  <si>
    <t>78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</si>
  <si>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</si>
  <si>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</si>
  <si>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1935320188</t>
  </si>
  <si>
    <t>https://podminky.urs.cz/item/CS_URS_2021_02/997013609</t>
  </si>
  <si>
    <t>"dle kptl. 9+96 (95%)"   0,025+0,95*37,258</t>
  </si>
  <si>
    <t>79</t>
  </si>
  <si>
    <t>997013635</t>
  </si>
  <si>
    <t>Poplatek za uložení stavebního odpadu na skládce (skládkovné) komunálního zatříděného do Katalogu odpadů pod kódem 20 03 01</t>
  </si>
  <si>
    <t>650527308</t>
  </si>
  <si>
    <t>https://podminky.urs.cz/item/CS_URS_2021_02/997013635</t>
  </si>
  <si>
    <t>"dle kptl. 96 (5%)+712B+762B+766B"   0,05*37,258+1,572+0,219+0,016</t>
  </si>
  <si>
    <t>99</t>
  </si>
  <si>
    <t>Přesun hmot</t>
  </si>
  <si>
    <t>80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</si>
  <si>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</si>
  <si>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</si>
  <si>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985278902</t>
  </si>
  <si>
    <t>https://podminky.urs.cz/item/CS_URS_2021_02/998011002</t>
  </si>
  <si>
    <t>9T</t>
  </si>
  <si>
    <t xml:space="preserve">Lanková treláž pro popínavou zeleň </t>
  </si>
  <si>
    <t>81</t>
  </si>
  <si>
    <t>9T-01</t>
  </si>
  <si>
    <t>Montáž lankové treláže pro popínavou zeleň, cca 298m2. Provedení dle P.D. vč. dopravy osob a materiálů a režijních nákladů.</t>
  </si>
  <si>
    <t>81134288</t>
  </si>
  <si>
    <t>82</t>
  </si>
  <si>
    <t>9T-02</t>
  </si>
  <si>
    <t>Montáž kotev 1. stupně pro lankové treláže pro popínavou zeleň. Provedení dle P.D.</t>
  </si>
  <si>
    <t>902822450</t>
  </si>
  <si>
    <t>83</t>
  </si>
  <si>
    <t>9T-03</t>
  </si>
  <si>
    <t>Montáž kotev 2. stupně, obvodových lan, vypletení sítí pro lankové treláže pro popínavou zeleň. Provedení dle P.D.</t>
  </si>
  <si>
    <t>-283174038</t>
  </si>
  <si>
    <t>84</t>
  </si>
  <si>
    <t>9T-1001</t>
  </si>
  <si>
    <t xml:space="preserve">plocha sítě lano 2mm, oko 200x200 </t>
  </si>
  <si>
    <t>846375742</t>
  </si>
  <si>
    <t>"jižní fasáda"     12,0*9,3</t>
  </si>
  <si>
    <t>85</t>
  </si>
  <si>
    <t>9T-1002</t>
  </si>
  <si>
    <t>obvodové lanko 6 mm</t>
  </si>
  <si>
    <t>1716843626</t>
  </si>
  <si>
    <t>"jižní fasáda"     47,0</t>
  </si>
  <si>
    <t>86</t>
  </si>
  <si>
    <t>9T-1003b</t>
  </si>
  <si>
    <t>opletové lanko, lisované koncovky pro jižní fasádu</t>
  </si>
  <si>
    <t>-72451999</t>
  </si>
  <si>
    <t>87</t>
  </si>
  <si>
    <t>9T-1004</t>
  </si>
  <si>
    <t>průběžné kotvy s přerušeným tepelným mostem</t>
  </si>
  <si>
    <t>-1462082563</t>
  </si>
  <si>
    <t>"jižní fasáda"    22</t>
  </si>
  <si>
    <t>88</t>
  </si>
  <si>
    <t>9T-1005</t>
  </si>
  <si>
    <t>rohové kotvy s přerušeným tepelným mostem</t>
  </si>
  <si>
    <t>-373231650</t>
  </si>
  <si>
    <t>"jižní fasáda"    4</t>
  </si>
  <si>
    <t>89</t>
  </si>
  <si>
    <t>9T-1006</t>
  </si>
  <si>
    <t>chemické kotvi, závit. Svorníky M8, M10</t>
  </si>
  <si>
    <t>291426893</t>
  </si>
  <si>
    <t>"jižní fasáda"    78</t>
  </si>
  <si>
    <t>90</t>
  </si>
  <si>
    <t>9T-1007b</t>
  </si>
  <si>
    <t>napínáky, koncovky  pro jižní fasádu</t>
  </si>
  <si>
    <t>-1161555019</t>
  </si>
  <si>
    <t>PSV</t>
  </si>
  <si>
    <t>Práce a dodávky PSV</t>
  </si>
  <si>
    <t>712</t>
  </si>
  <si>
    <t>Povlakové krytiny</t>
  </si>
  <si>
    <t>91</t>
  </si>
  <si>
    <t>712300921</t>
  </si>
  <si>
    <t>Opravy povlakové krytiny střech plochých do 10° Příplatek k ceně za správkový kus NAIP přitavením</t>
  </si>
  <si>
    <t>1018904840</t>
  </si>
  <si>
    <t>https://podminky.urs.cz/item/CS_URS_2021_02/712300921</t>
  </si>
  <si>
    <t>"Předpokládaná práce a její rozsah"</t>
  </si>
  <si>
    <t>"hlavní střecha - vyspravení poškozených míst"    40,0</t>
  </si>
  <si>
    <t>92</t>
  </si>
  <si>
    <t>62855001</t>
  </si>
  <si>
    <t>pás asfaltový natavitelný modifikovaný SBS tl 4,0mm s vložkou z polyesterové rohože a spalitelnou PE fólií nebo jemnozrnným minerálním posypem na horním povrchu</t>
  </si>
  <si>
    <t>175983549</t>
  </si>
  <si>
    <t>https://podminky.urs.cz/item/CS_URS_2021_02/62855001</t>
  </si>
  <si>
    <t>40,0*1,15</t>
  </si>
  <si>
    <t>93</t>
  </si>
  <si>
    <t>712331101</t>
  </si>
  <si>
    <t>Provedení povlakové krytiny střech plochých do 10° pásy na sucho AIP nebo NAIP</t>
  </si>
  <si>
    <t>820116048</t>
  </si>
  <si>
    <t>https://podminky.urs.cz/item/CS_URS_2021_02/712331101</t>
  </si>
  <si>
    <t>"podkladní pás pod plechovou střešní krytinu :"</t>
  </si>
  <si>
    <t>"nový přístřešek nad vstupem na JV rohu"    15,1*1,8+3,45*1,58+(13,52+3,45)*0,2</t>
  </si>
  <si>
    <t>"nový přístřešek na severní stěně"   2,0*(0,9+0,2)</t>
  </si>
  <si>
    <t>"střecha výtahové šachty vč. vytažení na stěny atik"   4,7*3,1+4,7*0,2+2*3,1*(0,2+0,25)/2</t>
  </si>
  <si>
    <t>62821109</t>
  </si>
  <si>
    <t>asfaltový pás separační s krycí vrstvou tl do 1,0mm, typu R</t>
  </si>
  <si>
    <t>-1023477756</t>
  </si>
  <si>
    <t>https://podminky.urs.cz/item/CS_URS_2021_02/62821109</t>
  </si>
  <si>
    <t>55,13*1,15</t>
  </si>
  <si>
    <t>95</t>
  </si>
  <si>
    <t>712363351</t>
  </si>
  <si>
    <t>Povlakové krytiny střech plochých do 10° z tvarovaných poplastovaných lišt pro mPVC pásek rš 50 mm</t>
  </si>
  <si>
    <t>-153222495</t>
  </si>
  <si>
    <t>https://podminky.urs.cz/item/CS_URS_2021_02/712363351</t>
  </si>
  <si>
    <t>"hlavní střecha - vytažení folie na atiky a stěny - pásek"    (55,4+19,4)*2</t>
  </si>
  <si>
    <t>712363352</t>
  </si>
  <si>
    <t>Povlakové krytiny střech plochých do 10° z tvarovaných poplastovaných lišt pro mPVC vnitřní koutová lišta rš 100 mm</t>
  </si>
  <si>
    <t>1467042920</t>
  </si>
  <si>
    <t>https://podminky.urs.cz/item/CS_URS_2021_02/712363352</t>
  </si>
  <si>
    <t>"hlavní střecha - vytažení folie na atiky a stěny - koutová lišta"    (54,6+18,6)*2+(5,5+2*3,45)</t>
  </si>
  <si>
    <t>97</t>
  </si>
  <si>
    <t>712363353</t>
  </si>
  <si>
    <t>Povlakové krytiny střech plochých do 10° z tvarovaných poplastovaných lišt pro mPVC vnější koutová lišta rš 100 mm</t>
  </si>
  <si>
    <t>656842555</t>
  </si>
  <si>
    <t>https://podminky.urs.cz/item/CS_URS_2021_02/712363353</t>
  </si>
  <si>
    <t>"hlavní střecha - vytažení folie na atiky - rohová lišta"    (54,6+18,6)*2</t>
  </si>
  <si>
    <t>98</t>
  </si>
  <si>
    <t>712363369</t>
  </si>
  <si>
    <t>Povlakové krytiny střech plochých do 10° z tvarovaných poplastovaných lišt pro mPVC příklopná lišta rš 100 mm</t>
  </si>
  <si>
    <t>241578946</t>
  </si>
  <si>
    <t>https://podminky.urs.cz/item/CS_URS_2021_02/712363369</t>
  </si>
  <si>
    <t>"hlavní střecha - vytažení folie stěny - přítlačná lišta"    (5,5+3,45)*2</t>
  </si>
  <si>
    <t>7123635051x</t>
  </si>
  <si>
    <t>Provedení povlakové krytiny střech plochých do 10° s mechanicky kotvenou izolací včetně položení fólie a horkovzdušného svaření tl. tepelné izolace přes 140 mm do 200 mm budovy výšky do 18 m, kotvené do betonu. Rozmístění kotev dle kotevního plánu. Součástí položky je i opracování veškerých prostupů střechou.</t>
  </si>
  <si>
    <t>136562977</t>
  </si>
  <si>
    <t>"hlavní střecha - střešní folie"   54,6*12,6+12,6*6,0-5,5*3,45</t>
  </si>
  <si>
    <t>100</t>
  </si>
  <si>
    <t>712391587</t>
  </si>
  <si>
    <t>Provedení povlakové krytiny střech plochých do 10° -ostatní práce přibití pásů AIP, NAIP nebo folie hřebíky (drátěnkami)</t>
  </si>
  <si>
    <t>1757539199</t>
  </si>
  <si>
    <t>https://podminky.urs.cz/item/CS_URS_2021_02/712391587</t>
  </si>
  <si>
    <t>"podkladní pás pod plechovou střešní krytinu  - přibití"   55,13</t>
  </si>
  <si>
    <t>101</t>
  </si>
  <si>
    <t>31411510</t>
  </si>
  <si>
    <t>hřebík do krytiny s velkou hlavou 2x20mm</t>
  </si>
  <si>
    <t>kg</t>
  </si>
  <si>
    <t>963015550</t>
  </si>
  <si>
    <t>https://podminky.urs.cz/item/CS_URS_2021_02/31411510</t>
  </si>
  <si>
    <t>55,13*0,04</t>
  </si>
  <si>
    <t>102</t>
  </si>
  <si>
    <t>712861705</t>
  </si>
  <si>
    <t>Provedení povlakové krytiny střech samostatným vytažením izolačního povlaku fólií na konstrukce převyšující úroveň střechy, přilepenou se svařovanými spoji</t>
  </si>
  <si>
    <t>2049868601</t>
  </si>
  <si>
    <t>https://podminky.urs.cz/item/CS_URS_2021_02/712861705</t>
  </si>
  <si>
    <t>"hlavní střecha - vytažení folie na atiky"    (55,4+18,6)*2*0,43</t>
  </si>
  <si>
    <t>(12,735+12,6+14,86)*0,7+((54,6+18,6)*2-(12,735+12,6+14,86))*0,2</t>
  </si>
  <si>
    <t>"vytažení folie na přilehlé stěny"   (5,5+3,45)*2*0,4</t>
  </si>
  <si>
    <t>103</t>
  </si>
  <si>
    <t>28322012</t>
  </si>
  <si>
    <t>fólie hydroizolační střešní mPVC mechanicky kotvená tl 1,5mm šedá</t>
  </si>
  <si>
    <t>285615761</t>
  </si>
  <si>
    <t>https://podminky.urs.cz/item/CS_URS_2021_02/28322012</t>
  </si>
  <si>
    <t>744,585*1,15+120,178*1,20</t>
  </si>
  <si>
    <t>104</t>
  </si>
  <si>
    <t>712831101</t>
  </si>
  <si>
    <t>Provedení povlakové krytiny střech samostatným vytažením izolačního povlaku pásy na sucho na konstrukce převyšující úroveň střechy, AIP, NAIP nebo tkaninou</t>
  </si>
  <si>
    <t>-492940985</t>
  </si>
  <si>
    <t>https://podminky.urs.cz/item/CS_URS_2021_02/712831101</t>
  </si>
  <si>
    <t>"podkladní geotextilie pod folii (na polystyrén a překližku) :"</t>
  </si>
  <si>
    <t>"hlavní střecha - vytažení folie na atiky"    (12,735+13,9+14,86)*0,75+((55,9+18,5)*2-(12,735+13,9+14,86))*0,69</t>
  </si>
  <si>
    <t>105</t>
  </si>
  <si>
    <t>69311081</t>
  </si>
  <si>
    <t>geotextilie netkaná separační, ochranná, filtrační, drenážní PES 300g/m2</t>
  </si>
  <si>
    <t>-512651004</t>
  </si>
  <si>
    <t>https://podminky.urs.cz/item/CS_URS_2021_02/69311081</t>
  </si>
  <si>
    <t>161,7*1,20</t>
  </si>
  <si>
    <t>106</t>
  </si>
  <si>
    <t>998712102</t>
  </si>
  <si>
    <t>Přesun hmot pro povlakové krytiny stanovený z hmotnosti přesunovaného materiálu vodorovná dopravní vzdálenost do 50 m v objektech výšky přes 6 do 12 m</t>
  </si>
  <si>
    <t>-1447170611</t>
  </si>
  <si>
    <t>https://podminky.urs.cz/item/CS_URS_2021_02/998712102</t>
  </si>
  <si>
    <t>712B</t>
  </si>
  <si>
    <t>Povlakové krytiny - bourání</t>
  </si>
  <si>
    <t>107</t>
  </si>
  <si>
    <t>712300841</t>
  </si>
  <si>
    <t>Ostatní práce při odstranění povlakové krytiny střech plochých do 10° mechu odškrabáním a očistěním s urovnáním povrchu</t>
  </si>
  <si>
    <t>-2079601215</t>
  </si>
  <si>
    <t>https://podminky.urs.cz/item/CS_URS_2021_02/712300841</t>
  </si>
  <si>
    <t>"hlavní střecha porovnávací položka pro očištění stávající střešní krytiny"    54,6*12,6+12,6*6,0-5,5*3,45</t>
  </si>
  <si>
    <t>108</t>
  </si>
  <si>
    <t>712340831</t>
  </si>
  <si>
    <t>Odstranění povlakové krytiny střech plochých do 10° z přitavených pásů NAIP v plné ploše jednovrstvé</t>
  </si>
  <si>
    <t>-820965047</t>
  </si>
  <si>
    <t>https://podminky.urs.cz/item/CS_URS_2021_02/712340831</t>
  </si>
  <si>
    <t>"střecha výtahové šachty - dmtž stávající krytiny - podkladní pás"   4,7*(3,1+0,1)</t>
  </si>
  <si>
    <t>713</t>
  </si>
  <si>
    <t>Izolace tepelné</t>
  </si>
  <si>
    <t>109</t>
  </si>
  <si>
    <t>713141136</t>
  </si>
  <si>
    <t>Montáž tepelné izolace střech plochých rohožemi, pásy, deskami, dílci, bloky (izolační materiál ve specifikaci) přilepenými za studena nízkoexpanzní (PUR) pěnou</t>
  </si>
  <si>
    <t>-350654451</t>
  </si>
  <si>
    <t>https://podminky.urs.cz/item/CS_URS_2021_02/713141136</t>
  </si>
  <si>
    <t>"hlavní střecha - tepelná izolace tl. 160mm (2x80mm)"   2*(54,6*12,6+12,6*6,0-5,5*3,45)</t>
  </si>
  <si>
    <t>110</t>
  </si>
  <si>
    <t>63151468</t>
  </si>
  <si>
    <t>deska tepelně izolační minerální plochých střech spodní vrstva 50kPa λ=0,036-0,039 tl 80mm</t>
  </si>
  <si>
    <t>-1077243484</t>
  </si>
  <si>
    <t>https://podminky.urs.cz/item/CS_URS_2021_02/63151468</t>
  </si>
  <si>
    <t>(1489,17/2)*1,05</t>
  </si>
  <si>
    <t>111</t>
  </si>
  <si>
    <t>63151401</t>
  </si>
  <si>
    <t>deska tepelně izolační minerální plochých střech vrchní vrstva 60kPa λ=0,037-0,039 tl 80mm</t>
  </si>
  <si>
    <t>193170700</t>
  </si>
  <si>
    <t>https://podminky.urs.cz/item/CS_URS_2021_02/63151401</t>
  </si>
  <si>
    <t>112</t>
  </si>
  <si>
    <t>713141376</t>
  </si>
  <si>
    <t>Montáž tepelné izolace střech plochých spádovými klíny na zhlaví atiky šířky přes 500 do 1000 mm přilepenými za studena nízkoexpanzní (PUR) pěnou</t>
  </si>
  <si>
    <t>-696828796</t>
  </si>
  <si>
    <t>https://podminky.urs.cz/item/CS_URS_2021_02/713141376</t>
  </si>
  <si>
    <t>"hlavní střecha"   (55,9+19,9)*2</t>
  </si>
  <si>
    <t>"střecha výtahové šachty"   (5,5+2*3,45)</t>
  </si>
  <si>
    <t>113</t>
  </si>
  <si>
    <t>28376142</t>
  </si>
  <si>
    <t>klín izolační z pěnového polystyrenu EPS 150 spád do 5%</t>
  </si>
  <si>
    <t>-2025285140</t>
  </si>
  <si>
    <t>https://podminky.urs.cz/item/CS_URS_2021_02/28376142</t>
  </si>
  <si>
    <t>"hlavní střecha"    ((13,435+13,9+15,56)*0,72*(0,05+0,105)/2+((55,9+19,9)*2-(13,435+13,9+15,56))*0,66*(0,05+0,1)/2)*1,10</t>
  </si>
  <si>
    <t>"střecha výtahové šachty"   (5,5+2*3,45)*0,72*(0,05+0,105)/2</t>
  </si>
  <si>
    <t>114</t>
  </si>
  <si>
    <t>713141396</t>
  </si>
  <si>
    <t>Montáž tepelné izolace střech plochých na konstrukce stěn převyšující úroveň střechy např. atiky, prostupy střešní krytinou do výšky 1 000 mm přilepenými za studena nízkoexpanzní (PUR) pěnou</t>
  </si>
  <si>
    <t>-1735131066</t>
  </si>
  <si>
    <t>https://podminky.urs.cz/item/CS_URS_2021_02/713141396</t>
  </si>
  <si>
    <t>"zateplení vnitřních stěn atik  - soklový polystyrén tl. 30mm :"</t>
  </si>
  <si>
    <t>"hlavní střecha"    (12,735+12,6+14,86)*0,9+((54,6+18,6)*2-(12,735+12,6+14,86))*0,35</t>
  </si>
  <si>
    <t>"střecha výtahové šachty vč. vytažení na stěny atik"   4,7*0,2+2*3,1*(0,2+0,25)/2</t>
  </si>
  <si>
    <t>115</t>
  </si>
  <si>
    <t>28376011</t>
  </si>
  <si>
    <t>deska perimetrická fasádní soklová 150kPa λ=0,035 tl 30mm</t>
  </si>
  <si>
    <t>1585235518</t>
  </si>
  <si>
    <t>https://podminky.urs.cz/item/CS_URS_2021_02/28376011</t>
  </si>
  <si>
    <t>75,682*1,05</t>
  </si>
  <si>
    <t>116</t>
  </si>
  <si>
    <t>998713102</t>
  </si>
  <si>
    <t>Přesun hmot pro izolace tepelné stanovený z hmotnosti přesunovaného materiálu vodorovná dopravní vzdálenost do 50 m v objektech výšky přes 6 m do 12 m</t>
  </si>
  <si>
    <t>-1754348284</t>
  </si>
  <si>
    <t>https://podminky.urs.cz/item/CS_URS_2021_02/998713102</t>
  </si>
  <si>
    <t>721</t>
  </si>
  <si>
    <t>Zdravotechnika - vnitřní kanalizace</t>
  </si>
  <si>
    <t>117</t>
  </si>
  <si>
    <t>721239115x</t>
  </si>
  <si>
    <t>Kompletní montáž + dodávka nerezové střešní vpusti DN 150mm se svislým odtokem a s ochranným košem v místě stávající vpusti vč. provedení potřebné úpravy stávajícího potrubí.Nerezový střešní vpusť (vtok) je určený pro napojení všech druhů hydroizolačních materiálu. Hydroizolace je připevněna k střešnímu vtoku svěrným kruhem, který je dotažen samojisticími nerezovými maticemi. Roury vtoku jsou napojitelné na normalizované odpadní roury, typu HT,KG.</t>
  </si>
  <si>
    <t>621268006</t>
  </si>
  <si>
    <t>"hlavní střecha - nové střešní vpusti"    2</t>
  </si>
  <si>
    <t>118</t>
  </si>
  <si>
    <t>7212791512x</t>
  </si>
  <si>
    <t>Kompletní montáž + dodávka střešního odvětrávacího komínku pro odvětrání kanalizace DN 150 s dešťovou krytkou. Osazení provedeno dle P.D. vč. napojení na stávající potrubí.</t>
  </si>
  <si>
    <t>-1421796457</t>
  </si>
  <si>
    <t>"hlavní střecha - nové větrací hlavice"    8</t>
  </si>
  <si>
    <t>119</t>
  </si>
  <si>
    <t>998721102</t>
  </si>
  <si>
    <t>Přesun hmot pro vnitřní kanalizace stanovený z hmotnosti přesunovaného materiálu vodorovná dopravní vzdálenost do 50 m v objektech výšky přes 6 do 12 m</t>
  </si>
  <si>
    <t>164659827</t>
  </si>
  <si>
    <t>https://podminky.urs.cz/item/CS_URS_2021_02/998721102</t>
  </si>
  <si>
    <t>723</t>
  </si>
  <si>
    <t>Zdravotechnika - vnitřní plynovod</t>
  </si>
  <si>
    <t>120</t>
  </si>
  <si>
    <t>723-01</t>
  </si>
  <si>
    <t>Kompletní provedení úprav stávajících rozvodů plynovodu na fasádě a střeše objektu.</t>
  </si>
  <si>
    <t>-1457456288</t>
  </si>
  <si>
    <t>741</t>
  </si>
  <si>
    <t>Elektroinstalace - silnoproud</t>
  </si>
  <si>
    <t>121</t>
  </si>
  <si>
    <t>741-01</t>
  </si>
  <si>
    <t>Kompletní montáž + dodávka nového bleskosvodu (FeZn dle platné ČSN) vč. dmtž a likvidace stávajícího.</t>
  </si>
  <si>
    <t>-645977937</t>
  </si>
  <si>
    <t>122</t>
  </si>
  <si>
    <t>741-02</t>
  </si>
  <si>
    <t>Kompletní provedení úprav (vč. veškerých dodávek) stávající elektroinstalace vyvolané novým zateplením objektu vč. dmtž a likviidace stavajících konstrukcí.</t>
  </si>
  <si>
    <t>-923929171</t>
  </si>
  <si>
    <t>123</t>
  </si>
  <si>
    <t>741-03</t>
  </si>
  <si>
    <t>Kompletní provedení dmtž, úpravy uchycení a následná zpětná montáž hodin na JV rohu objektu.</t>
  </si>
  <si>
    <t>201571587</t>
  </si>
  <si>
    <t>751</t>
  </si>
  <si>
    <t>Vzduchotechnika</t>
  </si>
  <si>
    <t>124</t>
  </si>
  <si>
    <t>751398056</t>
  </si>
  <si>
    <t>Montáž ostatních zařízení protidešťové žaluzie nebo žaluziové klapky na čtyřhranné potrubí, průřezu přes 0,750 m2</t>
  </si>
  <si>
    <t>2058592535</t>
  </si>
  <si>
    <t>https://podminky.urs.cz/item/CS_URS_2021_02/751398056</t>
  </si>
  <si>
    <t>125</t>
  </si>
  <si>
    <t>429729631x</t>
  </si>
  <si>
    <t>venkovní protidešťová žaluzie 1000x800mm s pevnými lamelami s mřížkou proti hmyzu, pozinkovaná.</t>
  </si>
  <si>
    <t>-1228225635</t>
  </si>
  <si>
    <t>"pohled S - nová žaluzie"   1</t>
  </si>
  <si>
    <t>126</t>
  </si>
  <si>
    <t>7515100171x</t>
  </si>
  <si>
    <t>Kompletní provedení prodloužení (o tloušťku nového zateplení 200mm) stávajícícho vzduchotechnické potrubí průřezu přes 0,79 do 1,13 m2</t>
  </si>
  <si>
    <t>147203759</t>
  </si>
  <si>
    <t>127</t>
  </si>
  <si>
    <t>751729001x</t>
  </si>
  <si>
    <t>Kompletní provedení demontaže (k opětovnému použití !) stávajícíh 6 ks klimatizačních jednotek osazených na střeše + provizorní uložení na stavbě + opětovná montáž po provedení nové skladby střechy. Provedení dle P.D. vč. potřebných úprav stávajících rozvodů veškérého staveništního přemístění.</t>
  </si>
  <si>
    <t>1487258660</t>
  </si>
  <si>
    <t>128</t>
  </si>
  <si>
    <t>998751101</t>
  </si>
  <si>
    <t>Přesun hmot pro vzduchotechniku stanovený z hmotnosti přesunovaného materiálu vodorovná dopravní vzdálenost do 100 m v objektech výšky do 12 m</t>
  </si>
  <si>
    <t>116842078</t>
  </si>
  <si>
    <t>https://podminky.urs.cz/item/CS_URS_2021_02/998751101</t>
  </si>
  <si>
    <t>751B</t>
  </si>
  <si>
    <t>Vzduchotechnika - bourání</t>
  </si>
  <si>
    <t>129</t>
  </si>
  <si>
    <t>751398856</t>
  </si>
  <si>
    <t>Demontáž ostatních zařízení protidešťové žaluzie nebo žaluziové klapky z čtyřhranného potrubí, průřezu přes 0,750 m2</t>
  </si>
  <si>
    <t>-716065014</t>
  </si>
  <si>
    <t>https://podminky.urs.cz/item/CS_URS_2021_02/751398856</t>
  </si>
  <si>
    <t>"pohled S - dmtž stávající žaluzie"   1</t>
  </si>
  <si>
    <t>762</t>
  </si>
  <si>
    <t>Konstrukce tesařské</t>
  </si>
  <si>
    <t>130</t>
  </si>
  <si>
    <t>762341027</t>
  </si>
  <si>
    <t>Bednění a laťování bednění střech rovných sklonu do 60° s vyřezáním otvorů z dřevoštěpkových desek OSB šroubovaných na krokve na pero a drážku, tloušťky desky 25 mm</t>
  </si>
  <si>
    <t>336146655</t>
  </si>
  <si>
    <t>https://podminky.urs.cz/item/CS_URS_2021_02/762341027</t>
  </si>
  <si>
    <t>"střecha výtahové šachty - nové dřevěné bednění"   4,7*3,1</t>
  </si>
  <si>
    <t>131</t>
  </si>
  <si>
    <t>762341270</t>
  </si>
  <si>
    <t>Bednění a laťování montáž bednění střech rovných a šikmých sklonu do 60° s vyřezáním otvorů z desek dřevotřískových nebo dřevoštěpkových na sraz</t>
  </si>
  <si>
    <t>-1256638335</t>
  </si>
  <si>
    <t>https://podminky.urs.cz/item/CS_URS_2021_02/762341270</t>
  </si>
  <si>
    <t>"nový přístřešek nad vstupem na JV rohu - bednění z překližky tl. 24mm"    15,1*2,0+3,25*1,78</t>
  </si>
  <si>
    <t>"nový přístřešek na severní stěně - bednění z překližky tl. 24mm"   2,0*1,1</t>
  </si>
  <si>
    <t>132</t>
  </si>
  <si>
    <t>60621155</t>
  </si>
  <si>
    <t>překližka vodovzdorná protiskl/hladká bříza tl 24mm</t>
  </si>
  <si>
    <t>-1604898887</t>
  </si>
  <si>
    <t>https://podminky.urs.cz/item/CS_URS_2021_02/60621155</t>
  </si>
  <si>
    <t>38,185*1,10</t>
  </si>
  <si>
    <t>133</t>
  </si>
  <si>
    <t>762342442x</t>
  </si>
  <si>
    <t>Montáž konstrukcí z latí 40x60mm pod střešní bednění, kotvených na ocelové konstrukce přístřešku nad vchodem.</t>
  </si>
  <si>
    <t>1651983934</t>
  </si>
  <si>
    <t>"konstrukce z latí 40x60mm pod střešní bednění :"</t>
  </si>
  <si>
    <t>"nový přístřešek nad vstupem na JV rohu"    2*(13,32+3,25)+14,25+4,4+31*2,0+7*1,78</t>
  </si>
  <si>
    <t>"nový přístřešek na severní stěně"   3*2,0+5*1,1</t>
  </si>
  <si>
    <t>134</t>
  </si>
  <si>
    <t>60514114</t>
  </si>
  <si>
    <t>řezivo jehličnaté lať impregnovaná dl 4 m</t>
  </si>
  <si>
    <t>-364119831</t>
  </si>
  <si>
    <t>https://podminky.urs.cz/item/CS_URS_2021_02/60514114</t>
  </si>
  <si>
    <t>"konstrukce z latí 40x60mm pod střešní bednění"   137,75*0,04*0,06*1,10</t>
  </si>
  <si>
    <t>135</t>
  </si>
  <si>
    <t>7623613131x</t>
  </si>
  <si>
    <t xml:space="preserve">Konstrukční vrstva pod klempířské prvky pro oplechování horních ploch zdí a nadezdívek (atik) z desek z voduvzdorné překližky tl. 24mm, kotvené přes spádové desky z EPS (tl.50-100mm) do ŽB věnce.
</t>
  </si>
  <si>
    <t>-504118290</t>
  </si>
  <si>
    <t>"hlavní střecha"    (12,735+13,9+14,86)*0,75+((55,9+18,5)*2-(12,735+13,9+14,76))*0,69</t>
  </si>
  <si>
    <t>"střecha výtahové šachty"   (5,5+2*3,1)*0,75</t>
  </si>
  <si>
    <t>136</t>
  </si>
  <si>
    <t>762395000</t>
  </si>
  <si>
    <t>Spojovací prostředky krovů, bednění a laťování, nadstřešních konstrukcí svory, prkna, hřebíky, pásová ocel, vruty</t>
  </si>
  <si>
    <t>-1792851029</t>
  </si>
  <si>
    <t>https://podminky.urs.cz/item/CS_URS_2021_02/762395000</t>
  </si>
  <si>
    <t>"dle specifikací"   (42,004*0,024+0,364)/1,10</t>
  </si>
  <si>
    <t>137</t>
  </si>
  <si>
    <t>998762102</t>
  </si>
  <si>
    <t>Přesun hmot pro konstrukce tesařské stanovený z hmotnosti přesunovaného materiálu vodorovná dopravní vzdálenost do 50 m v objektech výšky přes 6 do 12 m</t>
  </si>
  <si>
    <t>195520255</t>
  </si>
  <si>
    <t>https://podminky.urs.cz/item/CS_URS_2021_02/998762102</t>
  </si>
  <si>
    <t>762B</t>
  </si>
  <si>
    <t>Konstrukce tesařské - bourání</t>
  </si>
  <si>
    <t>138</t>
  </si>
  <si>
    <t>762341811</t>
  </si>
  <si>
    <t>Demontáž bednění a laťování bednění střech rovných, obloukových, sklonu do 60° se všemi nadstřešními konstrukcemi z prken hrubých, hoblovaných tl. do 32 mm</t>
  </si>
  <si>
    <t>297939909</t>
  </si>
  <si>
    <t>https://podminky.urs.cz/item/CS_URS_2021_02/762341811</t>
  </si>
  <si>
    <t>"střecha výtahové šachty - dmtž stávajícího bednění"   4,7*3,1</t>
  </si>
  <si>
    <t>764</t>
  </si>
  <si>
    <t>Konstrukce klempířské</t>
  </si>
  <si>
    <t>139</t>
  </si>
  <si>
    <t>764021403</t>
  </si>
  <si>
    <t>Podkladní plech z hliníkového plechu rš 250 mm</t>
  </si>
  <si>
    <t>-1597427299</t>
  </si>
  <si>
    <t>https://podminky.urs.cz/item/CS_URS_2021_02/764021403</t>
  </si>
  <si>
    <t>"podkladní plech pod závětrné lišty"   5,18</t>
  </si>
  <si>
    <t>"podkladní plech pod oplechování okapů"   27,05</t>
  </si>
  <si>
    <t>"hlavní střecha - podkladní plech pod oplechování atik"   (55,9+19,9)*2+(54,5+18,5)*2</t>
  </si>
  <si>
    <t>"střecha výtahové šachty - podkladní plech pod oplechování atik"   2*(5,5+2*3,45)</t>
  </si>
  <si>
    <t>140</t>
  </si>
  <si>
    <t>764021423</t>
  </si>
  <si>
    <t>Dilatační lišta z hliníkového plechu připojovací, včetně tmelení rš 150 mm</t>
  </si>
  <si>
    <t>1175914309</t>
  </si>
  <si>
    <t>https://podminky.urs.cz/item/CS_URS_2021_02/764021423</t>
  </si>
  <si>
    <t>"připojovací lišta pro plechovou střešní krytinu vytaženou na stěny :"</t>
  </si>
  <si>
    <t>"nový přístřešek nad vstupem na JV rohu"    13,52+3,45</t>
  </si>
  <si>
    <t>"nový přístřešek na severní stěně"   2,0</t>
  </si>
  <si>
    <t>141</t>
  </si>
  <si>
    <t>764121431</t>
  </si>
  <si>
    <t>Krytina z hliníkového plechu s úpravou u okapů, prostupů a výčnělků střechy rovné drážkováním z tabulí, velikosti 1000 x 2000 mm, sklon střechy do 30°</t>
  </si>
  <si>
    <t>-91481262</t>
  </si>
  <si>
    <t>https://podminky.urs.cz/item/CS_URS_2021_02/764121431</t>
  </si>
  <si>
    <t>142</t>
  </si>
  <si>
    <t>764121491</t>
  </si>
  <si>
    <t>Krytina z hliníkového plechu s úpravou u okapů, prostupů a výčnělků Příplatek k cenám za těsnění drážek ve sklonu do 10°</t>
  </si>
  <si>
    <t>-344059647</t>
  </si>
  <si>
    <t>https://podminky.urs.cz/item/CS_URS_2021_02/764121491</t>
  </si>
  <si>
    <t>143</t>
  </si>
  <si>
    <t>764222403</t>
  </si>
  <si>
    <t>Oplechování střešních prvků z hliníkového plechu štítu závětrnou lištou rš 250 mm</t>
  </si>
  <si>
    <t>-889570636</t>
  </si>
  <si>
    <t>https://podminky.urs.cz/item/CS_URS_2021_02/764222403</t>
  </si>
  <si>
    <t>"nový přístřešek nad vstupem na JV rohu"    1,8+1,58</t>
  </si>
  <si>
    <t>"nový přístřešek na severní stěně"   2*0,9</t>
  </si>
  <si>
    <t>144</t>
  </si>
  <si>
    <t>764222434</t>
  </si>
  <si>
    <t>Oplechování střešních prvků z hliníkového plechu okapu okapovým plechem střechy rovné rš 330 mm</t>
  </si>
  <si>
    <t>1890074600</t>
  </si>
  <si>
    <t>https://podminky.urs.cz/item/CS_URS_2021_02/764222434</t>
  </si>
  <si>
    <t>"nový přístřešek nad vstupem na JV rohu"    15,1+5,25</t>
  </si>
  <si>
    <t>"střecha výtahové šachty"   4,7</t>
  </si>
  <si>
    <t>145</t>
  </si>
  <si>
    <t>764225411</t>
  </si>
  <si>
    <t>Oplechování horních ploch zdí a nadezdívek (atik) z hliníkového plechu celoplošně lepené přes rš 800 mm</t>
  </si>
  <si>
    <t>1601083953</t>
  </si>
  <si>
    <t>https://podminky.urs.cz/item/CS_URS_2021_02/764225411</t>
  </si>
  <si>
    <t>"hlavní střecha"    (13,435+13,9+15,56)*1,26+((55,9+19,9)*2-(13,435+13,9+15,56))*1,2</t>
  </si>
  <si>
    <t>"střecha výtahové šachty"   5,5+2*3,45</t>
  </si>
  <si>
    <t>146</t>
  </si>
  <si>
    <t>764225446</t>
  </si>
  <si>
    <t>Oplechování horních ploch zdí a nadezdívek (atik) z hliníkového plechu Příplatek k cenám za zvýšenou pracnost při provedení rohu nebo koutu přes rš 400 mm</t>
  </si>
  <si>
    <t>1357525997</t>
  </si>
  <si>
    <t>https://podminky.urs.cz/item/CS_URS_2021_02/764225446</t>
  </si>
  <si>
    <t>"hlavní střecha"    6</t>
  </si>
  <si>
    <t>"střecha výtahové šachty"   2</t>
  </si>
  <si>
    <t>147</t>
  </si>
  <si>
    <t>764226444</t>
  </si>
  <si>
    <t>Oplechování parapetů z hliníkového plechu rovných celoplošně lepené, bez rohů rš 330 mm</t>
  </si>
  <si>
    <t>590830969</t>
  </si>
  <si>
    <t>https://podminky.urs.cz/item/CS_URS_2021_02/764226444</t>
  </si>
  <si>
    <t>"pohled J"   18*1,23+2,43+3*3,62</t>
  </si>
  <si>
    <t>"pohled V"   5*0,55+1,23</t>
  </si>
  <si>
    <t>"pohled S"   2,51+4,85+0,99+1,45+10*1,23+3*2,43+2,45</t>
  </si>
  <si>
    <t>"střecha - výtahová šachta"    1,15+1,05</t>
  </si>
  <si>
    <t>148</t>
  </si>
  <si>
    <t>764314612</t>
  </si>
  <si>
    <t>Lemování prostupů z pozinkovaného plechu s povrchovou úpravou bez lišty, střech s krytinou skládanou nebo z plechu</t>
  </si>
  <si>
    <t>466225349</t>
  </si>
  <si>
    <t>https://podminky.urs.cz/item/CS_URS_2021_02/764314612</t>
  </si>
  <si>
    <t>"lemování stávajících VZT prostupu"   (0,6+0,8)*2*0,4+4*0,2*0,2</t>
  </si>
  <si>
    <t>149</t>
  </si>
  <si>
    <t>764315425</t>
  </si>
  <si>
    <t>Lemování trub, konzol, držáků a ostatních kusových prvků z pozinkovaného plechu střech s krytinou skládanou mimo prejzovou nebo z plechu, průměr přes 200 do 300 mm</t>
  </si>
  <si>
    <t>92806871</t>
  </si>
  <si>
    <t>https://podminky.urs.cz/item/CS_URS_2021_02/764315425</t>
  </si>
  <si>
    <t>"lemování stávajících VZT hlavic"   4</t>
  </si>
  <si>
    <t>150</t>
  </si>
  <si>
    <t>764521404</t>
  </si>
  <si>
    <t>Žlab podokapní z hliníkového plechu včetně háků a čel půlkruhový rš 330 mm</t>
  </si>
  <si>
    <t>1722564148</t>
  </si>
  <si>
    <t>https://podminky.urs.cz/item/CS_URS_2021_02/764521404</t>
  </si>
  <si>
    <t>"střecha výtahové šachty"   5,0</t>
  </si>
  <si>
    <t>151</t>
  </si>
  <si>
    <t>764521444</t>
  </si>
  <si>
    <t>Žlab podokapní z hliníkového plechu včetně háků a čel kotlík oválný (trychtýřový), rš žlabu/průměr svodu 330/100 mm</t>
  </si>
  <si>
    <t>-437408629</t>
  </si>
  <si>
    <t>https://podminky.urs.cz/item/CS_URS_2021_02/764521444</t>
  </si>
  <si>
    <t>"střecha výtahové šachty"   1</t>
  </si>
  <si>
    <t>152</t>
  </si>
  <si>
    <t>764528422</t>
  </si>
  <si>
    <t>Svod z hliníkového plechu včetně objímek, kolen a odskoků kruhový, průměru 100 mm</t>
  </si>
  <si>
    <t>272276349</t>
  </si>
  <si>
    <t>https://podminky.urs.cz/item/CS_URS_2021_02/764528422</t>
  </si>
  <si>
    <t>"střecha výtahové šachty"   2,5</t>
  </si>
  <si>
    <t>153</t>
  </si>
  <si>
    <t>998764102</t>
  </si>
  <si>
    <t>Přesun hmot pro konstrukce klempířské stanovený z hmotnosti přesunovaného materiálu vodorovná dopravní vzdálenost do 50 m v objektech výšky přes 6 do 12 m</t>
  </si>
  <si>
    <t>121244181</t>
  </si>
  <si>
    <t>https://podminky.urs.cz/item/CS_URS_2021_02/998764102</t>
  </si>
  <si>
    <t>764B</t>
  </si>
  <si>
    <t>Konstrukce klempířské - bourání</t>
  </si>
  <si>
    <t>154</t>
  </si>
  <si>
    <t>764001821</t>
  </si>
  <si>
    <t>Demontáž klempířských konstrukcí krytiny ze svitků nebo tabulí do suti</t>
  </si>
  <si>
    <t>1079227311</t>
  </si>
  <si>
    <t>https://podminky.urs.cz/item/CS_URS_2021_02/764001821</t>
  </si>
  <si>
    <t>"pohled J - bourání stávající markýzy nad vstupem - dmtž krytiny"   (1,2+2*0,1)*(1,1+0,1+0,15)</t>
  </si>
  <si>
    <t>"střecha výtahové šachty - dmtž stávající krytiny"   4,7*(3,1+0,1)</t>
  </si>
  <si>
    <t>155</t>
  </si>
  <si>
    <t>764002841</t>
  </si>
  <si>
    <t>Demontáž klempířských konstrukcí oplechování horních ploch zdí a nadezdívek do suti</t>
  </si>
  <si>
    <t>429314001</t>
  </si>
  <si>
    <t>https://podminky.urs.cz/item/CS_URS_2021_02/764002841</t>
  </si>
  <si>
    <t>"hlavní střecha"    (55,4+19,4)*2</t>
  </si>
  <si>
    <t>156</t>
  </si>
  <si>
    <t>764002851</t>
  </si>
  <si>
    <t>Demontáž klempířských konstrukcí oplechování parapetů do suti</t>
  </si>
  <si>
    <t>874367251</t>
  </si>
  <si>
    <t>https://podminky.urs.cz/item/CS_URS_2021_02/764002851</t>
  </si>
  <si>
    <t>"střecha - výtahová šachta - dmtž parapetu okna"      1,15</t>
  </si>
  <si>
    <t>157</t>
  </si>
  <si>
    <t>764002871</t>
  </si>
  <si>
    <t>Demontáž klempířských konstrukcí lemování zdí do suti</t>
  </si>
  <si>
    <t>-1225999413</t>
  </si>
  <si>
    <t>https://podminky.urs.cz/item/CS_URS_2021_02/764002871</t>
  </si>
  <si>
    <t>"hlavní střecha"    (54,6+18,6+3,45)*2</t>
  </si>
  <si>
    <t>"střecha výtahové šachty"   4,7+2*3,1</t>
  </si>
  <si>
    <t>158</t>
  </si>
  <si>
    <t>764003801</t>
  </si>
  <si>
    <t>Demontáž klempířských konstrukcí lemování trub, konzol, držáků, ventilačních nástavců a ostatních kusových prvků do suti</t>
  </si>
  <si>
    <t>1219512606</t>
  </si>
  <si>
    <t>https://podminky.urs.cz/item/CS_URS_2021_02/764003801</t>
  </si>
  <si>
    <t>"hlavní střecha - dmtž stávajících větracích hlavic"    8</t>
  </si>
  <si>
    <t>159</t>
  </si>
  <si>
    <t>764004801</t>
  </si>
  <si>
    <t>Demontáž klempířských konstrukcí žlabu podokapního do suti</t>
  </si>
  <si>
    <t>-1881075807</t>
  </si>
  <si>
    <t>https://podminky.urs.cz/item/CS_URS_2021_02/764004801</t>
  </si>
  <si>
    <t>160</t>
  </si>
  <si>
    <t>764004861</t>
  </si>
  <si>
    <t>Demontáž klempířských konstrukcí svodu do suti</t>
  </si>
  <si>
    <t>769801608</t>
  </si>
  <si>
    <t>https://podminky.urs.cz/item/CS_URS_2021_02/764004861</t>
  </si>
  <si>
    <t>766</t>
  </si>
  <si>
    <t>Konstrukce truhlářské</t>
  </si>
  <si>
    <t>161</t>
  </si>
  <si>
    <t>766422343</t>
  </si>
  <si>
    <t>Montáž obložení podhledů jednoduchých panely obkladovými z aglomerovaných desek, plochy přes 1,50 m2</t>
  </si>
  <si>
    <t>-1313444780</t>
  </si>
  <si>
    <t>https://podminky.urs.cz/item/CS_URS_2021_02/766422343</t>
  </si>
  <si>
    <t>162</t>
  </si>
  <si>
    <t>60726248</t>
  </si>
  <si>
    <t>deska dřevoštěpková OSB 3 ostrá hrana nebroušená tl 22mm</t>
  </si>
  <si>
    <t>1267231587</t>
  </si>
  <si>
    <t>https://podminky.urs.cz/item/CS_URS_2021_02/60726248</t>
  </si>
  <si>
    <t>44,095*1,10</t>
  </si>
  <si>
    <t>163</t>
  </si>
  <si>
    <t>766629214</t>
  </si>
  <si>
    <t>Montáž oken dřevěných Příplatek k cenám za izolaci mezi ostěním a rámem okna při rovném ostění, připojovací spára tl. do 15 mm, páska</t>
  </si>
  <si>
    <t>165496796</t>
  </si>
  <si>
    <t>https://podminky.urs.cz/item/CS_URS_2021_02/766629214</t>
  </si>
  <si>
    <t>"porovnávací položka pro připojovací spáru u nových plastových oken a dveří "</t>
  </si>
  <si>
    <t>164</t>
  </si>
  <si>
    <t>766622131</t>
  </si>
  <si>
    <t>Montáž oken plastových včetně montáže rámu plochy přes 1 m2 otevíravých do zdiva, výšky do 1,5 m</t>
  </si>
  <si>
    <t>2108084171</t>
  </si>
  <si>
    <t>https://podminky.urs.cz/item/CS_URS_2021_02/766622131</t>
  </si>
  <si>
    <t>165</t>
  </si>
  <si>
    <t>61140051</t>
  </si>
  <si>
    <t>okno plastové otevíravé/sklopné dvojsklo přes plochu 1m2 do v 1,5m</t>
  </si>
  <si>
    <t>-242506117</t>
  </si>
  <si>
    <t>https://podminky.urs.cz/item/CS_URS_2021_02/61140051</t>
  </si>
  <si>
    <t>166</t>
  </si>
  <si>
    <t>766622132</t>
  </si>
  <si>
    <t>Montáž oken plastových včetně montáže rámu plochy přes 1 m2 otevíravých do zdiva, výšky přes 1,5 do 2,5 m</t>
  </si>
  <si>
    <t>-1179023256</t>
  </si>
  <si>
    <t>https://podminky.urs.cz/item/CS_URS_2021_02/766622132</t>
  </si>
  <si>
    <t>167</t>
  </si>
  <si>
    <t>61140053</t>
  </si>
  <si>
    <t>okno plastové otevíravé/sklopné dvojsklo přes plochu 1m2 v 1,5-2,5m</t>
  </si>
  <si>
    <t>-386222888</t>
  </si>
  <si>
    <t>https://podminky.urs.cz/item/CS_URS_2021_02/61140053</t>
  </si>
  <si>
    <t>"pohled S - m.č. 112,113 - výměna oken"   2,455*2,07+4,8*2,07+0,935*2,07</t>
  </si>
  <si>
    <t>168</t>
  </si>
  <si>
    <t>766660411</t>
  </si>
  <si>
    <t>Montáž dveřních křídel dřevěných nebo plastových vchodových dveří včetně rámu do zdiva jednokřídlových bez nadsvětlíku</t>
  </si>
  <si>
    <t>-1584036892</t>
  </si>
  <si>
    <t>https://podminky.urs.cz/item/CS_URS_2021_02/766660411</t>
  </si>
  <si>
    <t>169</t>
  </si>
  <si>
    <t>611405001x</t>
  </si>
  <si>
    <t>dveře jednokřídlé plastové bílé plné1000x1100mm, Provedení dle P.D.</t>
  </si>
  <si>
    <t>-690194188</t>
  </si>
  <si>
    <t>"střecha - výtahová šachta - výměna vstupních dveří"   1</t>
  </si>
  <si>
    <t>170</t>
  </si>
  <si>
    <t>766694121</t>
  </si>
  <si>
    <t>Montáž ostatních truhlářských konstrukcí parapetních desek dřevěných nebo plastových šířky přes 300 mm, délky do 1000 mm</t>
  </si>
  <si>
    <t>-470391516</t>
  </si>
  <si>
    <t>https://podminky.urs.cz/item/CS_URS_2021_02/766694121</t>
  </si>
  <si>
    <t>"pohled S - m.č. 112,113 - výměna oken - nové vnitřní parapety"   1</t>
  </si>
  <si>
    <t>171</t>
  </si>
  <si>
    <t>766694123</t>
  </si>
  <si>
    <t>Montáž ostatních truhlářských konstrukcí parapetních desek dřevěných nebo plastových šířky přes 300 mm, délky přes 1600 do 2600 mm</t>
  </si>
  <si>
    <t>-128453583</t>
  </si>
  <si>
    <t>https://podminky.urs.cz/item/CS_URS_2021_02/766694123</t>
  </si>
  <si>
    <t>172</t>
  </si>
  <si>
    <t>766694125</t>
  </si>
  <si>
    <t>Montáž ostatních truhlářských konstrukcí parapetních desek dřevěných nebo plastových šířky přes 300 mm, délky přes 3600 mm</t>
  </si>
  <si>
    <t>-2101597140</t>
  </si>
  <si>
    <t>https://podminky.urs.cz/item/CS_URS_2021_02/766694125</t>
  </si>
  <si>
    <t>"pohled S - m.č. 112,113 - výměna oken - nové vnitřní parapety"  1</t>
  </si>
  <si>
    <t>173</t>
  </si>
  <si>
    <t>60794105</t>
  </si>
  <si>
    <t>parapet dřevotřískový vnitřní povrch laminátový š 400mm</t>
  </si>
  <si>
    <t>-834828401</t>
  </si>
  <si>
    <t>https://podminky.urs.cz/item/CS_URS_2021_02/60794105</t>
  </si>
  <si>
    <t>"pohled S - m.č. 112,113 - výměna oken - nové vnitřní parapety"   (2,51+4,85+0,99)*1,10</t>
  </si>
  <si>
    <t>174</t>
  </si>
  <si>
    <t>60794121</t>
  </si>
  <si>
    <t>koncovka PVC k parapetním dřevotřískovým deskám 600mm</t>
  </si>
  <si>
    <t>2091267541</t>
  </si>
  <si>
    <t>https://podminky.urs.cz/item/CS_URS_2021_02/60794121</t>
  </si>
  <si>
    <t>"pohled S - m.č. 112,113 - výměna oken - nové vnitřní parapety"  3</t>
  </si>
  <si>
    <t>175</t>
  </si>
  <si>
    <t>998766102</t>
  </si>
  <si>
    <t>Přesun hmot pro konstrukce truhlářské stanovený z hmotnosti přesunovaného materiálu vodorovná dopravní vzdálenost do 50 m v objektech výšky přes 6 do 12 m</t>
  </si>
  <si>
    <t>1824612140</t>
  </si>
  <si>
    <t>https://podminky.urs.cz/item/CS_URS_2021_02/998766102</t>
  </si>
  <si>
    <t>766B</t>
  </si>
  <si>
    <t>Konstrukce truhlářské - bourání</t>
  </si>
  <si>
    <t>176</t>
  </si>
  <si>
    <t>766441812</t>
  </si>
  <si>
    <t>Demontáž parapetních desek dřevěných nebo plastových šířky přes 300 mm délky do 1 m</t>
  </si>
  <si>
    <t>-1787399215</t>
  </si>
  <si>
    <t>https://podminky.urs.cz/item/CS_URS_2021_02/766441812</t>
  </si>
  <si>
    <t>"pohled S - m.č. 113 - výměna okna"   1</t>
  </si>
  <si>
    <t>177</t>
  </si>
  <si>
    <t>766441822</t>
  </si>
  <si>
    <t>Demontáž parapetních desek dřevěných nebo plastových šířky přes 300 mm délky přes 1 m</t>
  </si>
  <si>
    <t>2116791829</t>
  </si>
  <si>
    <t>https://podminky.urs.cz/item/CS_URS_2021_02/766441822</t>
  </si>
  <si>
    <t>"pohled S - m.č. 112 - výměna oken"  2</t>
  </si>
  <si>
    <t>767</t>
  </si>
  <si>
    <t>Konstrukce zámečnické</t>
  </si>
  <si>
    <t>178</t>
  </si>
  <si>
    <t>76799-9001x</t>
  </si>
  <si>
    <t>Kompletní montáž + dodávka nosných ocelových konstrukcí nového přístřešku nad vstupem. Provedení dle P.D. vč. kotevních prvků a povrchové úpravy (žárový pozink.).</t>
  </si>
  <si>
    <t>-1664559337</t>
  </si>
  <si>
    <t>"přístřešek na JV rohu :"</t>
  </si>
  <si>
    <t>"uzavřený profil 120/40/5mm"   (15,1+5,25+4*1,78+14*2,0+1,8+2,2)*11,269</t>
  </si>
  <si>
    <t>"kotevní patní desky P20-300x400mm"   18*0,3*0,4*(20*7,85)</t>
  </si>
  <si>
    <t>"prořez + kotevní prvky (10%)"       0,10*1009,287</t>
  </si>
  <si>
    <t>"přístřešek S stěně :"</t>
  </si>
  <si>
    <t>"uzavřený profil 120/40/5mm"   (3*1,1+2,0)*11,269</t>
  </si>
  <si>
    <t>"kotevní patní desky P20-300x400mm"   3*0,3*0,4*(20*7,85)</t>
  </si>
  <si>
    <t>"prořez + kotevní prvky (10%)"       0,10*116,246</t>
  </si>
  <si>
    <t>179</t>
  </si>
  <si>
    <t>998767102</t>
  </si>
  <si>
    <t>Přesun hmot pro zámečnické konstrukce stanovený z hmotnosti přesunovaného materiálu vodorovná dopravní vzdálenost do 50 m v objektech výšky přes 6 do 12 m</t>
  </si>
  <si>
    <t>1580107851</t>
  </si>
  <si>
    <t>https://podminky.urs.cz/item/CS_URS_2021_02/998767102</t>
  </si>
  <si>
    <t>767B</t>
  </si>
  <si>
    <t>Konstrukce zámečnické - bourání</t>
  </si>
  <si>
    <t>180</t>
  </si>
  <si>
    <t>767134802</t>
  </si>
  <si>
    <t>Demontáž stěn a příček z plechů oplechování stěn plechy šroubovanými</t>
  </si>
  <si>
    <t>2126821496</t>
  </si>
  <si>
    <t>https://podminky.urs.cz/item/CS_URS_2021_02/767134802</t>
  </si>
  <si>
    <t>"střecha - výtahová šachta - dmtž stávajícího opláštění stěn"    (5,5+3,5)*2*2,5-1,1*1,1-1,0*1,1+0,2*(3*1,1+(1,0+2*1,1))</t>
  </si>
  <si>
    <t>181</t>
  </si>
  <si>
    <t>767135821</t>
  </si>
  <si>
    <t>Demontáž stěn a příček z plechů roštu pro oplechování z kazet</t>
  </si>
  <si>
    <t>214755744</t>
  </si>
  <si>
    <t>https://podminky.urs.cz/item/CS_URS_2021_02/767135821</t>
  </si>
  <si>
    <t>182</t>
  </si>
  <si>
    <t>767812851</t>
  </si>
  <si>
    <t>Demontáž markýz fasádních, šířky do 2 000 mm</t>
  </si>
  <si>
    <t>1347485530</t>
  </si>
  <si>
    <t>https://podminky.urs.cz/item/CS_URS_2021_02/767812851</t>
  </si>
  <si>
    <t>"pohled S - dmtž stávající markýzy"   1</t>
  </si>
  <si>
    <t>783</t>
  </si>
  <si>
    <t>Dokončovací práce - nátěry</t>
  </si>
  <si>
    <t>183</t>
  </si>
  <si>
    <t>783306809</t>
  </si>
  <si>
    <t>Odstranění nátěrů ze zámečnických konstrukcí okartáčováním</t>
  </si>
  <si>
    <t>2118329061</t>
  </si>
  <si>
    <t>https://podminky.urs.cz/item/CS_URS_2021_02/783306809</t>
  </si>
  <si>
    <t>184</t>
  </si>
  <si>
    <t>783314101</t>
  </si>
  <si>
    <t>Základní nátěr zámečnických konstrukcí jednonásobný syntetický</t>
  </si>
  <si>
    <t>148050279</t>
  </si>
  <si>
    <t>https://podminky.urs.cz/item/CS_URS_2021_02/783314101</t>
  </si>
  <si>
    <t>185</t>
  </si>
  <si>
    <t>783315101</t>
  </si>
  <si>
    <t>Mezinátěr zámečnických konstrukcí jednonásobný syntetický standardní</t>
  </si>
  <si>
    <t>1139714490</t>
  </si>
  <si>
    <t>https://podminky.urs.cz/item/CS_URS_2021_02/783315101</t>
  </si>
  <si>
    <t>186</t>
  </si>
  <si>
    <t>783317101</t>
  </si>
  <si>
    <t>Krycí nátěr (email) zámečnických konstrukcí jednonásobný syntetický standardní</t>
  </si>
  <si>
    <t>325079853</t>
  </si>
  <si>
    <t>https://podminky.urs.cz/item/CS_URS_2021_02/783317101</t>
  </si>
  <si>
    <t>"hlavní střecha - nové nátěry stávajících VZT hlavic"    2*1,85*PI*0,5+1,25*PI*0,9+0,5*PI*0,3+0,5*(0,6+0,8)*2</t>
  </si>
  <si>
    <t>786</t>
  </si>
  <si>
    <t>Dokončovací práce - čalounické úpravy</t>
  </si>
  <si>
    <t>187</t>
  </si>
  <si>
    <t>786623011</t>
  </si>
  <si>
    <t>Montáž venkovních žaluzií do okenního nebo dveřního otvoru, ovládaných motorem, upevněných na rám nebo do žaluziově schránky, plochy do 4 m2</t>
  </si>
  <si>
    <t>1544788840</t>
  </si>
  <si>
    <t>https://podminky.urs.cz/item/CS_URS_2021_02/786623011</t>
  </si>
  <si>
    <t>188</t>
  </si>
  <si>
    <t>55342526</t>
  </si>
  <si>
    <t>žaluzie Z-90 ovládaná základním motorem včetně příslušenství plochy do 2,5m2</t>
  </si>
  <si>
    <t>1287197154</t>
  </si>
  <si>
    <t>https://podminky.urs.cz/item/CS_URS_2021_02/55342526</t>
  </si>
  <si>
    <t>"pohled J - nové žaluzie"   6*1,18*2,07</t>
  </si>
  <si>
    <t>189</t>
  </si>
  <si>
    <t>786623013</t>
  </si>
  <si>
    <t>Montáž venkovních žaluzií do okenního nebo dveřního otvoru, ovládaných motorem, upevněných na rám nebo do žaluziově schránky, plochy přes 4 do 6 m2</t>
  </si>
  <si>
    <t>-543672821</t>
  </si>
  <si>
    <t>https://podminky.urs.cz/item/CS_URS_2021_02/786623013</t>
  </si>
  <si>
    <t>190</t>
  </si>
  <si>
    <t>55342530</t>
  </si>
  <si>
    <t>žaluzie Z-90 ovládaná základním motorem včetně příslušenství plochy do 5,0m2</t>
  </si>
  <si>
    <t>131148074</t>
  </si>
  <si>
    <t>https://podminky.urs.cz/item/CS_URS_2021_02/55342530</t>
  </si>
  <si>
    <t>"pohled J - nové žaluzie"   2,38*2,07</t>
  </si>
  <si>
    <t>191</t>
  </si>
  <si>
    <t>786623015</t>
  </si>
  <si>
    <t>Montáž venkovních žaluzií do okenního nebo dveřního otvoru, ovládaných motorem, upevněných na rám nebo do žaluziově schránky, plochy přes 6 do 8 m2</t>
  </si>
  <si>
    <t>395019510</t>
  </si>
  <si>
    <t>https://podminky.urs.cz/item/CS_URS_2021_02/786623015</t>
  </si>
  <si>
    <t>192</t>
  </si>
  <si>
    <t>55342533</t>
  </si>
  <si>
    <t>žaluzie Z-90 ovládaná základním motorem včetně příslušenství plochy do 8,0m2</t>
  </si>
  <si>
    <t>754775928</t>
  </si>
  <si>
    <t>https://podminky.urs.cz/item/CS_URS_2021_02/55342533</t>
  </si>
  <si>
    <t>"pohled J - nové žaluzie"   3*3,57*2,07</t>
  </si>
  <si>
    <t>193</t>
  </si>
  <si>
    <t>786623039</t>
  </si>
  <si>
    <t>Montáž venkovních žaluzií žaluziové schránky, délky do 1300 mm</t>
  </si>
  <si>
    <t>-2041640761</t>
  </si>
  <si>
    <t>https://podminky.urs.cz/item/CS_URS_2021_02/786623039</t>
  </si>
  <si>
    <t>194</t>
  </si>
  <si>
    <t>28376719</t>
  </si>
  <si>
    <t>kryt podomítkový PUR s izolací XPS 30 mm včetně kotvení pro žaluzii plochy do 3,0m2 š do 2,0m</t>
  </si>
  <si>
    <t>-54931012</t>
  </si>
  <si>
    <t>https://podminky.urs.cz/item/CS_URS_2021_02/28376719</t>
  </si>
  <si>
    <t>"pohled J - pro nové žaluzie 1180x2070mm"   6</t>
  </si>
  <si>
    <t>195</t>
  </si>
  <si>
    <t>786623041</t>
  </si>
  <si>
    <t>Montáž venkovních žaluzií žaluziové schránky, délky přes 1300 do 2400 mm</t>
  </si>
  <si>
    <t>-1014454388</t>
  </si>
  <si>
    <t>https://podminky.urs.cz/item/CS_URS_2021_02/786623041</t>
  </si>
  <si>
    <t>196</t>
  </si>
  <si>
    <t>28376736</t>
  </si>
  <si>
    <t>kryt podomítkový PUR s izolací XPS 30 mm včetně kotvení pro žaluzii plochy do 8,0m2 š do 3,0m</t>
  </si>
  <si>
    <t>-185016026</t>
  </si>
  <si>
    <t>https://podminky.urs.cz/item/CS_URS_2021_02/28376736</t>
  </si>
  <si>
    <t>"pohled J - pro novou žaluzii 2380x2070mm"   1</t>
  </si>
  <si>
    <t>197</t>
  </si>
  <si>
    <t>786623043</t>
  </si>
  <si>
    <t>Montáž venkovních žaluzií žaluziové schránky, délky přes 2400 do 4000 mm</t>
  </si>
  <si>
    <t>-918696859</t>
  </si>
  <si>
    <t>https://podminky.urs.cz/item/CS_URS_2021_02/786623043</t>
  </si>
  <si>
    <t>198</t>
  </si>
  <si>
    <t>28376737</t>
  </si>
  <si>
    <t>kryt podomítkový PUR s izolací XPS 30 mm včetně kotvení pro žaluzii plochy do 8,0m2 š do 4,0m</t>
  </si>
  <si>
    <t>1599360017</t>
  </si>
  <si>
    <t>https://podminky.urs.cz/item/CS_URS_2021_02/28376737</t>
  </si>
  <si>
    <t>"pohled J - pro nové žaluzie 3570x2070mm"   3</t>
  </si>
  <si>
    <t>199</t>
  </si>
  <si>
    <t>998786102</t>
  </si>
  <si>
    <t>Přesun hmot pro stínění a čalounické úpravy stanovený z hmotnosti přesunovaného materiálu vodorovná dopravní vzdálenost do 50 m v objektech výšky (hloubky) přes 6 do 12 m</t>
  </si>
  <si>
    <t>-432902269</t>
  </si>
  <si>
    <t>https://podminky.urs.cz/item/CS_URS_2021_02/998786102</t>
  </si>
  <si>
    <t>VRN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</si>
  <si>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</si>
  <si>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</si>
  <si>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</si>
  <si>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</si>
  <si>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</si>
  <si>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</si>
  <si>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</si>
  <si>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</si>
  <si>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VRN1-002</t>
  </si>
  <si>
    <t>Vyhotovení kotevních plánů pro fasádní zateplovací systém a pro kotvení skladby střešního pláště.</t>
  </si>
  <si>
    <t>1024</t>
  </si>
  <si>
    <t>-1140559752</t>
  </si>
  <si>
    <t>VRN1-001</t>
  </si>
  <si>
    <t>Vyhotovení prováděcí projektové dokumentace a dokumentace skutečného provedení stavby.</t>
  </si>
  <si>
    <t>1740579166</t>
  </si>
  <si>
    <t>VRN3</t>
  </si>
  <si>
    <t>Zařízení staveniště</t>
  </si>
  <si>
    <t>VRN3-01</t>
  </si>
  <si>
    <t xml:space="preserve">Zařízení staveniště </t>
  </si>
  <si>
    <t>-552454632</t>
  </si>
  <si>
    <t>VRN4</t>
  </si>
  <si>
    <t>Inženýrská činnost</t>
  </si>
  <si>
    <t>VRN4-01</t>
  </si>
  <si>
    <t>Kompletační a koordinační činnost</t>
  </si>
  <si>
    <t>-725237571</t>
  </si>
  <si>
    <t>VRN7</t>
  </si>
  <si>
    <t>Provozní vlivy</t>
  </si>
  <si>
    <t>VRN7-01</t>
  </si>
  <si>
    <t>Provoz investora</t>
  </si>
  <si>
    <t>-338142123</t>
  </si>
  <si>
    <t xml:space="preserve">BOZP - Činnost koordinátora bezpečnosti práce a zpracování plánu BOZP </t>
  </si>
  <si>
    <t>OST - Ostatní</t>
  </si>
  <si>
    <t xml:space="preserve">    BOZP - Bezpečnost práce a zpracování plánu</t>
  </si>
  <si>
    <t>Ostatní</t>
  </si>
  <si>
    <t>Bezpečnost práce a zpracování plánu</t>
  </si>
  <si>
    <t>BOZP 001</t>
  </si>
  <si>
    <t>Činnost koordinátora bezpečnosti práce a zpracování plánu BOZP : příprávná fáze - zpracování plánu BOZP</t>
  </si>
  <si>
    <t>262144</t>
  </si>
  <si>
    <t>-1810770226</t>
  </si>
  <si>
    <t>BOZP 002</t>
  </si>
  <si>
    <t>Činnost koordinátora bezpečnosti práce a zpracování plánu BOZP : realizační fáze - oznámení + vlastní výkon během stavby</t>
  </si>
  <si>
    <t>1387480929</t>
  </si>
  <si>
    <t>RR - Rozpočtová rezerva (cca 5% ze ZRN)</t>
  </si>
  <si>
    <t xml:space="preserve">    ZZ - Rozpočtová rezerva</t>
  </si>
  <si>
    <t>ZZ</t>
  </si>
  <si>
    <t>Rozpočtová rezerva</t>
  </si>
  <si>
    <t>ZZ 01</t>
  </si>
  <si>
    <t>Rozpočtová rezerva (5% ze ZRN)</t>
  </si>
  <si>
    <t>1856948819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</si>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</sst>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83101213" TargetMode="External" /><Relationship Id="rId2" Type="http://schemas.openxmlformats.org/officeDocument/2006/relationships/hyperlink" Target="https://podminky.urs.cz/item/CS_URS_2021_02/10321100" TargetMode="External" /><Relationship Id="rId3" Type="http://schemas.openxmlformats.org/officeDocument/2006/relationships/hyperlink" Target="https://podminky.urs.cz/item/CS_URS_2021_02/184102112" TargetMode="External" /><Relationship Id="rId4" Type="http://schemas.openxmlformats.org/officeDocument/2006/relationships/hyperlink" Target="https://podminky.urs.cz/item/CS_URS_2021_02/184911421" TargetMode="External" /><Relationship Id="rId5" Type="http://schemas.openxmlformats.org/officeDocument/2006/relationships/hyperlink" Target="https://podminky.urs.cz/item/CS_URS_2021_02/103911000" TargetMode="External" /><Relationship Id="rId6" Type="http://schemas.openxmlformats.org/officeDocument/2006/relationships/hyperlink" Target="https://podminky.urs.cz/item/CS_URS_2021_02/185804311" TargetMode="External" /><Relationship Id="rId7" Type="http://schemas.openxmlformats.org/officeDocument/2006/relationships/hyperlink" Target="https://podminky.urs.cz/item/CS_URS_2021_02/311234081" TargetMode="External" /><Relationship Id="rId8" Type="http://schemas.openxmlformats.org/officeDocument/2006/relationships/hyperlink" Target="https://podminky.urs.cz/item/CS_URS_2021_02/417321414" TargetMode="External" /><Relationship Id="rId9" Type="http://schemas.openxmlformats.org/officeDocument/2006/relationships/hyperlink" Target="https://podminky.urs.cz/item/CS_URS_2021_02/417351115" TargetMode="External" /><Relationship Id="rId10" Type="http://schemas.openxmlformats.org/officeDocument/2006/relationships/hyperlink" Target="https://podminky.urs.cz/item/CS_URS_2021_02/417351116" TargetMode="External" /><Relationship Id="rId11" Type="http://schemas.openxmlformats.org/officeDocument/2006/relationships/hyperlink" Target="https://podminky.urs.cz/item/CS_URS_2021_02/417361221" TargetMode="External" /><Relationship Id="rId12" Type="http://schemas.openxmlformats.org/officeDocument/2006/relationships/hyperlink" Target="https://podminky.urs.cz/item/CS_URS_2021_02/417361821" TargetMode="External" /><Relationship Id="rId13" Type="http://schemas.openxmlformats.org/officeDocument/2006/relationships/hyperlink" Target="https://podminky.urs.cz/item/CS_URS_2021_02/619991001" TargetMode="External" /><Relationship Id="rId14" Type="http://schemas.openxmlformats.org/officeDocument/2006/relationships/hyperlink" Target="https://podminky.urs.cz/item/CS_URS_2021_02/619995001" TargetMode="External" /><Relationship Id="rId15" Type="http://schemas.openxmlformats.org/officeDocument/2006/relationships/hyperlink" Target="https://podminky.urs.cz/item/CS_URS_2021_02/621151011" TargetMode="External" /><Relationship Id="rId16" Type="http://schemas.openxmlformats.org/officeDocument/2006/relationships/hyperlink" Target="https://podminky.urs.cz/item/CS_URS_2021_02/621221001" TargetMode="External" /><Relationship Id="rId17" Type="http://schemas.openxmlformats.org/officeDocument/2006/relationships/hyperlink" Target="https://podminky.urs.cz/item/CS_URS_2021_02/621521022" TargetMode="External" /><Relationship Id="rId18" Type="http://schemas.openxmlformats.org/officeDocument/2006/relationships/hyperlink" Target="https://podminky.urs.cz/item/CS_URS_2021_02/622131101" TargetMode="External" /><Relationship Id="rId19" Type="http://schemas.openxmlformats.org/officeDocument/2006/relationships/hyperlink" Target="https://podminky.urs.cz/item/CS_URS_2021_02/622131121" TargetMode="External" /><Relationship Id="rId20" Type="http://schemas.openxmlformats.org/officeDocument/2006/relationships/hyperlink" Target="https://podminky.urs.cz/item/CS_URS_2021_02/622135011" TargetMode="External" /><Relationship Id="rId21" Type="http://schemas.openxmlformats.org/officeDocument/2006/relationships/hyperlink" Target="https://podminky.urs.cz/item/CS_URS_2021_02/622135095" TargetMode="External" /><Relationship Id="rId22" Type="http://schemas.openxmlformats.org/officeDocument/2006/relationships/hyperlink" Target="https://podminky.urs.cz/item/CS_URS_2021_02/622142001" TargetMode="External" /><Relationship Id="rId23" Type="http://schemas.openxmlformats.org/officeDocument/2006/relationships/hyperlink" Target="https://podminky.urs.cz/item/CS_URS_2021_02/622151011" TargetMode="External" /><Relationship Id="rId24" Type="http://schemas.openxmlformats.org/officeDocument/2006/relationships/hyperlink" Target="https://podminky.urs.cz/item/CS_URS_2021_02/622211041" TargetMode="External" /><Relationship Id="rId25" Type="http://schemas.openxmlformats.org/officeDocument/2006/relationships/hyperlink" Target="https://podminky.urs.cz/item/CS_URS_2021_02/28375954" TargetMode="External" /><Relationship Id="rId26" Type="http://schemas.openxmlformats.org/officeDocument/2006/relationships/hyperlink" Target="https://podminky.urs.cz/item/CS_URS_2021_02/622221041" TargetMode="External" /><Relationship Id="rId27" Type="http://schemas.openxmlformats.org/officeDocument/2006/relationships/hyperlink" Target="https://podminky.urs.cz/item/CS_URS_2021_02/63151540" TargetMode="External" /><Relationship Id="rId28" Type="http://schemas.openxmlformats.org/officeDocument/2006/relationships/hyperlink" Target="https://podminky.urs.cz/item/CS_URS_2021_02/622251101" TargetMode="External" /><Relationship Id="rId29" Type="http://schemas.openxmlformats.org/officeDocument/2006/relationships/hyperlink" Target="https://podminky.urs.cz/item/CS_URS_2021_02/622251105" TargetMode="External" /><Relationship Id="rId30" Type="http://schemas.openxmlformats.org/officeDocument/2006/relationships/hyperlink" Target="https://podminky.urs.cz/item/CS_URS_2021_02/622252001" TargetMode="External" /><Relationship Id="rId31" Type="http://schemas.openxmlformats.org/officeDocument/2006/relationships/hyperlink" Target="https://podminky.urs.cz/item/CS_URS_2021_02/59051659" TargetMode="External" /><Relationship Id="rId32" Type="http://schemas.openxmlformats.org/officeDocument/2006/relationships/hyperlink" Target="https://podminky.urs.cz/item/CS_URS_2021_02/622252002" TargetMode="External" /><Relationship Id="rId33" Type="http://schemas.openxmlformats.org/officeDocument/2006/relationships/hyperlink" Target="https://podminky.urs.cz/item/CS_URS_2021_02/59051486" TargetMode="External" /><Relationship Id="rId34" Type="http://schemas.openxmlformats.org/officeDocument/2006/relationships/hyperlink" Target="https://podminky.urs.cz/item/CS_URS_2021_02/28342205" TargetMode="External" /><Relationship Id="rId35" Type="http://schemas.openxmlformats.org/officeDocument/2006/relationships/hyperlink" Target="https://podminky.urs.cz/item/CS_URS_2021_02/59051512" TargetMode="External" /><Relationship Id="rId36" Type="http://schemas.openxmlformats.org/officeDocument/2006/relationships/hyperlink" Target="https://podminky.urs.cz/item/CS_URS_2021_02/622321121" TargetMode="External" /><Relationship Id="rId37" Type="http://schemas.openxmlformats.org/officeDocument/2006/relationships/hyperlink" Target="https://podminky.urs.cz/item/CS_URS_2021_02/622321191" TargetMode="External" /><Relationship Id="rId38" Type="http://schemas.openxmlformats.org/officeDocument/2006/relationships/hyperlink" Target="https://podminky.urs.cz/item/CS_URS_2021_02/622521022" TargetMode="External" /><Relationship Id="rId39" Type="http://schemas.openxmlformats.org/officeDocument/2006/relationships/hyperlink" Target="https://podminky.urs.cz/item/CS_URS_2021_02/629991011" TargetMode="External" /><Relationship Id="rId40" Type="http://schemas.openxmlformats.org/officeDocument/2006/relationships/hyperlink" Target="https://podminky.urs.cz/item/CS_URS_2021_02/629995101" TargetMode="External" /><Relationship Id="rId41" Type="http://schemas.openxmlformats.org/officeDocument/2006/relationships/hyperlink" Target="https://podminky.urs.cz/item/CS_URS_2021_02/632450123" TargetMode="External" /><Relationship Id="rId42" Type="http://schemas.openxmlformats.org/officeDocument/2006/relationships/hyperlink" Target="https://podminky.urs.cz/item/CS_URS_2021_02/632450124" TargetMode="External" /><Relationship Id="rId43" Type="http://schemas.openxmlformats.org/officeDocument/2006/relationships/hyperlink" Target="https://podminky.urs.cz/item/CS_URS_2021_02/952902021" TargetMode="External" /><Relationship Id="rId44" Type="http://schemas.openxmlformats.org/officeDocument/2006/relationships/hyperlink" Target="https://podminky.urs.cz/item/CS_URS_2021_02/953941411" TargetMode="External" /><Relationship Id="rId45" Type="http://schemas.openxmlformats.org/officeDocument/2006/relationships/hyperlink" Target="https://podminky.urs.cz/item/CS_URS_2021_02/985441114" TargetMode="External" /><Relationship Id="rId46" Type="http://schemas.openxmlformats.org/officeDocument/2006/relationships/hyperlink" Target="https://podminky.urs.cz/item/CS_URS_2021_02/941111131" TargetMode="External" /><Relationship Id="rId47" Type="http://schemas.openxmlformats.org/officeDocument/2006/relationships/hyperlink" Target="https://podminky.urs.cz/item/CS_URS_2021_02/941111231" TargetMode="External" /><Relationship Id="rId48" Type="http://schemas.openxmlformats.org/officeDocument/2006/relationships/hyperlink" Target="https://podminky.urs.cz/item/CS_URS_2021_02/941112831" TargetMode="External" /><Relationship Id="rId49" Type="http://schemas.openxmlformats.org/officeDocument/2006/relationships/hyperlink" Target="https://podminky.urs.cz/item/CS_URS_2021_02/944611111" TargetMode="External" /><Relationship Id="rId50" Type="http://schemas.openxmlformats.org/officeDocument/2006/relationships/hyperlink" Target="https://podminky.urs.cz/item/CS_URS_2021_02/944611811" TargetMode="External" /><Relationship Id="rId51" Type="http://schemas.openxmlformats.org/officeDocument/2006/relationships/hyperlink" Target="https://podminky.urs.cz/item/CS_URS_2021_02/944711111" TargetMode="External" /><Relationship Id="rId52" Type="http://schemas.openxmlformats.org/officeDocument/2006/relationships/hyperlink" Target="https://podminky.urs.cz/item/CS_URS_2021_02/944711211" TargetMode="External" /><Relationship Id="rId53" Type="http://schemas.openxmlformats.org/officeDocument/2006/relationships/hyperlink" Target="https://podminky.urs.cz/item/CS_URS_2021_02/944711811" TargetMode="External" /><Relationship Id="rId54" Type="http://schemas.openxmlformats.org/officeDocument/2006/relationships/hyperlink" Target="https://podminky.urs.cz/item/CS_URS_2021_02/949101111" TargetMode="External" /><Relationship Id="rId55" Type="http://schemas.openxmlformats.org/officeDocument/2006/relationships/hyperlink" Target="https://podminky.urs.cz/item/CS_URS_2021_02/963051113" TargetMode="External" /><Relationship Id="rId56" Type="http://schemas.openxmlformats.org/officeDocument/2006/relationships/hyperlink" Target="https://podminky.urs.cz/item/CS_URS_2021_02/968062375" TargetMode="External" /><Relationship Id="rId57" Type="http://schemas.openxmlformats.org/officeDocument/2006/relationships/hyperlink" Target="https://podminky.urs.cz/item/CS_URS_2021_02/968062377" TargetMode="External" /><Relationship Id="rId58" Type="http://schemas.openxmlformats.org/officeDocument/2006/relationships/hyperlink" Target="https://podminky.urs.cz/item/CS_URS_2021_02/968072455" TargetMode="External" /><Relationship Id="rId59" Type="http://schemas.openxmlformats.org/officeDocument/2006/relationships/hyperlink" Target="https://podminky.urs.cz/item/CS_URS_2021_02/976072221" TargetMode="External" /><Relationship Id="rId60" Type="http://schemas.openxmlformats.org/officeDocument/2006/relationships/hyperlink" Target="https://podminky.urs.cz/item/CS_URS_2021_02/977131117" TargetMode="External" /><Relationship Id="rId61" Type="http://schemas.openxmlformats.org/officeDocument/2006/relationships/hyperlink" Target="https://podminky.urs.cz/item/CS_URS_2021_02/978015391" TargetMode="External" /><Relationship Id="rId62" Type="http://schemas.openxmlformats.org/officeDocument/2006/relationships/hyperlink" Target="https://podminky.urs.cz/item/CS_URS_2021_02/978059641" TargetMode="External" /><Relationship Id="rId63" Type="http://schemas.openxmlformats.org/officeDocument/2006/relationships/hyperlink" Target="https://podminky.urs.cz/item/CS_URS_2021_02/997013113" TargetMode="External" /><Relationship Id="rId64" Type="http://schemas.openxmlformats.org/officeDocument/2006/relationships/hyperlink" Target="https://podminky.urs.cz/item/CS_URS_2021_02/997013501" TargetMode="External" /><Relationship Id="rId65" Type="http://schemas.openxmlformats.org/officeDocument/2006/relationships/hyperlink" Target="https://podminky.urs.cz/item/CS_URS_2021_02/997013509" TargetMode="External" /><Relationship Id="rId66" Type="http://schemas.openxmlformats.org/officeDocument/2006/relationships/hyperlink" Target="https://podminky.urs.cz/item/CS_URS_2021_02/997013609" TargetMode="External" /><Relationship Id="rId67" Type="http://schemas.openxmlformats.org/officeDocument/2006/relationships/hyperlink" Target="https://podminky.urs.cz/item/CS_URS_2021_02/997013635" TargetMode="External" /><Relationship Id="rId68" Type="http://schemas.openxmlformats.org/officeDocument/2006/relationships/hyperlink" Target="https://podminky.urs.cz/item/CS_URS_2021_02/998011002" TargetMode="External" /><Relationship Id="rId69" Type="http://schemas.openxmlformats.org/officeDocument/2006/relationships/hyperlink" Target="https://podminky.urs.cz/item/CS_URS_2021_02/712300921" TargetMode="External" /><Relationship Id="rId70" Type="http://schemas.openxmlformats.org/officeDocument/2006/relationships/hyperlink" Target="https://podminky.urs.cz/item/CS_URS_2021_02/62855001" TargetMode="External" /><Relationship Id="rId71" Type="http://schemas.openxmlformats.org/officeDocument/2006/relationships/hyperlink" Target="https://podminky.urs.cz/item/CS_URS_2021_02/712331101" TargetMode="External" /><Relationship Id="rId72" Type="http://schemas.openxmlformats.org/officeDocument/2006/relationships/hyperlink" Target="https://podminky.urs.cz/item/CS_URS_2021_02/62821109" TargetMode="External" /><Relationship Id="rId73" Type="http://schemas.openxmlformats.org/officeDocument/2006/relationships/hyperlink" Target="https://podminky.urs.cz/item/CS_URS_2021_02/712363351" TargetMode="External" /><Relationship Id="rId74" Type="http://schemas.openxmlformats.org/officeDocument/2006/relationships/hyperlink" Target="https://podminky.urs.cz/item/CS_URS_2021_02/712363352" TargetMode="External" /><Relationship Id="rId75" Type="http://schemas.openxmlformats.org/officeDocument/2006/relationships/hyperlink" Target="https://podminky.urs.cz/item/CS_URS_2021_02/712363353" TargetMode="External" /><Relationship Id="rId76" Type="http://schemas.openxmlformats.org/officeDocument/2006/relationships/hyperlink" Target="https://podminky.urs.cz/item/CS_URS_2021_02/712363369" TargetMode="External" /><Relationship Id="rId77" Type="http://schemas.openxmlformats.org/officeDocument/2006/relationships/hyperlink" Target="https://podminky.urs.cz/item/CS_URS_2021_02/712391587" TargetMode="External" /><Relationship Id="rId78" Type="http://schemas.openxmlformats.org/officeDocument/2006/relationships/hyperlink" Target="https://podminky.urs.cz/item/CS_URS_2021_02/31411510" TargetMode="External" /><Relationship Id="rId79" Type="http://schemas.openxmlformats.org/officeDocument/2006/relationships/hyperlink" Target="https://podminky.urs.cz/item/CS_URS_2021_02/712861705" TargetMode="External" /><Relationship Id="rId80" Type="http://schemas.openxmlformats.org/officeDocument/2006/relationships/hyperlink" Target="https://podminky.urs.cz/item/CS_URS_2021_02/28322012" TargetMode="External" /><Relationship Id="rId81" Type="http://schemas.openxmlformats.org/officeDocument/2006/relationships/hyperlink" Target="https://podminky.urs.cz/item/CS_URS_2021_02/712831101" TargetMode="External" /><Relationship Id="rId82" Type="http://schemas.openxmlformats.org/officeDocument/2006/relationships/hyperlink" Target="https://podminky.urs.cz/item/CS_URS_2021_02/69311081" TargetMode="External" /><Relationship Id="rId83" Type="http://schemas.openxmlformats.org/officeDocument/2006/relationships/hyperlink" Target="https://podminky.urs.cz/item/CS_URS_2021_02/998712102" TargetMode="External" /><Relationship Id="rId84" Type="http://schemas.openxmlformats.org/officeDocument/2006/relationships/hyperlink" Target="https://podminky.urs.cz/item/CS_URS_2021_02/712300841" TargetMode="External" /><Relationship Id="rId85" Type="http://schemas.openxmlformats.org/officeDocument/2006/relationships/hyperlink" Target="https://podminky.urs.cz/item/CS_URS_2021_02/712340831" TargetMode="External" /><Relationship Id="rId86" Type="http://schemas.openxmlformats.org/officeDocument/2006/relationships/hyperlink" Target="https://podminky.urs.cz/item/CS_URS_2021_02/713141136" TargetMode="External" /><Relationship Id="rId87" Type="http://schemas.openxmlformats.org/officeDocument/2006/relationships/hyperlink" Target="https://podminky.urs.cz/item/CS_URS_2021_02/63151468" TargetMode="External" /><Relationship Id="rId88" Type="http://schemas.openxmlformats.org/officeDocument/2006/relationships/hyperlink" Target="https://podminky.urs.cz/item/CS_URS_2021_02/63151401" TargetMode="External" /><Relationship Id="rId89" Type="http://schemas.openxmlformats.org/officeDocument/2006/relationships/hyperlink" Target="https://podminky.urs.cz/item/CS_URS_2021_02/713141376" TargetMode="External" /><Relationship Id="rId90" Type="http://schemas.openxmlformats.org/officeDocument/2006/relationships/hyperlink" Target="https://podminky.urs.cz/item/CS_URS_2021_02/28376142" TargetMode="External" /><Relationship Id="rId91" Type="http://schemas.openxmlformats.org/officeDocument/2006/relationships/hyperlink" Target="https://podminky.urs.cz/item/CS_URS_2021_02/713141396" TargetMode="External" /><Relationship Id="rId92" Type="http://schemas.openxmlformats.org/officeDocument/2006/relationships/hyperlink" Target="https://podminky.urs.cz/item/CS_URS_2021_02/28376011" TargetMode="External" /><Relationship Id="rId93" Type="http://schemas.openxmlformats.org/officeDocument/2006/relationships/hyperlink" Target="https://podminky.urs.cz/item/CS_URS_2021_02/998713102" TargetMode="External" /><Relationship Id="rId94" Type="http://schemas.openxmlformats.org/officeDocument/2006/relationships/hyperlink" Target="https://podminky.urs.cz/item/CS_URS_2021_02/998721102" TargetMode="External" /><Relationship Id="rId95" Type="http://schemas.openxmlformats.org/officeDocument/2006/relationships/hyperlink" Target="https://podminky.urs.cz/item/CS_URS_2021_02/751398056" TargetMode="External" /><Relationship Id="rId96" Type="http://schemas.openxmlformats.org/officeDocument/2006/relationships/hyperlink" Target="https://podminky.urs.cz/item/CS_URS_2021_02/998751101" TargetMode="External" /><Relationship Id="rId97" Type="http://schemas.openxmlformats.org/officeDocument/2006/relationships/hyperlink" Target="https://podminky.urs.cz/item/CS_URS_2021_02/751398856" TargetMode="External" /><Relationship Id="rId98" Type="http://schemas.openxmlformats.org/officeDocument/2006/relationships/hyperlink" Target="https://podminky.urs.cz/item/CS_URS_2021_02/762341027" TargetMode="External" /><Relationship Id="rId99" Type="http://schemas.openxmlformats.org/officeDocument/2006/relationships/hyperlink" Target="https://podminky.urs.cz/item/CS_URS_2021_02/762341270" TargetMode="External" /><Relationship Id="rId100" Type="http://schemas.openxmlformats.org/officeDocument/2006/relationships/hyperlink" Target="https://podminky.urs.cz/item/CS_URS_2021_02/60621155" TargetMode="External" /><Relationship Id="rId101" Type="http://schemas.openxmlformats.org/officeDocument/2006/relationships/hyperlink" Target="https://podminky.urs.cz/item/CS_URS_2021_02/60514114" TargetMode="External" /><Relationship Id="rId102" Type="http://schemas.openxmlformats.org/officeDocument/2006/relationships/hyperlink" Target="https://podminky.urs.cz/item/CS_URS_2021_02/762395000" TargetMode="External" /><Relationship Id="rId103" Type="http://schemas.openxmlformats.org/officeDocument/2006/relationships/hyperlink" Target="https://podminky.urs.cz/item/CS_URS_2021_02/998762102" TargetMode="External" /><Relationship Id="rId104" Type="http://schemas.openxmlformats.org/officeDocument/2006/relationships/hyperlink" Target="https://podminky.urs.cz/item/CS_URS_2021_02/762341811" TargetMode="External" /><Relationship Id="rId105" Type="http://schemas.openxmlformats.org/officeDocument/2006/relationships/hyperlink" Target="https://podminky.urs.cz/item/CS_URS_2021_02/764021403" TargetMode="External" /><Relationship Id="rId106" Type="http://schemas.openxmlformats.org/officeDocument/2006/relationships/hyperlink" Target="https://podminky.urs.cz/item/CS_URS_2021_02/764021423" TargetMode="External" /><Relationship Id="rId107" Type="http://schemas.openxmlformats.org/officeDocument/2006/relationships/hyperlink" Target="https://podminky.urs.cz/item/CS_URS_2021_02/764121431" TargetMode="External" /><Relationship Id="rId108" Type="http://schemas.openxmlformats.org/officeDocument/2006/relationships/hyperlink" Target="https://podminky.urs.cz/item/CS_URS_2021_02/764121491" TargetMode="External" /><Relationship Id="rId109" Type="http://schemas.openxmlformats.org/officeDocument/2006/relationships/hyperlink" Target="https://podminky.urs.cz/item/CS_URS_2021_02/764222403" TargetMode="External" /><Relationship Id="rId110" Type="http://schemas.openxmlformats.org/officeDocument/2006/relationships/hyperlink" Target="https://podminky.urs.cz/item/CS_URS_2021_02/764222434" TargetMode="External" /><Relationship Id="rId111" Type="http://schemas.openxmlformats.org/officeDocument/2006/relationships/hyperlink" Target="https://podminky.urs.cz/item/CS_URS_2021_02/764225411" TargetMode="External" /><Relationship Id="rId112" Type="http://schemas.openxmlformats.org/officeDocument/2006/relationships/hyperlink" Target="https://podminky.urs.cz/item/CS_URS_2021_02/764225446" TargetMode="External" /><Relationship Id="rId113" Type="http://schemas.openxmlformats.org/officeDocument/2006/relationships/hyperlink" Target="https://podminky.urs.cz/item/CS_URS_2021_02/764226444" TargetMode="External" /><Relationship Id="rId114" Type="http://schemas.openxmlformats.org/officeDocument/2006/relationships/hyperlink" Target="https://podminky.urs.cz/item/CS_URS_2021_02/764314612" TargetMode="External" /><Relationship Id="rId115" Type="http://schemas.openxmlformats.org/officeDocument/2006/relationships/hyperlink" Target="https://podminky.urs.cz/item/CS_URS_2021_02/764315425" TargetMode="External" /><Relationship Id="rId116" Type="http://schemas.openxmlformats.org/officeDocument/2006/relationships/hyperlink" Target="https://podminky.urs.cz/item/CS_URS_2021_02/764521404" TargetMode="External" /><Relationship Id="rId117" Type="http://schemas.openxmlformats.org/officeDocument/2006/relationships/hyperlink" Target="https://podminky.urs.cz/item/CS_URS_2021_02/764521444" TargetMode="External" /><Relationship Id="rId118" Type="http://schemas.openxmlformats.org/officeDocument/2006/relationships/hyperlink" Target="https://podminky.urs.cz/item/CS_URS_2021_02/764528422" TargetMode="External" /><Relationship Id="rId119" Type="http://schemas.openxmlformats.org/officeDocument/2006/relationships/hyperlink" Target="https://podminky.urs.cz/item/CS_URS_2021_02/998764102" TargetMode="External" /><Relationship Id="rId120" Type="http://schemas.openxmlformats.org/officeDocument/2006/relationships/hyperlink" Target="https://podminky.urs.cz/item/CS_URS_2021_02/764001821" TargetMode="External" /><Relationship Id="rId121" Type="http://schemas.openxmlformats.org/officeDocument/2006/relationships/hyperlink" Target="https://podminky.urs.cz/item/CS_URS_2021_02/764002841" TargetMode="External" /><Relationship Id="rId122" Type="http://schemas.openxmlformats.org/officeDocument/2006/relationships/hyperlink" Target="https://podminky.urs.cz/item/CS_URS_2021_02/764002851" TargetMode="External" /><Relationship Id="rId123" Type="http://schemas.openxmlformats.org/officeDocument/2006/relationships/hyperlink" Target="https://podminky.urs.cz/item/CS_URS_2021_02/764002871" TargetMode="External" /><Relationship Id="rId124" Type="http://schemas.openxmlformats.org/officeDocument/2006/relationships/hyperlink" Target="https://podminky.urs.cz/item/CS_URS_2021_02/764003801" TargetMode="External" /><Relationship Id="rId125" Type="http://schemas.openxmlformats.org/officeDocument/2006/relationships/hyperlink" Target="https://podminky.urs.cz/item/CS_URS_2021_02/764004801" TargetMode="External" /><Relationship Id="rId126" Type="http://schemas.openxmlformats.org/officeDocument/2006/relationships/hyperlink" Target="https://podminky.urs.cz/item/CS_URS_2021_02/764004861" TargetMode="External" /><Relationship Id="rId127" Type="http://schemas.openxmlformats.org/officeDocument/2006/relationships/hyperlink" Target="https://podminky.urs.cz/item/CS_URS_2021_02/766422343" TargetMode="External" /><Relationship Id="rId128" Type="http://schemas.openxmlformats.org/officeDocument/2006/relationships/hyperlink" Target="https://podminky.urs.cz/item/CS_URS_2021_02/60726248" TargetMode="External" /><Relationship Id="rId129" Type="http://schemas.openxmlformats.org/officeDocument/2006/relationships/hyperlink" Target="https://podminky.urs.cz/item/CS_URS_2021_02/766629214" TargetMode="External" /><Relationship Id="rId130" Type="http://schemas.openxmlformats.org/officeDocument/2006/relationships/hyperlink" Target="https://podminky.urs.cz/item/CS_URS_2021_02/766622131" TargetMode="External" /><Relationship Id="rId131" Type="http://schemas.openxmlformats.org/officeDocument/2006/relationships/hyperlink" Target="https://podminky.urs.cz/item/CS_URS_2021_02/61140051" TargetMode="External" /><Relationship Id="rId132" Type="http://schemas.openxmlformats.org/officeDocument/2006/relationships/hyperlink" Target="https://podminky.urs.cz/item/CS_URS_2021_02/766622132" TargetMode="External" /><Relationship Id="rId133" Type="http://schemas.openxmlformats.org/officeDocument/2006/relationships/hyperlink" Target="https://podminky.urs.cz/item/CS_URS_2021_02/61140053" TargetMode="External" /><Relationship Id="rId134" Type="http://schemas.openxmlformats.org/officeDocument/2006/relationships/hyperlink" Target="https://podminky.urs.cz/item/CS_URS_2021_02/766660411" TargetMode="External" /><Relationship Id="rId135" Type="http://schemas.openxmlformats.org/officeDocument/2006/relationships/hyperlink" Target="https://podminky.urs.cz/item/CS_URS_2021_02/766694121" TargetMode="External" /><Relationship Id="rId136" Type="http://schemas.openxmlformats.org/officeDocument/2006/relationships/hyperlink" Target="https://podminky.urs.cz/item/CS_URS_2021_02/766694123" TargetMode="External" /><Relationship Id="rId137" Type="http://schemas.openxmlformats.org/officeDocument/2006/relationships/hyperlink" Target="https://podminky.urs.cz/item/CS_URS_2021_02/766694125" TargetMode="External" /><Relationship Id="rId138" Type="http://schemas.openxmlformats.org/officeDocument/2006/relationships/hyperlink" Target="https://podminky.urs.cz/item/CS_URS_2021_02/60794105" TargetMode="External" /><Relationship Id="rId139" Type="http://schemas.openxmlformats.org/officeDocument/2006/relationships/hyperlink" Target="https://podminky.urs.cz/item/CS_URS_2021_02/60794121" TargetMode="External" /><Relationship Id="rId140" Type="http://schemas.openxmlformats.org/officeDocument/2006/relationships/hyperlink" Target="https://podminky.urs.cz/item/CS_URS_2021_02/998766102" TargetMode="External" /><Relationship Id="rId141" Type="http://schemas.openxmlformats.org/officeDocument/2006/relationships/hyperlink" Target="https://podminky.urs.cz/item/CS_URS_2021_02/766441812" TargetMode="External" /><Relationship Id="rId142" Type="http://schemas.openxmlformats.org/officeDocument/2006/relationships/hyperlink" Target="https://podminky.urs.cz/item/CS_URS_2021_02/766441822" TargetMode="External" /><Relationship Id="rId143" Type="http://schemas.openxmlformats.org/officeDocument/2006/relationships/hyperlink" Target="https://podminky.urs.cz/item/CS_URS_2021_02/998767102" TargetMode="External" /><Relationship Id="rId144" Type="http://schemas.openxmlformats.org/officeDocument/2006/relationships/hyperlink" Target="https://podminky.urs.cz/item/CS_URS_2021_02/767134802" TargetMode="External" /><Relationship Id="rId145" Type="http://schemas.openxmlformats.org/officeDocument/2006/relationships/hyperlink" Target="https://podminky.urs.cz/item/CS_URS_2021_02/767135821" TargetMode="External" /><Relationship Id="rId146" Type="http://schemas.openxmlformats.org/officeDocument/2006/relationships/hyperlink" Target="https://podminky.urs.cz/item/CS_URS_2021_02/767812851" TargetMode="External" /><Relationship Id="rId147" Type="http://schemas.openxmlformats.org/officeDocument/2006/relationships/hyperlink" Target="https://podminky.urs.cz/item/CS_URS_2021_02/783306809" TargetMode="External" /><Relationship Id="rId148" Type="http://schemas.openxmlformats.org/officeDocument/2006/relationships/hyperlink" Target="https://podminky.urs.cz/item/CS_URS_2021_02/783314101" TargetMode="External" /><Relationship Id="rId149" Type="http://schemas.openxmlformats.org/officeDocument/2006/relationships/hyperlink" Target="https://podminky.urs.cz/item/CS_URS_2021_02/783315101" TargetMode="External" /><Relationship Id="rId150" Type="http://schemas.openxmlformats.org/officeDocument/2006/relationships/hyperlink" Target="https://podminky.urs.cz/item/CS_URS_2021_02/783317101" TargetMode="External" /><Relationship Id="rId151" Type="http://schemas.openxmlformats.org/officeDocument/2006/relationships/hyperlink" Target="https://podminky.urs.cz/item/CS_URS_2021_02/786623011" TargetMode="External" /><Relationship Id="rId152" Type="http://schemas.openxmlformats.org/officeDocument/2006/relationships/hyperlink" Target="https://podminky.urs.cz/item/CS_URS_2021_02/55342526" TargetMode="External" /><Relationship Id="rId153" Type="http://schemas.openxmlformats.org/officeDocument/2006/relationships/hyperlink" Target="https://podminky.urs.cz/item/CS_URS_2021_02/786623013" TargetMode="External" /><Relationship Id="rId154" Type="http://schemas.openxmlformats.org/officeDocument/2006/relationships/hyperlink" Target="https://podminky.urs.cz/item/CS_URS_2021_02/55342530" TargetMode="External" /><Relationship Id="rId155" Type="http://schemas.openxmlformats.org/officeDocument/2006/relationships/hyperlink" Target="https://podminky.urs.cz/item/CS_URS_2021_02/786623015" TargetMode="External" /><Relationship Id="rId156" Type="http://schemas.openxmlformats.org/officeDocument/2006/relationships/hyperlink" Target="https://podminky.urs.cz/item/CS_URS_2021_02/55342533" TargetMode="External" /><Relationship Id="rId157" Type="http://schemas.openxmlformats.org/officeDocument/2006/relationships/hyperlink" Target="https://podminky.urs.cz/item/CS_URS_2021_02/786623039" TargetMode="External" /><Relationship Id="rId158" Type="http://schemas.openxmlformats.org/officeDocument/2006/relationships/hyperlink" Target="https://podminky.urs.cz/item/CS_URS_2021_02/28376719" TargetMode="External" /><Relationship Id="rId159" Type="http://schemas.openxmlformats.org/officeDocument/2006/relationships/hyperlink" Target="https://podminky.urs.cz/item/CS_URS_2021_02/786623041" TargetMode="External" /><Relationship Id="rId160" Type="http://schemas.openxmlformats.org/officeDocument/2006/relationships/hyperlink" Target="https://podminky.urs.cz/item/CS_URS_2021_02/28376736" TargetMode="External" /><Relationship Id="rId161" Type="http://schemas.openxmlformats.org/officeDocument/2006/relationships/hyperlink" Target="https://podminky.urs.cz/item/CS_URS_2021_02/786623043" TargetMode="External" /><Relationship Id="rId162" Type="http://schemas.openxmlformats.org/officeDocument/2006/relationships/hyperlink" Target="https://podminky.urs.cz/item/CS_URS_2021_02/28376737" TargetMode="External" /><Relationship Id="rId163" Type="http://schemas.openxmlformats.org/officeDocument/2006/relationships/hyperlink" Target="https://podminky.urs.cz/item/CS_URS_2021_02/998786102" TargetMode="External" /><Relationship Id="rId16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0" t="s">
        <v>14</v>
      </c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24"/>
      <c r="AQ5" s="24"/>
      <c r="AR5" s="22"/>
      <c r="BE5" s="357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2" t="s">
        <v>17</v>
      </c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24"/>
      <c r="AQ6" s="24"/>
      <c r="AR6" s="22"/>
      <c r="BE6" s="358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58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58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8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58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58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8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58"/>
      <c r="BS13" s="19" t="s">
        <v>6</v>
      </c>
    </row>
    <row r="14" spans="2:71" ht="12.75">
      <c r="B14" s="23"/>
      <c r="C14" s="24"/>
      <c r="D14" s="24"/>
      <c r="E14" s="363" t="s">
        <v>30</v>
      </c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58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8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32</v>
      </c>
      <c r="AO16" s="24"/>
      <c r="AP16" s="24"/>
      <c r="AQ16" s="24"/>
      <c r="AR16" s="22"/>
      <c r="BE16" s="358"/>
      <c r="BS16" s="19" t="s">
        <v>4</v>
      </c>
    </row>
    <row r="17" spans="2:71" s="1" customFormat="1" ht="18.4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58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8"/>
      <c r="BS18" s="19" t="s">
        <v>6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58"/>
      <c r="BS19" s="19" t="s">
        <v>6</v>
      </c>
    </row>
    <row r="20" spans="2:71" s="1" customFormat="1" ht="18.4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58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8"/>
    </row>
    <row r="22" spans="2:57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8"/>
    </row>
    <row r="23" spans="2:57" s="1" customFormat="1" ht="47.25" customHeight="1">
      <c r="B23" s="23"/>
      <c r="C23" s="24"/>
      <c r="D23" s="24"/>
      <c r="E23" s="365" t="s">
        <v>38</v>
      </c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24"/>
      <c r="AP23" s="24"/>
      <c r="AQ23" s="24"/>
      <c r="AR23" s="22"/>
      <c r="BE23" s="358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8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8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6">
        <f>ROUND(AG54,2)</f>
        <v>0</v>
      </c>
      <c r="AL26" s="367"/>
      <c r="AM26" s="367"/>
      <c r="AN26" s="367"/>
      <c r="AO26" s="367"/>
      <c r="AP26" s="38"/>
      <c r="AQ26" s="38"/>
      <c r="AR26" s="41"/>
      <c r="BE26" s="358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8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8" t="s">
        <v>40</v>
      </c>
      <c r="M28" s="368"/>
      <c r="N28" s="368"/>
      <c r="O28" s="368"/>
      <c r="P28" s="368"/>
      <c r="Q28" s="38"/>
      <c r="R28" s="38"/>
      <c r="S28" s="38"/>
      <c r="T28" s="38"/>
      <c r="U28" s="38"/>
      <c r="V28" s="38"/>
      <c r="W28" s="368" t="s">
        <v>41</v>
      </c>
      <c r="X28" s="368"/>
      <c r="Y28" s="368"/>
      <c r="Z28" s="368"/>
      <c r="AA28" s="368"/>
      <c r="AB28" s="368"/>
      <c r="AC28" s="368"/>
      <c r="AD28" s="368"/>
      <c r="AE28" s="368"/>
      <c r="AF28" s="38"/>
      <c r="AG28" s="38"/>
      <c r="AH28" s="38"/>
      <c r="AI28" s="38"/>
      <c r="AJ28" s="38"/>
      <c r="AK28" s="368" t="s">
        <v>42</v>
      </c>
      <c r="AL28" s="368"/>
      <c r="AM28" s="368"/>
      <c r="AN28" s="368"/>
      <c r="AO28" s="368"/>
      <c r="AP28" s="38"/>
      <c r="AQ28" s="38"/>
      <c r="AR28" s="41"/>
      <c r="BE28" s="358"/>
    </row>
    <row r="29" spans="2:57" s="3" customFormat="1" ht="14.45" customHeight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71">
        <v>0.21</v>
      </c>
      <c r="M29" s="370"/>
      <c r="N29" s="370"/>
      <c r="O29" s="370"/>
      <c r="P29" s="370"/>
      <c r="Q29" s="43"/>
      <c r="R29" s="43"/>
      <c r="S29" s="43"/>
      <c r="T29" s="43"/>
      <c r="U29" s="43"/>
      <c r="V29" s="43"/>
      <c r="W29" s="369">
        <f>ROUND(AZ54,2)</f>
        <v>0</v>
      </c>
      <c r="X29" s="370"/>
      <c r="Y29" s="370"/>
      <c r="Z29" s="370"/>
      <c r="AA29" s="370"/>
      <c r="AB29" s="370"/>
      <c r="AC29" s="370"/>
      <c r="AD29" s="370"/>
      <c r="AE29" s="370"/>
      <c r="AF29" s="43"/>
      <c r="AG29" s="43"/>
      <c r="AH29" s="43"/>
      <c r="AI29" s="43"/>
      <c r="AJ29" s="43"/>
      <c r="AK29" s="369">
        <f>ROUND(AV54,2)</f>
        <v>0</v>
      </c>
      <c r="AL29" s="370"/>
      <c r="AM29" s="370"/>
      <c r="AN29" s="370"/>
      <c r="AO29" s="370"/>
      <c r="AP29" s="43"/>
      <c r="AQ29" s="43"/>
      <c r="AR29" s="44"/>
      <c r="BE29" s="359"/>
    </row>
    <row r="30" spans="2:57" s="3" customFormat="1" ht="14.45" customHeight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71">
        <v>0.15</v>
      </c>
      <c r="M30" s="370"/>
      <c r="N30" s="370"/>
      <c r="O30" s="370"/>
      <c r="P30" s="370"/>
      <c r="Q30" s="43"/>
      <c r="R30" s="43"/>
      <c r="S30" s="43"/>
      <c r="T30" s="43"/>
      <c r="U30" s="43"/>
      <c r="V30" s="43"/>
      <c r="W30" s="369">
        <f>ROUND(BA54,2)</f>
        <v>0</v>
      </c>
      <c r="X30" s="370"/>
      <c r="Y30" s="370"/>
      <c r="Z30" s="370"/>
      <c r="AA30" s="370"/>
      <c r="AB30" s="370"/>
      <c r="AC30" s="370"/>
      <c r="AD30" s="370"/>
      <c r="AE30" s="370"/>
      <c r="AF30" s="43"/>
      <c r="AG30" s="43"/>
      <c r="AH30" s="43"/>
      <c r="AI30" s="43"/>
      <c r="AJ30" s="43"/>
      <c r="AK30" s="369">
        <f>ROUND(AW54,2)</f>
        <v>0</v>
      </c>
      <c r="AL30" s="370"/>
      <c r="AM30" s="370"/>
      <c r="AN30" s="370"/>
      <c r="AO30" s="370"/>
      <c r="AP30" s="43"/>
      <c r="AQ30" s="43"/>
      <c r="AR30" s="44"/>
      <c r="BE30" s="359"/>
    </row>
    <row r="31" spans="2:57" s="3" customFormat="1" ht="14.45" customHeight="1" hidden="1">
      <c r="B31" s="42"/>
      <c r="C31" s="43"/>
      <c r="D31" s="43"/>
      <c r="E31" s="43"/>
      <c r="F31" s="31" t="s">
        <v>46</v>
      </c>
      <c r="G31" s="43"/>
      <c r="H31" s="43"/>
      <c r="I31" s="43"/>
      <c r="J31" s="43"/>
      <c r="K31" s="43"/>
      <c r="L31" s="371">
        <v>0.21</v>
      </c>
      <c r="M31" s="370"/>
      <c r="N31" s="370"/>
      <c r="O31" s="370"/>
      <c r="P31" s="370"/>
      <c r="Q31" s="43"/>
      <c r="R31" s="43"/>
      <c r="S31" s="43"/>
      <c r="T31" s="43"/>
      <c r="U31" s="43"/>
      <c r="V31" s="43"/>
      <c r="W31" s="369">
        <f>ROUND(BB54,2)</f>
        <v>0</v>
      </c>
      <c r="X31" s="370"/>
      <c r="Y31" s="370"/>
      <c r="Z31" s="370"/>
      <c r="AA31" s="370"/>
      <c r="AB31" s="370"/>
      <c r="AC31" s="370"/>
      <c r="AD31" s="370"/>
      <c r="AE31" s="370"/>
      <c r="AF31" s="43"/>
      <c r="AG31" s="43"/>
      <c r="AH31" s="43"/>
      <c r="AI31" s="43"/>
      <c r="AJ31" s="43"/>
      <c r="AK31" s="369">
        <v>0</v>
      </c>
      <c r="AL31" s="370"/>
      <c r="AM31" s="370"/>
      <c r="AN31" s="370"/>
      <c r="AO31" s="370"/>
      <c r="AP31" s="43"/>
      <c r="AQ31" s="43"/>
      <c r="AR31" s="44"/>
      <c r="BE31" s="359"/>
    </row>
    <row r="32" spans="2:57" s="3" customFormat="1" ht="14.45" customHeight="1" hidden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71">
        <v>0.15</v>
      </c>
      <c r="M32" s="370"/>
      <c r="N32" s="370"/>
      <c r="O32" s="370"/>
      <c r="P32" s="370"/>
      <c r="Q32" s="43"/>
      <c r="R32" s="43"/>
      <c r="S32" s="43"/>
      <c r="T32" s="43"/>
      <c r="U32" s="43"/>
      <c r="V32" s="43"/>
      <c r="W32" s="369">
        <f>ROUND(BC54,2)</f>
        <v>0</v>
      </c>
      <c r="X32" s="370"/>
      <c r="Y32" s="370"/>
      <c r="Z32" s="370"/>
      <c r="AA32" s="370"/>
      <c r="AB32" s="370"/>
      <c r="AC32" s="370"/>
      <c r="AD32" s="370"/>
      <c r="AE32" s="370"/>
      <c r="AF32" s="43"/>
      <c r="AG32" s="43"/>
      <c r="AH32" s="43"/>
      <c r="AI32" s="43"/>
      <c r="AJ32" s="43"/>
      <c r="AK32" s="369">
        <v>0</v>
      </c>
      <c r="AL32" s="370"/>
      <c r="AM32" s="370"/>
      <c r="AN32" s="370"/>
      <c r="AO32" s="370"/>
      <c r="AP32" s="43"/>
      <c r="AQ32" s="43"/>
      <c r="AR32" s="44"/>
      <c r="BE32" s="359"/>
    </row>
    <row r="33" spans="2:44" s="3" customFormat="1" ht="14.45" customHeight="1" hidden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71">
        <v>0</v>
      </c>
      <c r="M33" s="370"/>
      <c r="N33" s="370"/>
      <c r="O33" s="370"/>
      <c r="P33" s="370"/>
      <c r="Q33" s="43"/>
      <c r="R33" s="43"/>
      <c r="S33" s="43"/>
      <c r="T33" s="43"/>
      <c r="U33" s="43"/>
      <c r="V33" s="43"/>
      <c r="W33" s="369">
        <f>ROUND(BD54,2)</f>
        <v>0</v>
      </c>
      <c r="X33" s="370"/>
      <c r="Y33" s="370"/>
      <c r="Z33" s="370"/>
      <c r="AA33" s="370"/>
      <c r="AB33" s="370"/>
      <c r="AC33" s="370"/>
      <c r="AD33" s="370"/>
      <c r="AE33" s="370"/>
      <c r="AF33" s="43"/>
      <c r="AG33" s="43"/>
      <c r="AH33" s="43"/>
      <c r="AI33" s="43"/>
      <c r="AJ33" s="43"/>
      <c r="AK33" s="369">
        <v>0</v>
      </c>
      <c r="AL33" s="370"/>
      <c r="AM33" s="370"/>
      <c r="AN33" s="370"/>
      <c r="AO33" s="370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375" t="s">
        <v>51</v>
      </c>
      <c r="Y35" s="373"/>
      <c r="Z35" s="373"/>
      <c r="AA35" s="373"/>
      <c r="AB35" s="373"/>
      <c r="AC35" s="47"/>
      <c r="AD35" s="47"/>
      <c r="AE35" s="47"/>
      <c r="AF35" s="47"/>
      <c r="AG35" s="47"/>
      <c r="AH35" s="47"/>
      <c r="AI35" s="47"/>
      <c r="AJ35" s="47"/>
      <c r="AK35" s="372">
        <f>SUM(AK26:AK33)</f>
        <v>0</v>
      </c>
      <c r="AL35" s="373"/>
      <c r="AM35" s="373"/>
      <c r="AN35" s="373"/>
      <c r="AO35" s="374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TPOPEZAOu2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7" t="str">
        <f>K6</f>
        <v>Zateplení  stávajícího administrativního objektu v areálu spol. Pejskar &amp; spol., s.r.o., Police nad Metují</v>
      </c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Police nad Metují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39" t="str">
        <f>IF(AN8="","",AN8)</f>
        <v>29. 10. 2021</v>
      </c>
      <c r="AN47" s="339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7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PEJSKAR &amp; SPOL., spol.s.r.o., Praha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40" t="str">
        <f>IF(E17="","",E17)</f>
        <v>Ing. Petr Tuček, Červený Kostelec</v>
      </c>
      <c r="AN49" s="341"/>
      <c r="AO49" s="341"/>
      <c r="AP49" s="341"/>
      <c r="AQ49" s="38"/>
      <c r="AR49" s="41"/>
      <c r="AS49" s="342" t="s">
        <v>53</v>
      </c>
      <c r="AT49" s="343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40" t="str">
        <f>IF(E20="","",E20)</f>
        <v>Jan Krčmář</v>
      </c>
      <c r="AN50" s="341"/>
      <c r="AO50" s="341"/>
      <c r="AP50" s="341"/>
      <c r="AQ50" s="38"/>
      <c r="AR50" s="41"/>
      <c r="AS50" s="344"/>
      <c r="AT50" s="345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6"/>
      <c r="AT51" s="347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8" t="s">
        <v>54</v>
      </c>
      <c r="D52" s="349"/>
      <c r="E52" s="349"/>
      <c r="F52" s="349"/>
      <c r="G52" s="349"/>
      <c r="H52" s="68"/>
      <c r="I52" s="351" t="s">
        <v>55</v>
      </c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50" t="s">
        <v>56</v>
      </c>
      <c r="AH52" s="349"/>
      <c r="AI52" s="349"/>
      <c r="AJ52" s="349"/>
      <c r="AK52" s="349"/>
      <c r="AL52" s="349"/>
      <c r="AM52" s="349"/>
      <c r="AN52" s="351" t="s">
        <v>57</v>
      </c>
      <c r="AO52" s="349"/>
      <c r="AP52" s="349"/>
      <c r="AQ52" s="69" t="s">
        <v>58</v>
      </c>
      <c r="AR52" s="41"/>
      <c r="AS52" s="70" t="s">
        <v>59</v>
      </c>
      <c r="AT52" s="71" t="s">
        <v>60</v>
      </c>
      <c r="AU52" s="71" t="s">
        <v>61</v>
      </c>
      <c r="AV52" s="71" t="s">
        <v>62</v>
      </c>
      <c r="AW52" s="71" t="s">
        <v>63</v>
      </c>
      <c r="AX52" s="71" t="s">
        <v>64</v>
      </c>
      <c r="AY52" s="71" t="s">
        <v>65</v>
      </c>
      <c r="AZ52" s="71" t="s">
        <v>66</v>
      </c>
      <c r="BA52" s="71" t="s">
        <v>67</v>
      </c>
      <c r="BB52" s="71" t="s">
        <v>68</v>
      </c>
      <c r="BC52" s="71" t="s">
        <v>69</v>
      </c>
      <c r="BD52" s="72" t="s">
        <v>70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5">
        <f>ROUND(SUM(AG55:AG58),2)</f>
        <v>0</v>
      </c>
      <c r="AH54" s="355"/>
      <c r="AI54" s="355"/>
      <c r="AJ54" s="355"/>
      <c r="AK54" s="355"/>
      <c r="AL54" s="355"/>
      <c r="AM54" s="355"/>
      <c r="AN54" s="356">
        <f>SUM(AG54,AT54)</f>
        <v>0</v>
      </c>
      <c r="AO54" s="356"/>
      <c r="AP54" s="356"/>
      <c r="AQ54" s="80" t="s">
        <v>19</v>
      </c>
      <c r="AR54" s="81"/>
      <c r="AS54" s="82">
        <f>ROUND(SUM(AS55:AS58),2)</f>
        <v>0</v>
      </c>
      <c r="AT54" s="83">
        <f>ROUND(SUM(AV54:AW54),2)</f>
        <v>0</v>
      </c>
      <c r="AU54" s="84">
        <f>ROUND(SUM(AU55:AU58),5)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ROUND(SUM(AZ55:AZ58),2)</f>
        <v>0</v>
      </c>
      <c r="BA54" s="83">
        <f>ROUND(SUM(BA55:BA58),2)</f>
        <v>0</v>
      </c>
      <c r="BB54" s="83">
        <f>ROUND(SUM(BB55:BB58),2)</f>
        <v>0</v>
      </c>
      <c r="BC54" s="83">
        <f>ROUND(SUM(BC55:BC58),2)</f>
        <v>0</v>
      </c>
      <c r="BD54" s="85">
        <f>ROUND(SUM(BD55:BD58),2)</f>
        <v>0</v>
      </c>
      <c r="BS54" s="86" t="s">
        <v>72</v>
      </c>
      <c r="BT54" s="86" t="s">
        <v>73</v>
      </c>
      <c r="BU54" s="87" t="s">
        <v>74</v>
      </c>
      <c r="BV54" s="86" t="s">
        <v>75</v>
      </c>
      <c r="BW54" s="86" t="s">
        <v>5</v>
      </c>
      <c r="BX54" s="86" t="s">
        <v>76</v>
      </c>
      <c r="CL54" s="86" t="s">
        <v>19</v>
      </c>
    </row>
    <row r="55" spans="1:91" s="7" customFormat="1" ht="16.5" customHeight="1">
      <c r="A55" s="88" t="s">
        <v>77</v>
      </c>
      <c r="B55" s="89"/>
      <c r="C55" s="90"/>
      <c r="D55" s="352" t="s">
        <v>78</v>
      </c>
      <c r="E55" s="352"/>
      <c r="F55" s="352"/>
      <c r="G55" s="352"/>
      <c r="H55" s="352"/>
      <c r="I55" s="91"/>
      <c r="J55" s="352" t="s">
        <v>79</v>
      </c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3">
        <f>'1. - Stavební část'!J30</f>
        <v>0</v>
      </c>
      <c r="AH55" s="354"/>
      <c r="AI55" s="354"/>
      <c r="AJ55" s="354"/>
      <c r="AK55" s="354"/>
      <c r="AL55" s="354"/>
      <c r="AM55" s="354"/>
      <c r="AN55" s="353">
        <f>SUM(AG55,AT55)</f>
        <v>0</v>
      </c>
      <c r="AO55" s="354"/>
      <c r="AP55" s="354"/>
      <c r="AQ55" s="92" t="s">
        <v>80</v>
      </c>
      <c r="AR55" s="93"/>
      <c r="AS55" s="94">
        <v>0</v>
      </c>
      <c r="AT55" s="95">
        <f>ROUND(SUM(AV55:AW55),2)</f>
        <v>0</v>
      </c>
      <c r="AU55" s="96">
        <f>'1. - Stavební část'!P108</f>
        <v>0</v>
      </c>
      <c r="AV55" s="95">
        <f>'1. - Stavební část'!J33</f>
        <v>0</v>
      </c>
      <c r="AW55" s="95">
        <f>'1. - Stavební část'!J34</f>
        <v>0</v>
      </c>
      <c r="AX55" s="95">
        <f>'1. - Stavební část'!J35</f>
        <v>0</v>
      </c>
      <c r="AY55" s="95">
        <f>'1. - Stavební část'!J36</f>
        <v>0</v>
      </c>
      <c r="AZ55" s="95">
        <f>'1. - Stavební část'!F33</f>
        <v>0</v>
      </c>
      <c r="BA55" s="95">
        <f>'1. - Stavební část'!F34</f>
        <v>0</v>
      </c>
      <c r="BB55" s="95">
        <f>'1. - Stavební část'!F35</f>
        <v>0</v>
      </c>
      <c r="BC55" s="95">
        <f>'1. - Stavební část'!F36</f>
        <v>0</v>
      </c>
      <c r="BD55" s="97">
        <f>'1. - Stavební část'!F37</f>
        <v>0</v>
      </c>
      <c r="BT55" s="98" t="s">
        <v>81</v>
      </c>
      <c r="BV55" s="98" t="s">
        <v>75</v>
      </c>
      <c r="BW55" s="98" t="s">
        <v>82</v>
      </c>
      <c r="BX55" s="98" t="s">
        <v>5</v>
      </c>
      <c r="CL55" s="98" t="s">
        <v>19</v>
      </c>
      <c r="CM55" s="98" t="s">
        <v>83</v>
      </c>
    </row>
    <row r="56" spans="1:91" s="7" customFormat="1" ht="16.5" customHeight="1">
      <c r="A56" s="88" t="s">
        <v>77</v>
      </c>
      <c r="B56" s="89"/>
      <c r="C56" s="90"/>
      <c r="D56" s="352" t="s">
        <v>84</v>
      </c>
      <c r="E56" s="352"/>
      <c r="F56" s="352"/>
      <c r="G56" s="352"/>
      <c r="H56" s="352"/>
      <c r="I56" s="91"/>
      <c r="J56" s="352" t="s">
        <v>85</v>
      </c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3">
        <f>'VRN - Vedlejší a ostatní ...'!J30</f>
        <v>0</v>
      </c>
      <c r="AH56" s="354"/>
      <c r="AI56" s="354"/>
      <c r="AJ56" s="354"/>
      <c r="AK56" s="354"/>
      <c r="AL56" s="354"/>
      <c r="AM56" s="354"/>
      <c r="AN56" s="353">
        <f>SUM(AG56,AT56)</f>
        <v>0</v>
      </c>
      <c r="AO56" s="354"/>
      <c r="AP56" s="354"/>
      <c r="AQ56" s="92" t="s">
        <v>86</v>
      </c>
      <c r="AR56" s="93"/>
      <c r="AS56" s="94">
        <v>0</v>
      </c>
      <c r="AT56" s="95">
        <f>ROUND(SUM(AV56:AW56),2)</f>
        <v>0</v>
      </c>
      <c r="AU56" s="96">
        <f>'VRN - Vedlejší a ostatní ...'!P84</f>
        <v>0</v>
      </c>
      <c r="AV56" s="95">
        <f>'VRN - Vedlejší a ostatní ...'!J33</f>
        <v>0</v>
      </c>
      <c r="AW56" s="95">
        <f>'VRN - Vedlejší a ostatní ...'!J34</f>
        <v>0</v>
      </c>
      <c r="AX56" s="95">
        <f>'VRN - Vedlejší a ostatní ...'!J35</f>
        <v>0</v>
      </c>
      <c r="AY56" s="95">
        <f>'VRN - Vedlejší a ostatní ...'!J36</f>
        <v>0</v>
      </c>
      <c r="AZ56" s="95">
        <f>'VRN - Vedlejší a ostatní ...'!F33</f>
        <v>0</v>
      </c>
      <c r="BA56" s="95">
        <f>'VRN - Vedlejší a ostatní ...'!F34</f>
        <v>0</v>
      </c>
      <c r="BB56" s="95">
        <f>'VRN - Vedlejší a ostatní ...'!F35</f>
        <v>0</v>
      </c>
      <c r="BC56" s="95">
        <f>'VRN - Vedlejší a ostatní ...'!F36</f>
        <v>0</v>
      </c>
      <c r="BD56" s="97">
        <f>'VRN - Vedlejší a ostatní ...'!F37</f>
        <v>0</v>
      </c>
      <c r="BT56" s="98" t="s">
        <v>81</v>
      </c>
      <c r="BV56" s="98" t="s">
        <v>75</v>
      </c>
      <c r="BW56" s="98" t="s">
        <v>87</v>
      </c>
      <c r="BX56" s="98" t="s">
        <v>5</v>
      </c>
      <c r="CL56" s="98" t="s">
        <v>88</v>
      </c>
      <c r="CM56" s="98" t="s">
        <v>83</v>
      </c>
    </row>
    <row r="57" spans="1:91" s="7" customFormat="1" ht="24.75" customHeight="1">
      <c r="A57" s="88" t="s">
        <v>77</v>
      </c>
      <c r="B57" s="89"/>
      <c r="C57" s="90"/>
      <c r="D57" s="352" t="s">
        <v>89</v>
      </c>
      <c r="E57" s="352"/>
      <c r="F57" s="352"/>
      <c r="G57" s="352"/>
      <c r="H57" s="352"/>
      <c r="I57" s="91"/>
      <c r="J57" s="352" t="s">
        <v>90</v>
      </c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3">
        <f>'BOZP - Činnost koordináto...'!J30</f>
        <v>0</v>
      </c>
      <c r="AH57" s="354"/>
      <c r="AI57" s="354"/>
      <c r="AJ57" s="354"/>
      <c r="AK57" s="354"/>
      <c r="AL57" s="354"/>
      <c r="AM57" s="354"/>
      <c r="AN57" s="353">
        <f>SUM(AG57,AT57)</f>
        <v>0</v>
      </c>
      <c r="AO57" s="354"/>
      <c r="AP57" s="354"/>
      <c r="AQ57" s="92" t="s">
        <v>91</v>
      </c>
      <c r="AR57" s="93"/>
      <c r="AS57" s="94">
        <v>0</v>
      </c>
      <c r="AT57" s="95">
        <f>ROUND(SUM(AV57:AW57),2)</f>
        <v>0</v>
      </c>
      <c r="AU57" s="96">
        <f>'BOZP - Činnost koordináto...'!P81</f>
        <v>0</v>
      </c>
      <c r="AV57" s="95">
        <f>'BOZP - Činnost koordináto...'!J33</f>
        <v>0</v>
      </c>
      <c r="AW57" s="95">
        <f>'BOZP - Činnost koordináto...'!J34</f>
        <v>0</v>
      </c>
      <c r="AX57" s="95">
        <f>'BOZP - Činnost koordináto...'!J35</f>
        <v>0</v>
      </c>
      <c r="AY57" s="95">
        <f>'BOZP - Činnost koordináto...'!J36</f>
        <v>0</v>
      </c>
      <c r="AZ57" s="95">
        <f>'BOZP - Činnost koordináto...'!F33</f>
        <v>0</v>
      </c>
      <c r="BA57" s="95">
        <f>'BOZP - Činnost koordináto...'!F34</f>
        <v>0</v>
      </c>
      <c r="BB57" s="95">
        <f>'BOZP - Činnost koordináto...'!F35</f>
        <v>0</v>
      </c>
      <c r="BC57" s="95">
        <f>'BOZP - Činnost koordináto...'!F36</f>
        <v>0</v>
      </c>
      <c r="BD57" s="97">
        <f>'BOZP - Činnost koordináto...'!F37</f>
        <v>0</v>
      </c>
      <c r="BT57" s="98" t="s">
        <v>81</v>
      </c>
      <c r="BV57" s="98" t="s">
        <v>75</v>
      </c>
      <c r="BW57" s="98" t="s">
        <v>92</v>
      </c>
      <c r="BX57" s="98" t="s">
        <v>5</v>
      </c>
      <c r="CL57" s="98" t="s">
        <v>19</v>
      </c>
      <c r="CM57" s="98" t="s">
        <v>83</v>
      </c>
    </row>
    <row r="58" spans="1:91" s="7" customFormat="1" ht="16.5" customHeight="1">
      <c r="A58" s="88" t="s">
        <v>77</v>
      </c>
      <c r="B58" s="89"/>
      <c r="C58" s="90"/>
      <c r="D58" s="352" t="s">
        <v>93</v>
      </c>
      <c r="E58" s="352"/>
      <c r="F58" s="352"/>
      <c r="G58" s="352"/>
      <c r="H58" s="352"/>
      <c r="I58" s="91"/>
      <c r="J58" s="352" t="s">
        <v>94</v>
      </c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3">
        <f>'RR - Rozpočtová rezerva (...'!J30</f>
        <v>0</v>
      </c>
      <c r="AH58" s="354"/>
      <c r="AI58" s="354"/>
      <c r="AJ58" s="354"/>
      <c r="AK58" s="354"/>
      <c r="AL58" s="354"/>
      <c r="AM58" s="354"/>
      <c r="AN58" s="353">
        <f>SUM(AG58,AT58)</f>
        <v>0</v>
      </c>
      <c r="AO58" s="354"/>
      <c r="AP58" s="354"/>
      <c r="AQ58" s="92" t="s">
        <v>91</v>
      </c>
      <c r="AR58" s="93"/>
      <c r="AS58" s="99">
        <v>0</v>
      </c>
      <c r="AT58" s="100">
        <f>ROUND(SUM(AV58:AW58),2)</f>
        <v>0</v>
      </c>
      <c r="AU58" s="101">
        <f>'RR - Rozpočtová rezerva (...'!P81</f>
        <v>0</v>
      </c>
      <c r="AV58" s="100">
        <f>'RR - Rozpočtová rezerva (...'!J33</f>
        <v>0</v>
      </c>
      <c r="AW58" s="100">
        <f>'RR - Rozpočtová rezerva (...'!J34</f>
        <v>0</v>
      </c>
      <c r="AX58" s="100">
        <f>'RR - Rozpočtová rezerva (...'!J35</f>
        <v>0</v>
      </c>
      <c r="AY58" s="100">
        <f>'RR - Rozpočtová rezerva (...'!J36</f>
        <v>0</v>
      </c>
      <c r="AZ58" s="100">
        <f>'RR - Rozpočtová rezerva (...'!F33</f>
        <v>0</v>
      </c>
      <c r="BA58" s="100">
        <f>'RR - Rozpočtová rezerva (...'!F34</f>
        <v>0</v>
      </c>
      <c r="BB58" s="100">
        <f>'RR - Rozpočtová rezerva (...'!F35</f>
        <v>0</v>
      </c>
      <c r="BC58" s="100">
        <f>'RR - Rozpočtová rezerva (...'!F36</f>
        <v>0</v>
      </c>
      <c r="BD58" s="102">
        <f>'RR - Rozpočtová rezerva (...'!F37</f>
        <v>0</v>
      </c>
      <c r="BT58" s="98" t="s">
        <v>81</v>
      </c>
      <c r="BV58" s="98" t="s">
        <v>75</v>
      </c>
      <c r="BW58" s="98" t="s">
        <v>95</v>
      </c>
      <c r="BX58" s="98" t="s">
        <v>5</v>
      </c>
      <c r="CL58" s="98" t="s">
        <v>19</v>
      </c>
      <c r="CM58" s="98" t="s">
        <v>83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5" customHeight="1">
      <c r="A60" s="36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algorithmName="SHA-512" hashValue="MLeMVI8iFNM5spbYfHwUR6S6KjjI7zZJ//ky1rD6dR9dTt7Vj5PxdKbw6Dfn329ysltffqdWjQW7kn1703rMrA==" saltValue="RrStU+SbJI9wab3xEov5Bnr1j7x9Zf0QCu6LvE89nb5UEize5FvQFVdYzNVTV7f3oHgGTbQT7XttUmR0E0jnPQ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1. - Stavební část'!C2" display="/"/>
    <hyperlink ref="A56" location="'VRN - Vedlejší a ostatní ...'!C2" display="/"/>
    <hyperlink ref="A57" location="'BOZP - Činnost koordináto...'!C2" display="/"/>
    <hyperlink ref="A58" location="'RR - Rozpočtová rezerva (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96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7" t="str">
        <f>'Rekapitulace zakázky'!K6</f>
        <v>Zateplení  stávajícího administrativního objektu v areálu spol. Pejskar &amp; spol., s.r.o., Police nad Metují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7" t="s">
        <v>97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98</v>
      </c>
      <c r="F9" s="380"/>
      <c r="G9" s="380"/>
      <c r="H9" s="38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zakázky'!AN8</f>
        <v>29. 10. 2021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zakázky'!AN13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zakázky'!E14</f>
        <v>Vyplň údaj</v>
      </c>
      <c r="F18" s="382"/>
      <c r="G18" s="382"/>
      <c r="H18" s="382"/>
      <c r="I18" s="107" t="s">
        <v>28</v>
      </c>
      <c r="J18" s="32" t="str">
        <f>'Rekapitulace zakázky'!AN14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32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36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3" t="s">
        <v>38</v>
      </c>
      <c r="F27" s="383"/>
      <c r="G27" s="383"/>
      <c r="H27" s="3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ROUND(J108,2)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ROUND((SUM(BE108:BE850)),2)</f>
        <v>0</v>
      </c>
      <c r="G33" s="36"/>
      <c r="H33" s="36"/>
      <c r="I33" s="120">
        <v>0.21</v>
      </c>
      <c r="J33" s="119">
        <f>ROUND(((SUM(BE108:BE850))*I33),2)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ROUND((SUM(BF108:BF850)),2)</f>
        <v>0</v>
      </c>
      <c r="G34" s="36"/>
      <c r="H34" s="36"/>
      <c r="I34" s="120">
        <v>0.15</v>
      </c>
      <c r="J34" s="119">
        <f>ROUND(((SUM(BF108:BF850))*I34),2)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46</v>
      </c>
      <c r="F35" s="119">
        <f>ROUND((SUM(BG108:BG850)),2)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47</v>
      </c>
      <c r="F36" s="119">
        <f>ROUND((SUM(BH108:BH850)),2)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48</v>
      </c>
      <c r="F37" s="119">
        <f>ROUND((SUM(BI108:BI850)),2)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Zateplení  stávajícího administrativního objektu v areálu spol. Pejskar &amp; spol., s.r.o., Police nad Metují</v>
      </c>
      <c r="F48" s="385"/>
      <c r="G48" s="385"/>
      <c r="H48" s="38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7" t="str">
        <f>E9</f>
        <v>1. - Stavební část</v>
      </c>
      <c r="F50" s="386"/>
      <c r="G50" s="386"/>
      <c r="H50" s="38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Police nad Metují</v>
      </c>
      <c r="G52" s="38"/>
      <c r="H52" s="38"/>
      <c r="I52" s="31" t="s">
        <v>23</v>
      </c>
      <c r="J52" s="61" t="str">
        <f>IF(J12="","",J12)</f>
        <v>29. 10. 2021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PEJSKAR &amp; SPOL., spol.s.r.o., Praha</v>
      </c>
      <c r="G54" s="38"/>
      <c r="H54" s="38"/>
      <c r="I54" s="31" t="s">
        <v>31</v>
      </c>
      <c r="J54" s="34" t="str">
        <f>E21</f>
        <v>Ing. Petr Tuček, Červený Kostelec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Jan Krčmář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100</v>
      </c>
      <c r="D57" s="133"/>
      <c r="E57" s="133"/>
      <c r="F57" s="133"/>
      <c r="G57" s="133"/>
      <c r="H57" s="133"/>
      <c r="I57" s="133"/>
      <c r="J57" s="134" t="s">
        <v>101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J108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102</v>
      </c>
    </row>
    <row r="60" spans="2:12" s="9" customFormat="1" ht="24.95" customHeight="1">
      <c r="B60" s="136"/>
      <c r="C60" s="137"/>
      <c r="D60" s="138" t="s">
        <v>103</v>
      </c>
      <c r="E60" s="139"/>
      <c r="F60" s="139"/>
      <c r="G60" s="139"/>
      <c r="H60" s="139"/>
      <c r="I60" s="139"/>
      <c r="J60" s="140">
        <f>J109</f>
        <v>0</v>
      </c>
      <c r="K60" s="137"/>
      <c r="L60" s="141"/>
    </row>
    <row r="61" spans="2:12" s="10" customFormat="1" ht="19.9" customHeight="1">
      <c r="B61" s="142"/>
      <c r="C61" s="143"/>
      <c r="D61" s="144" t="s">
        <v>104</v>
      </c>
      <c r="E61" s="145"/>
      <c r="F61" s="145"/>
      <c r="G61" s="145"/>
      <c r="H61" s="145"/>
      <c r="I61" s="145"/>
      <c r="J61" s="146">
        <f>J110</f>
        <v>0</v>
      </c>
      <c r="K61" s="143"/>
      <c r="L61" s="147"/>
    </row>
    <row r="62" spans="2:12" s="10" customFormat="1" ht="19.9" customHeight="1">
      <c r="B62" s="142"/>
      <c r="C62" s="143"/>
      <c r="D62" s="144" t="s">
        <v>105</v>
      </c>
      <c r="E62" s="145"/>
      <c r="F62" s="145"/>
      <c r="G62" s="145"/>
      <c r="H62" s="145"/>
      <c r="I62" s="145"/>
      <c r="J62" s="146">
        <f>J134</f>
        <v>0</v>
      </c>
      <c r="K62" s="143"/>
      <c r="L62" s="147"/>
    </row>
    <row r="63" spans="2:12" s="10" customFormat="1" ht="19.9" customHeight="1">
      <c r="B63" s="142"/>
      <c r="C63" s="143"/>
      <c r="D63" s="144" t="s">
        <v>106</v>
      </c>
      <c r="E63" s="145"/>
      <c r="F63" s="145"/>
      <c r="G63" s="145"/>
      <c r="H63" s="145"/>
      <c r="I63" s="145"/>
      <c r="J63" s="146">
        <f>J139</f>
        <v>0</v>
      </c>
      <c r="K63" s="143"/>
      <c r="L63" s="147"/>
    </row>
    <row r="64" spans="2:12" s="10" customFormat="1" ht="19.9" customHeight="1">
      <c r="B64" s="142"/>
      <c r="C64" s="143"/>
      <c r="D64" s="144" t="s">
        <v>107</v>
      </c>
      <c r="E64" s="145"/>
      <c r="F64" s="145"/>
      <c r="G64" s="145"/>
      <c r="H64" s="145"/>
      <c r="I64" s="145"/>
      <c r="J64" s="146">
        <f>J154</f>
        <v>0</v>
      </c>
      <c r="K64" s="143"/>
      <c r="L64" s="147"/>
    </row>
    <row r="65" spans="2:12" s="10" customFormat="1" ht="19.9" customHeight="1">
      <c r="B65" s="142"/>
      <c r="C65" s="143"/>
      <c r="D65" s="144" t="s">
        <v>108</v>
      </c>
      <c r="E65" s="145"/>
      <c r="F65" s="145"/>
      <c r="G65" s="145"/>
      <c r="H65" s="145"/>
      <c r="I65" s="145"/>
      <c r="J65" s="146">
        <f>J352</f>
        <v>0</v>
      </c>
      <c r="K65" s="143"/>
      <c r="L65" s="147"/>
    </row>
    <row r="66" spans="2:12" s="10" customFormat="1" ht="19.9" customHeight="1">
      <c r="B66" s="142"/>
      <c r="C66" s="143"/>
      <c r="D66" s="144" t="s">
        <v>109</v>
      </c>
      <c r="E66" s="145"/>
      <c r="F66" s="145"/>
      <c r="G66" s="145"/>
      <c r="H66" s="145"/>
      <c r="I66" s="145"/>
      <c r="J66" s="146">
        <f>J371</f>
        <v>0</v>
      </c>
      <c r="K66" s="143"/>
      <c r="L66" s="147"/>
    </row>
    <row r="67" spans="2:12" s="10" customFormat="1" ht="19.9" customHeight="1">
      <c r="B67" s="142"/>
      <c r="C67" s="143"/>
      <c r="D67" s="144" t="s">
        <v>110</v>
      </c>
      <c r="E67" s="145"/>
      <c r="F67" s="145"/>
      <c r="G67" s="145"/>
      <c r="H67" s="145"/>
      <c r="I67" s="145"/>
      <c r="J67" s="146">
        <f>J412</f>
        <v>0</v>
      </c>
      <c r="K67" s="143"/>
      <c r="L67" s="147"/>
    </row>
    <row r="68" spans="2:12" s="10" customFormat="1" ht="19.9" customHeight="1">
      <c r="B68" s="142"/>
      <c r="C68" s="143"/>
      <c r="D68" s="144" t="s">
        <v>111</v>
      </c>
      <c r="E68" s="145"/>
      <c r="F68" s="145"/>
      <c r="G68" s="145"/>
      <c r="H68" s="145"/>
      <c r="I68" s="145"/>
      <c r="J68" s="146">
        <f>J456</f>
        <v>0</v>
      </c>
      <c r="K68" s="143"/>
      <c r="L68" s="147"/>
    </row>
    <row r="69" spans="2:12" s="10" customFormat="1" ht="19.9" customHeight="1">
      <c r="B69" s="142"/>
      <c r="C69" s="143"/>
      <c r="D69" s="144" t="s">
        <v>112</v>
      </c>
      <c r="E69" s="145"/>
      <c r="F69" s="145"/>
      <c r="G69" s="145"/>
      <c r="H69" s="145"/>
      <c r="I69" s="145"/>
      <c r="J69" s="146">
        <f>J459</f>
        <v>0</v>
      </c>
      <c r="K69" s="143"/>
      <c r="L69" s="147"/>
    </row>
    <row r="70" spans="2:12" s="9" customFormat="1" ht="24.95" customHeight="1">
      <c r="B70" s="136"/>
      <c r="C70" s="137"/>
      <c r="D70" s="138" t="s">
        <v>113</v>
      </c>
      <c r="E70" s="139"/>
      <c r="F70" s="139"/>
      <c r="G70" s="139"/>
      <c r="H70" s="139"/>
      <c r="I70" s="139"/>
      <c r="J70" s="140">
        <f>J475</f>
        <v>0</v>
      </c>
      <c r="K70" s="137"/>
      <c r="L70" s="141"/>
    </row>
    <row r="71" spans="2:12" s="10" customFormat="1" ht="19.9" customHeight="1">
      <c r="B71" s="142"/>
      <c r="C71" s="143"/>
      <c r="D71" s="144" t="s">
        <v>114</v>
      </c>
      <c r="E71" s="145"/>
      <c r="F71" s="145"/>
      <c r="G71" s="145"/>
      <c r="H71" s="145"/>
      <c r="I71" s="145"/>
      <c r="J71" s="146">
        <f>J476</f>
        <v>0</v>
      </c>
      <c r="K71" s="143"/>
      <c r="L71" s="147"/>
    </row>
    <row r="72" spans="2:12" s="10" customFormat="1" ht="19.9" customHeight="1">
      <c r="B72" s="142"/>
      <c r="C72" s="143"/>
      <c r="D72" s="144" t="s">
        <v>115</v>
      </c>
      <c r="E72" s="145"/>
      <c r="F72" s="145"/>
      <c r="G72" s="145"/>
      <c r="H72" s="145"/>
      <c r="I72" s="145"/>
      <c r="J72" s="146">
        <f>J535</f>
        <v>0</v>
      </c>
      <c r="K72" s="143"/>
      <c r="L72" s="147"/>
    </row>
    <row r="73" spans="2:12" s="10" customFormat="1" ht="19.9" customHeight="1">
      <c r="B73" s="142"/>
      <c r="C73" s="143"/>
      <c r="D73" s="144" t="s">
        <v>116</v>
      </c>
      <c r="E73" s="145"/>
      <c r="F73" s="145"/>
      <c r="G73" s="145"/>
      <c r="H73" s="145"/>
      <c r="I73" s="145"/>
      <c r="J73" s="146">
        <f>J542</f>
        <v>0</v>
      </c>
      <c r="K73" s="143"/>
      <c r="L73" s="147"/>
    </row>
    <row r="74" spans="2:12" s="10" customFormat="1" ht="19.9" customHeight="1">
      <c r="B74" s="142"/>
      <c r="C74" s="143"/>
      <c r="D74" s="144" t="s">
        <v>117</v>
      </c>
      <c r="E74" s="145"/>
      <c r="F74" s="145"/>
      <c r="G74" s="145"/>
      <c r="H74" s="145"/>
      <c r="I74" s="145"/>
      <c r="J74" s="146">
        <f>J573</f>
        <v>0</v>
      </c>
      <c r="K74" s="143"/>
      <c r="L74" s="147"/>
    </row>
    <row r="75" spans="2:12" s="10" customFormat="1" ht="19.9" customHeight="1">
      <c r="B75" s="142"/>
      <c r="C75" s="143"/>
      <c r="D75" s="144" t="s">
        <v>118</v>
      </c>
      <c r="E75" s="145"/>
      <c r="F75" s="145"/>
      <c r="G75" s="145"/>
      <c r="H75" s="145"/>
      <c r="I75" s="145"/>
      <c r="J75" s="146">
        <f>J580</f>
        <v>0</v>
      </c>
      <c r="K75" s="143"/>
      <c r="L75" s="147"/>
    </row>
    <row r="76" spans="2:12" s="10" customFormat="1" ht="19.9" customHeight="1">
      <c r="B76" s="142"/>
      <c r="C76" s="143"/>
      <c r="D76" s="144" t="s">
        <v>119</v>
      </c>
      <c r="E76" s="145"/>
      <c r="F76" s="145"/>
      <c r="G76" s="145"/>
      <c r="H76" s="145"/>
      <c r="I76" s="145"/>
      <c r="J76" s="146">
        <f>J582</f>
        <v>0</v>
      </c>
      <c r="K76" s="143"/>
      <c r="L76" s="147"/>
    </row>
    <row r="77" spans="2:12" s="10" customFormat="1" ht="19.9" customHeight="1">
      <c r="B77" s="142"/>
      <c r="C77" s="143"/>
      <c r="D77" s="144" t="s">
        <v>120</v>
      </c>
      <c r="E77" s="145"/>
      <c r="F77" s="145"/>
      <c r="G77" s="145"/>
      <c r="H77" s="145"/>
      <c r="I77" s="145"/>
      <c r="J77" s="146">
        <f>J586</f>
        <v>0</v>
      </c>
      <c r="K77" s="143"/>
      <c r="L77" s="147"/>
    </row>
    <row r="78" spans="2:12" s="10" customFormat="1" ht="19.9" customHeight="1">
      <c r="B78" s="142"/>
      <c r="C78" s="143"/>
      <c r="D78" s="144" t="s">
        <v>121</v>
      </c>
      <c r="E78" s="145"/>
      <c r="F78" s="145"/>
      <c r="G78" s="145"/>
      <c r="H78" s="145"/>
      <c r="I78" s="145"/>
      <c r="J78" s="146">
        <f>J595</f>
        <v>0</v>
      </c>
      <c r="K78" s="143"/>
      <c r="L78" s="147"/>
    </row>
    <row r="79" spans="2:12" s="10" customFormat="1" ht="19.9" customHeight="1">
      <c r="B79" s="142"/>
      <c r="C79" s="143"/>
      <c r="D79" s="144" t="s">
        <v>122</v>
      </c>
      <c r="E79" s="145"/>
      <c r="F79" s="145"/>
      <c r="G79" s="145"/>
      <c r="H79" s="145"/>
      <c r="I79" s="145"/>
      <c r="J79" s="146">
        <f>J599</f>
        <v>0</v>
      </c>
      <c r="K79" s="143"/>
      <c r="L79" s="147"/>
    </row>
    <row r="80" spans="2:12" s="10" customFormat="1" ht="19.9" customHeight="1">
      <c r="B80" s="142"/>
      <c r="C80" s="143"/>
      <c r="D80" s="144" t="s">
        <v>123</v>
      </c>
      <c r="E80" s="145"/>
      <c r="F80" s="145"/>
      <c r="G80" s="145"/>
      <c r="H80" s="145"/>
      <c r="I80" s="145"/>
      <c r="J80" s="146">
        <f>J628</f>
        <v>0</v>
      </c>
      <c r="K80" s="143"/>
      <c r="L80" s="147"/>
    </row>
    <row r="81" spans="2:12" s="10" customFormat="1" ht="19.9" customHeight="1">
      <c r="B81" s="142"/>
      <c r="C81" s="143"/>
      <c r="D81" s="144" t="s">
        <v>124</v>
      </c>
      <c r="E81" s="145"/>
      <c r="F81" s="145"/>
      <c r="G81" s="145"/>
      <c r="H81" s="145"/>
      <c r="I81" s="145"/>
      <c r="J81" s="146">
        <f>J632</f>
        <v>0</v>
      </c>
      <c r="K81" s="143"/>
      <c r="L81" s="147"/>
    </row>
    <row r="82" spans="2:12" s="10" customFormat="1" ht="19.9" customHeight="1">
      <c r="B82" s="142"/>
      <c r="C82" s="143"/>
      <c r="D82" s="144" t="s">
        <v>125</v>
      </c>
      <c r="E82" s="145"/>
      <c r="F82" s="145"/>
      <c r="G82" s="145"/>
      <c r="H82" s="145"/>
      <c r="I82" s="145"/>
      <c r="J82" s="146">
        <f>J701</f>
        <v>0</v>
      </c>
      <c r="K82" s="143"/>
      <c r="L82" s="147"/>
    </row>
    <row r="83" spans="2:12" s="10" customFormat="1" ht="19.9" customHeight="1">
      <c r="B83" s="142"/>
      <c r="C83" s="143"/>
      <c r="D83" s="144" t="s">
        <v>126</v>
      </c>
      <c r="E83" s="145"/>
      <c r="F83" s="145"/>
      <c r="G83" s="145"/>
      <c r="H83" s="145"/>
      <c r="I83" s="145"/>
      <c r="J83" s="146">
        <f>J729</f>
        <v>0</v>
      </c>
      <c r="K83" s="143"/>
      <c r="L83" s="147"/>
    </row>
    <row r="84" spans="2:12" s="10" customFormat="1" ht="19.9" customHeight="1">
      <c r="B84" s="142"/>
      <c r="C84" s="143"/>
      <c r="D84" s="144" t="s">
        <v>127</v>
      </c>
      <c r="E84" s="145"/>
      <c r="F84" s="145"/>
      <c r="G84" s="145"/>
      <c r="H84" s="145"/>
      <c r="I84" s="145"/>
      <c r="J84" s="146">
        <f>J776</f>
        <v>0</v>
      </c>
      <c r="K84" s="143"/>
      <c r="L84" s="147"/>
    </row>
    <row r="85" spans="2:12" s="10" customFormat="1" ht="19.9" customHeight="1">
      <c r="B85" s="142"/>
      <c r="C85" s="143"/>
      <c r="D85" s="144" t="s">
        <v>128</v>
      </c>
      <c r="E85" s="145"/>
      <c r="F85" s="145"/>
      <c r="G85" s="145"/>
      <c r="H85" s="145"/>
      <c r="I85" s="145"/>
      <c r="J85" s="146">
        <f>J783</f>
        <v>0</v>
      </c>
      <c r="K85" s="143"/>
      <c r="L85" s="147"/>
    </row>
    <row r="86" spans="2:12" s="10" customFormat="1" ht="19.9" customHeight="1">
      <c r="B86" s="142"/>
      <c r="C86" s="143"/>
      <c r="D86" s="144" t="s">
        <v>129</v>
      </c>
      <c r="E86" s="145"/>
      <c r="F86" s="145"/>
      <c r="G86" s="145"/>
      <c r="H86" s="145"/>
      <c r="I86" s="145"/>
      <c r="J86" s="146">
        <f>J799</f>
        <v>0</v>
      </c>
      <c r="K86" s="143"/>
      <c r="L86" s="147"/>
    </row>
    <row r="87" spans="2:12" s="10" customFormat="1" ht="19.9" customHeight="1">
      <c r="B87" s="142"/>
      <c r="C87" s="143"/>
      <c r="D87" s="144" t="s">
        <v>130</v>
      </c>
      <c r="E87" s="145"/>
      <c r="F87" s="145"/>
      <c r="G87" s="145"/>
      <c r="H87" s="145"/>
      <c r="I87" s="145"/>
      <c r="J87" s="146">
        <f>J808</f>
        <v>0</v>
      </c>
      <c r="K87" s="143"/>
      <c r="L87" s="147"/>
    </row>
    <row r="88" spans="2:12" s="10" customFormat="1" ht="19.9" customHeight="1">
      <c r="B88" s="142"/>
      <c r="C88" s="143"/>
      <c r="D88" s="144" t="s">
        <v>131</v>
      </c>
      <c r="E88" s="145"/>
      <c r="F88" s="145"/>
      <c r="G88" s="145"/>
      <c r="H88" s="145"/>
      <c r="I88" s="145"/>
      <c r="J88" s="146">
        <f>J818</f>
        <v>0</v>
      </c>
      <c r="K88" s="143"/>
      <c r="L88" s="147"/>
    </row>
    <row r="89" spans="1:31" s="2" customFormat="1" ht="21.7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4" spans="1:31" s="2" customFormat="1" ht="6.95" customHeight="1">
      <c r="A94" s="36"/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24.95" customHeight="1">
      <c r="A95" s="36"/>
      <c r="B95" s="37"/>
      <c r="C95" s="25" t="s">
        <v>132</v>
      </c>
      <c r="D95" s="38"/>
      <c r="E95" s="38"/>
      <c r="F95" s="38"/>
      <c r="G95" s="38"/>
      <c r="H95" s="38"/>
      <c r="I95" s="38"/>
      <c r="J95" s="38"/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2" customHeight="1">
      <c r="A97" s="36"/>
      <c r="B97" s="37"/>
      <c r="C97" s="31" t="s">
        <v>16</v>
      </c>
      <c r="D97" s="38"/>
      <c r="E97" s="38"/>
      <c r="F97" s="38"/>
      <c r="G97" s="38"/>
      <c r="H97" s="38"/>
      <c r="I97" s="38"/>
      <c r="J97" s="38"/>
      <c r="K97" s="38"/>
      <c r="L97" s="10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6.5" customHeight="1">
      <c r="A98" s="36"/>
      <c r="B98" s="37"/>
      <c r="C98" s="38"/>
      <c r="D98" s="38"/>
      <c r="E98" s="384" t="str">
        <f>E7</f>
        <v>Zateplení  stávajícího administrativního objektu v areálu spol. Pejskar &amp; spol., s.r.o., Police nad Metují</v>
      </c>
      <c r="F98" s="385"/>
      <c r="G98" s="385"/>
      <c r="H98" s="385"/>
      <c r="I98" s="38"/>
      <c r="J98" s="38"/>
      <c r="K98" s="38"/>
      <c r="L98" s="10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2" customHeight="1">
      <c r="A99" s="36"/>
      <c r="B99" s="37"/>
      <c r="C99" s="31" t="s">
        <v>97</v>
      </c>
      <c r="D99" s="38"/>
      <c r="E99" s="38"/>
      <c r="F99" s="38"/>
      <c r="G99" s="38"/>
      <c r="H99" s="38"/>
      <c r="I99" s="38"/>
      <c r="J99" s="38"/>
      <c r="K99" s="38"/>
      <c r="L99" s="108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16.5" customHeight="1">
      <c r="A100" s="36"/>
      <c r="B100" s="37"/>
      <c r="C100" s="38"/>
      <c r="D100" s="38"/>
      <c r="E100" s="337" t="str">
        <f>E9</f>
        <v>1. - Stavební část</v>
      </c>
      <c r="F100" s="386"/>
      <c r="G100" s="386"/>
      <c r="H100" s="386"/>
      <c r="I100" s="38"/>
      <c r="J100" s="38"/>
      <c r="K100" s="38"/>
      <c r="L100" s="108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6.95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108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2" customHeight="1">
      <c r="A102" s="36"/>
      <c r="B102" s="37"/>
      <c r="C102" s="31" t="s">
        <v>21</v>
      </c>
      <c r="D102" s="38"/>
      <c r="E102" s="38"/>
      <c r="F102" s="29" t="str">
        <f>F12</f>
        <v>Police nad Metují</v>
      </c>
      <c r="G102" s="38"/>
      <c r="H102" s="38"/>
      <c r="I102" s="31" t="s">
        <v>23</v>
      </c>
      <c r="J102" s="61" t="str">
        <f>IF(J12="","",J12)</f>
        <v>29. 10. 2021</v>
      </c>
      <c r="K102" s="38"/>
      <c r="L102" s="108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108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25.7" customHeight="1">
      <c r="A104" s="36"/>
      <c r="B104" s="37"/>
      <c r="C104" s="31" t="s">
        <v>25</v>
      </c>
      <c r="D104" s="38"/>
      <c r="E104" s="38"/>
      <c r="F104" s="29" t="str">
        <f>E15</f>
        <v>PEJSKAR &amp; SPOL., spol.s.r.o., Praha</v>
      </c>
      <c r="G104" s="38"/>
      <c r="H104" s="38"/>
      <c r="I104" s="31" t="s">
        <v>31</v>
      </c>
      <c r="J104" s="34" t="str">
        <f>E21</f>
        <v>Ing. Petr Tuček, Červený Kostelec</v>
      </c>
      <c r="K104" s="38"/>
      <c r="L104" s="108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15.2" customHeight="1">
      <c r="A105" s="36"/>
      <c r="B105" s="37"/>
      <c r="C105" s="31" t="s">
        <v>29</v>
      </c>
      <c r="D105" s="38"/>
      <c r="E105" s="38"/>
      <c r="F105" s="29" t="str">
        <f>IF(E18="","",E18)</f>
        <v>Vyplň údaj</v>
      </c>
      <c r="G105" s="38"/>
      <c r="H105" s="38"/>
      <c r="I105" s="31" t="s">
        <v>35</v>
      </c>
      <c r="J105" s="34" t="str">
        <f>E24</f>
        <v>Jan Krčmář</v>
      </c>
      <c r="K105" s="38"/>
      <c r="L105" s="108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0.3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108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11" customFormat="1" ht="29.25" customHeight="1">
      <c r="A107" s="148"/>
      <c r="B107" s="149"/>
      <c r="C107" s="150" t="s">
        <v>133</v>
      </c>
      <c r="D107" s="151" t="s">
        <v>58</v>
      </c>
      <c r="E107" s="151" t="s">
        <v>54</v>
      </c>
      <c r="F107" s="151" t="s">
        <v>55</v>
      </c>
      <c r="G107" s="151" t="s">
        <v>134</v>
      </c>
      <c r="H107" s="151" t="s">
        <v>135</v>
      </c>
      <c r="I107" s="151" t="s">
        <v>136</v>
      </c>
      <c r="J107" s="151" t="s">
        <v>101</v>
      </c>
      <c r="K107" s="152" t="s">
        <v>137</v>
      </c>
      <c r="L107" s="153"/>
      <c r="M107" s="70" t="s">
        <v>19</v>
      </c>
      <c r="N107" s="71" t="s">
        <v>43</v>
      </c>
      <c r="O107" s="71" t="s">
        <v>138</v>
      </c>
      <c r="P107" s="71" t="s">
        <v>139</v>
      </c>
      <c r="Q107" s="71" t="s">
        <v>140</v>
      </c>
      <c r="R107" s="71" t="s">
        <v>141</v>
      </c>
      <c r="S107" s="71" t="s">
        <v>142</v>
      </c>
      <c r="T107" s="72" t="s">
        <v>143</v>
      </c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</row>
    <row r="108" spans="1:63" s="2" customFormat="1" ht="22.9" customHeight="1">
      <c r="A108" s="36"/>
      <c r="B108" s="37"/>
      <c r="C108" s="77" t="s">
        <v>144</v>
      </c>
      <c r="D108" s="38"/>
      <c r="E108" s="38"/>
      <c r="F108" s="38"/>
      <c r="G108" s="38"/>
      <c r="H108" s="38"/>
      <c r="I108" s="38"/>
      <c r="J108" s="154">
        <f>BK108</f>
        <v>0</v>
      </c>
      <c r="K108" s="38"/>
      <c r="L108" s="41"/>
      <c r="M108" s="73"/>
      <c r="N108" s="155"/>
      <c r="O108" s="74"/>
      <c r="P108" s="156">
        <f>P109+P475</f>
        <v>0</v>
      </c>
      <c r="Q108" s="74"/>
      <c r="R108" s="156">
        <f>R109+R475</f>
        <v>105.63220531672</v>
      </c>
      <c r="S108" s="74"/>
      <c r="T108" s="157">
        <f>T109+T475</f>
        <v>40.6867787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72</v>
      </c>
      <c r="AU108" s="19" t="s">
        <v>102</v>
      </c>
      <c r="BK108" s="158">
        <f>BK109+BK475</f>
        <v>0</v>
      </c>
    </row>
    <row r="109" spans="2:63" s="12" customFormat="1" ht="25.9" customHeight="1">
      <c r="B109" s="159"/>
      <c r="C109" s="160"/>
      <c r="D109" s="161" t="s">
        <v>72</v>
      </c>
      <c r="E109" s="162" t="s">
        <v>145</v>
      </c>
      <c r="F109" s="162" t="s">
        <v>146</v>
      </c>
      <c r="G109" s="160"/>
      <c r="H109" s="160"/>
      <c r="I109" s="163"/>
      <c r="J109" s="164">
        <f>BK109</f>
        <v>0</v>
      </c>
      <c r="K109" s="160"/>
      <c r="L109" s="165"/>
      <c r="M109" s="166"/>
      <c r="N109" s="167"/>
      <c r="O109" s="167"/>
      <c r="P109" s="168">
        <f>P110+P134+P139+P154+P352+P371+P412+P456+P459</f>
        <v>0</v>
      </c>
      <c r="Q109" s="167"/>
      <c r="R109" s="168">
        <f>R110+R134+R139+R154+R352+R371+R412+R456+R459</f>
        <v>76.30728973072</v>
      </c>
      <c r="S109" s="167"/>
      <c r="T109" s="169">
        <f>T110+T134+T139+T154+T352+T371+T412+T456+T459</f>
        <v>37.283086</v>
      </c>
      <c r="AR109" s="170" t="s">
        <v>81</v>
      </c>
      <c r="AT109" s="171" t="s">
        <v>72</v>
      </c>
      <c r="AU109" s="171" t="s">
        <v>73</v>
      </c>
      <c r="AY109" s="170" t="s">
        <v>147</v>
      </c>
      <c r="BK109" s="172">
        <f>BK110+BK134+BK139+BK154+BK352+BK371+BK412+BK456+BK459</f>
        <v>0</v>
      </c>
    </row>
    <row r="110" spans="2:63" s="12" customFormat="1" ht="22.9" customHeight="1">
      <c r="B110" s="159"/>
      <c r="C110" s="160"/>
      <c r="D110" s="161" t="s">
        <v>72</v>
      </c>
      <c r="E110" s="173" t="s">
        <v>81</v>
      </c>
      <c r="F110" s="173" t="s">
        <v>148</v>
      </c>
      <c r="G110" s="160"/>
      <c r="H110" s="160"/>
      <c r="I110" s="163"/>
      <c r="J110" s="174">
        <f>BK110</f>
        <v>0</v>
      </c>
      <c r="K110" s="160"/>
      <c r="L110" s="165"/>
      <c r="M110" s="166"/>
      <c r="N110" s="167"/>
      <c r="O110" s="167"/>
      <c r="P110" s="168">
        <f>SUM(P111:P133)</f>
        <v>0</v>
      </c>
      <c r="Q110" s="167"/>
      <c r="R110" s="168">
        <f>SUM(R111:R133)</f>
        <v>0.80426</v>
      </c>
      <c r="S110" s="167"/>
      <c r="T110" s="169">
        <f>SUM(T111:T133)</f>
        <v>0</v>
      </c>
      <c r="AR110" s="170" t="s">
        <v>81</v>
      </c>
      <c r="AT110" s="171" t="s">
        <v>72</v>
      </c>
      <c r="AU110" s="171" t="s">
        <v>81</v>
      </c>
      <c r="AY110" s="170" t="s">
        <v>147</v>
      </c>
      <c r="BK110" s="172">
        <f>SUM(BK111:BK133)</f>
        <v>0</v>
      </c>
    </row>
    <row r="111" spans="1:65" s="2" customFormat="1" ht="24.2" customHeight="1">
      <c r="A111" s="36"/>
      <c r="B111" s="37"/>
      <c r="C111" s="175" t="s">
        <v>81</v>
      </c>
      <c r="D111" s="175" t="s">
        <v>149</v>
      </c>
      <c r="E111" s="176" t="s">
        <v>150</v>
      </c>
      <c r="F111" s="177" t="s">
        <v>151</v>
      </c>
      <c r="G111" s="178" t="s">
        <v>152</v>
      </c>
      <c r="H111" s="179">
        <v>30</v>
      </c>
      <c r="I111" s="180"/>
      <c r="J111" s="181">
        <f>ROUND(I111*H111,2)</f>
        <v>0</v>
      </c>
      <c r="K111" s="177" t="s">
        <v>153</v>
      </c>
      <c r="L111" s="41"/>
      <c r="M111" s="182" t="s">
        <v>19</v>
      </c>
      <c r="N111" s="183" t="s">
        <v>44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154</v>
      </c>
      <c r="AT111" s="186" t="s">
        <v>149</v>
      </c>
      <c r="AU111" s="186" t="s">
        <v>83</v>
      </c>
      <c r="AY111" s="19" t="s">
        <v>147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81</v>
      </c>
      <c r="BK111" s="187">
        <f>ROUND(I111*H111,2)</f>
        <v>0</v>
      </c>
      <c r="BL111" s="19" t="s">
        <v>154</v>
      </c>
      <c r="BM111" s="186" t="s">
        <v>155</v>
      </c>
    </row>
    <row r="112" spans="1:47" s="2" customFormat="1" ht="11.25">
      <c r="A112" s="36"/>
      <c r="B112" s="37"/>
      <c r="C112" s="38"/>
      <c r="D112" s="188" t="s">
        <v>156</v>
      </c>
      <c r="E112" s="38"/>
      <c r="F112" s="189" t="s">
        <v>157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156</v>
      </c>
      <c r="AU112" s="19" t="s">
        <v>83</v>
      </c>
    </row>
    <row r="113" spans="2:51" s="13" customFormat="1" ht="11.25">
      <c r="B113" s="193"/>
      <c r="C113" s="194"/>
      <c r="D113" s="195" t="s">
        <v>158</v>
      </c>
      <c r="E113" s="196" t="s">
        <v>19</v>
      </c>
      <c r="F113" s="197" t="s">
        <v>159</v>
      </c>
      <c r="G113" s="194"/>
      <c r="H113" s="198">
        <v>30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158</v>
      </c>
      <c r="AU113" s="204" t="s">
        <v>83</v>
      </c>
      <c r="AV113" s="13" t="s">
        <v>83</v>
      </c>
      <c r="AW113" s="13" t="s">
        <v>34</v>
      </c>
      <c r="AX113" s="13" t="s">
        <v>81</v>
      </c>
      <c r="AY113" s="204" t="s">
        <v>147</v>
      </c>
    </row>
    <row r="114" spans="1:65" s="2" customFormat="1" ht="16.5" customHeight="1">
      <c r="A114" s="36"/>
      <c r="B114" s="37"/>
      <c r="C114" s="205" t="s">
        <v>83</v>
      </c>
      <c r="D114" s="205" t="s">
        <v>160</v>
      </c>
      <c r="E114" s="206" t="s">
        <v>161</v>
      </c>
      <c r="F114" s="207" t="s">
        <v>162</v>
      </c>
      <c r="G114" s="208" t="s">
        <v>163</v>
      </c>
      <c r="H114" s="209">
        <v>0.758</v>
      </c>
      <c r="I114" s="210"/>
      <c r="J114" s="211">
        <f>ROUND(I114*H114,2)</f>
        <v>0</v>
      </c>
      <c r="K114" s="207" t="s">
        <v>153</v>
      </c>
      <c r="L114" s="212"/>
      <c r="M114" s="213" t="s">
        <v>19</v>
      </c>
      <c r="N114" s="214" t="s">
        <v>44</v>
      </c>
      <c r="O114" s="66"/>
      <c r="P114" s="184">
        <f>O114*H114</f>
        <v>0</v>
      </c>
      <c r="Q114" s="184">
        <v>0.22</v>
      </c>
      <c r="R114" s="184">
        <f>Q114*H114</f>
        <v>0.16676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164</v>
      </c>
      <c r="AT114" s="186" t="s">
        <v>160</v>
      </c>
      <c r="AU114" s="186" t="s">
        <v>83</v>
      </c>
      <c r="AY114" s="19" t="s">
        <v>147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81</v>
      </c>
      <c r="BK114" s="187">
        <f>ROUND(I114*H114,2)</f>
        <v>0</v>
      </c>
      <c r="BL114" s="19" t="s">
        <v>154</v>
      </c>
      <c r="BM114" s="186" t="s">
        <v>165</v>
      </c>
    </row>
    <row r="115" spans="1:47" s="2" customFormat="1" ht="11.25">
      <c r="A115" s="36"/>
      <c r="B115" s="37"/>
      <c r="C115" s="38"/>
      <c r="D115" s="188" t="s">
        <v>156</v>
      </c>
      <c r="E115" s="38"/>
      <c r="F115" s="189" t="s">
        <v>166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156</v>
      </c>
      <c r="AU115" s="19" t="s">
        <v>83</v>
      </c>
    </row>
    <row r="116" spans="2:51" s="13" customFormat="1" ht="11.25">
      <c r="B116" s="193"/>
      <c r="C116" s="194"/>
      <c r="D116" s="195" t="s">
        <v>158</v>
      </c>
      <c r="E116" s="196" t="s">
        <v>19</v>
      </c>
      <c r="F116" s="197" t="s">
        <v>167</v>
      </c>
      <c r="G116" s="194"/>
      <c r="H116" s="198">
        <v>0.758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158</v>
      </c>
      <c r="AU116" s="204" t="s">
        <v>83</v>
      </c>
      <c r="AV116" s="13" t="s">
        <v>83</v>
      </c>
      <c r="AW116" s="13" t="s">
        <v>34</v>
      </c>
      <c r="AX116" s="13" t="s">
        <v>81</v>
      </c>
      <c r="AY116" s="204" t="s">
        <v>147</v>
      </c>
    </row>
    <row r="117" spans="1:65" s="2" customFormat="1" ht="24.2" customHeight="1">
      <c r="A117" s="36"/>
      <c r="B117" s="37"/>
      <c r="C117" s="175" t="s">
        <v>168</v>
      </c>
      <c r="D117" s="175" t="s">
        <v>149</v>
      </c>
      <c r="E117" s="176" t="s">
        <v>169</v>
      </c>
      <c r="F117" s="177" t="s">
        <v>170</v>
      </c>
      <c r="G117" s="178" t="s">
        <v>152</v>
      </c>
      <c r="H117" s="179">
        <v>30</v>
      </c>
      <c r="I117" s="180"/>
      <c r="J117" s="181">
        <f>ROUND(I117*H117,2)</f>
        <v>0</v>
      </c>
      <c r="K117" s="177" t="s">
        <v>153</v>
      </c>
      <c r="L117" s="41"/>
      <c r="M117" s="182" t="s">
        <v>19</v>
      </c>
      <c r="N117" s="183" t="s">
        <v>44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154</v>
      </c>
      <c r="AT117" s="186" t="s">
        <v>149</v>
      </c>
      <c r="AU117" s="186" t="s">
        <v>83</v>
      </c>
      <c r="AY117" s="19" t="s">
        <v>147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81</v>
      </c>
      <c r="BK117" s="187">
        <f>ROUND(I117*H117,2)</f>
        <v>0</v>
      </c>
      <c r="BL117" s="19" t="s">
        <v>154</v>
      </c>
      <c r="BM117" s="186" t="s">
        <v>171</v>
      </c>
    </row>
    <row r="118" spans="1:47" s="2" customFormat="1" ht="11.25">
      <c r="A118" s="36"/>
      <c r="B118" s="37"/>
      <c r="C118" s="38"/>
      <c r="D118" s="188" t="s">
        <v>156</v>
      </c>
      <c r="E118" s="38"/>
      <c r="F118" s="189" t="s">
        <v>172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156</v>
      </c>
      <c r="AU118" s="19" t="s">
        <v>83</v>
      </c>
    </row>
    <row r="119" spans="2:51" s="13" customFormat="1" ht="11.25">
      <c r="B119" s="193"/>
      <c r="C119" s="194"/>
      <c r="D119" s="195" t="s">
        <v>158</v>
      </c>
      <c r="E119" s="196" t="s">
        <v>19</v>
      </c>
      <c r="F119" s="197" t="s">
        <v>173</v>
      </c>
      <c r="G119" s="194"/>
      <c r="H119" s="198">
        <v>30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158</v>
      </c>
      <c r="AU119" s="204" t="s">
        <v>83</v>
      </c>
      <c r="AV119" s="13" t="s">
        <v>83</v>
      </c>
      <c r="AW119" s="13" t="s">
        <v>34</v>
      </c>
      <c r="AX119" s="13" t="s">
        <v>81</v>
      </c>
      <c r="AY119" s="204" t="s">
        <v>147</v>
      </c>
    </row>
    <row r="120" spans="1:65" s="2" customFormat="1" ht="16.5" customHeight="1">
      <c r="A120" s="36"/>
      <c r="B120" s="37"/>
      <c r="C120" s="175" t="s">
        <v>154</v>
      </c>
      <c r="D120" s="175" t="s">
        <v>149</v>
      </c>
      <c r="E120" s="176" t="s">
        <v>174</v>
      </c>
      <c r="F120" s="177" t="s">
        <v>175</v>
      </c>
      <c r="G120" s="178" t="s">
        <v>152</v>
      </c>
      <c r="H120" s="179">
        <v>30</v>
      </c>
      <c r="I120" s="180"/>
      <c r="J120" s="181">
        <f>ROUND(I120*H120,2)</f>
        <v>0</v>
      </c>
      <c r="K120" s="177" t="s">
        <v>19</v>
      </c>
      <c r="L120" s="41"/>
      <c r="M120" s="182" t="s">
        <v>19</v>
      </c>
      <c r="N120" s="183" t="s">
        <v>44</v>
      </c>
      <c r="O120" s="66"/>
      <c r="P120" s="184">
        <f>O120*H120</f>
        <v>0</v>
      </c>
      <c r="Q120" s="184">
        <v>5E-05</v>
      </c>
      <c r="R120" s="184">
        <f>Q120*H120</f>
        <v>0.0015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154</v>
      </c>
      <c r="AT120" s="186" t="s">
        <v>149</v>
      </c>
      <c r="AU120" s="186" t="s">
        <v>83</v>
      </c>
      <c r="AY120" s="19" t="s">
        <v>147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81</v>
      </c>
      <c r="BK120" s="187">
        <f>ROUND(I120*H120,2)</f>
        <v>0</v>
      </c>
      <c r="BL120" s="19" t="s">
        <v>154</v>
      </c>
      <c r="BM120" s="186" t="s">
        <v>176</v>
      </c>
    </row>
    <row r="121" spans="1:65" s="2" customFormat="1" ht="16.5" customHeight="1">
      <c r="A121" s="36"/>
      <c r="B121" s="37"/>
      <c r="C121" s="175" t="s">
        <v>177</v>
      </c>
      <c r="D121" s="175" t="s">
        <v>149</v>
      </c>
      <c r="E121" s="176" t="s">
        <v>178</v>
      </c>
      <c r="F121" s="177" t="s">
        <v>179</v>
      </c>
      <c r="G121" s="178" t="s">
        <v>180</v>
      </c>
      <c r="H121" s="179">
        <v>30</v>
      </c>
      <c r="I121" s="180"/>
      <c r="J121" s="181">
        <f>ROUND(I121*H121,2)</f>
        <v>0</v>
      </c>
      <c r="K121" s="177" t="s">
        <v>153</v>
      </c>
      <c r="L121" s="41"/>
      <c r="M121" s="182" t="s">
        <v>19</v>
      </c>
      <c r="N121" s="183" t="s">
        <v>44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154</v>
      </c>
      <c r="AT121" s="186" t="s">
        <v>149</v>
      </c>
      <c r="AU121" s="186" t="s">
        <v>83</v>
      </c>
      <c r="AY121" s="19" t="s">
        <v>147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81</v>
      </c>
      <c r="BK121" s="187">
        <f>ROUND(I121*H121,2)</f>
        <v>0</v>
      </c>
      <c r="BL121" s="19" t="s">
        <v>154</v>
      </c>
      <c r="BM121" s="186" t="s">
        <v>181</v>
      </c>
    </row>
    <row r="122" spans="1:47" s="2" customFormat="1" ht="11.25">
      <c r="A122" s="36"/>
      <c r="B122" s="37"/>
      <c r="C122" s="38"/>
      <c r="D122" s="188" t="s">
        <v>156</v>
      </c>
      <c r="E122" s="38"/>
      <c r="F122" s="189" t="s">
        <v>182</v>
      </c>
      <c r="G122" s="38"/>
      <c r="H122" s="38"/>
      <c r="I122" s="190"/>
      <c r="J122" s="38"/>
      <c r="K122" s="38"/>
      <c r="L122" s="41"/>
      <c r="M122" s="191"/>
      <c r="N122" s="19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156</v>
      </c>
      <c r="AU122" s="19" t="s">
        <v>83</v>
      </c>
    </row>
    <row r="123" spans="2:51" s="13" customFormat="1" ht="11.25">
      <c r="B123" s="193"/>
      <c r="C123" s="194"/>
      <c r="D123" s="195" t="s">
        <v>158</v>
      </c>
      <c r="E123" s="196" t="s">
        <v>19</v>
      </c>
      <c r="F123" s="197" t="s">
        <v>183</v>
      </c>
      <c r="G123" s="194"/>
      <c r="H123" s="198">
        <v>30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158</v>
      </c>
      <c r="AU123" s="204" t="s">
        <v>83</v>
      </c>
      <c r="AV123" s="13" t="s">
        <v>83</v>
      </c>
      <c r="AW123" s="13" t="s">
        <v>34</v>
      </c>
      <c r="AX123" s="13" t="s">
        <v>81</v>
      </c>
      <c r="AY123" s="204" t="s">
        <v>147</v>
      </c>
    </row>
    <row r="124" spans="1:65" s="2" customFormat="1" ht="16.5" customHeight="1">
      <c r="A124" s="36"/>
      <c r="B124" s="37"/>
      <c r="C124" s="205" t="s">
        <v>184</v>
      </c>
      <c r="D124" s="205" t="s">
        <v>160</v>
      </c>
      <c r="E124" s="206" t="s">
        <v>185</v>
      </c>
      <c r="F124" s="207" t="s">
        <v>186</v>
      </c>
      <c r="G124" s="208" t="s">
        <v>163</v>
      </c>
      <c r="H124" s="209">
        <v>3.03</v>
      </c>
      <c r="I124" s="210"/>
      <c r="J124" s="211">
        <f>ROUND(I124*H124,2)</f>
        <v>0</v>
      </c>
      <c r="K124" s="207" t="s">
        <v>153</v>
      </c>
      <c r="L124" s="212"/>
      <c r="M124" s="213" t="s">
        <v>19</v>
      </c>
      <c r="N124" s="214" t="s">
        <v>44</v>
      </c>
      <c r="O124" s="66"/>
      <c r="P124" s="184">
        <f>O124*H124</f>
        <v>0</v>
      </c>
      <c r="Q124" s="184">
        <v>0.2</v>
      </c>
      <c r="R124" s="184">
        <f>Q124*H124</f>
        <v>0.606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164</v>
      </c>
      <c r="AT124" s="186" t="s">
        <v>160</v>
      </c>
      <c r="AU124" s="186" t="s">
        <v>83</v>
      </c>
      <c r="AY124" s="19" t="s">
        <v>147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81</v>
      </c>
      <c r="BK124" s="187">
        <f>ROUND(I124*H124,2)</f>
        <v>0</v>
      </c>
      <c r="BL124" s="19" t="s">
        <v>154</v>
      </c>
      <c r="BM124" s="186" t="s">
        <v>187</v>
      </c>
    </row>
    <row r="125" spans="1:47" s="2" customFormat="1" ht="11.25">
      <c r="A125" s="36"/>
      <c r="B125" s="37"/>
      <c r="C125" s="38"/>
      <c r="D125" s="188" t="s">
        <v>156</v>
      </c>
      <c r="E125" s="38"/>
      <c r="F125" s="189" t="s">
        <v>188</v>
      </c>
      <c r="G125" s="38"/>
      <c r="H125" s="38"/>
      <c r="I125" s="190"/>
      <c r="J125" s="38"/>
      <c r="K125" s="38"/>
      <c r="L125" s="41"/>
      <c r="M125" s="191"/>
      <c r="N125" s="19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156</v>
      </c>
      <c r="AU125" s="19" t="s">
        <v>83</v>
      </c>
    </row>
    <row r="126" spans="2:51" s="13" customFormat="1" ht="11.25">
      <c r="B126" s="193"/>
      <c r="C126" s="194"/>
      <c r="D126" s="195" t="s">
        <v>158</v>
      </c>
      <c r="E126" s="196" t="s">
        <v>19</v>
      </c>
      <c r="F126" s="197" t="s">
        <v>189</v>
      </c>
      <c r="G126" s="194"/>
      <c r="H126" s="198">
        <v>3.03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158</v>
      </c>
      <c r="AU126" s="204" t="s">
        <v>83</v>
      </c>
      <c r="AV126" s="13" t="s">
        <v>83</v>
      </c>
      <c r="AW126" s="13" t="s">
        <v>34</v>
      </c>
      <c r="AX126" s="13" t="s">
        <v>81</v>
      </c>
      <c r="AY126" s="204" t="s">
        <v>147</v>
      </c>
    </row>
    <row r="127" spans="1:65" s="2" customFormat="1" ht="16.5" customHeight="1">
      <c r="A127" s="36"/>
      <c r="B127" s="37"/>
      <c r="C127" s="175" t="s">
        <v>190</v>
      </c>
      <c r="D127" s="175" t="s">
        <v>149</v>
      </c>
      <c r="E127" s="176" t="s">
        <v>191</v>
      </c>
      <c r="F127" s="177" t="s">
        <v>192</v>
      </c>
      <c r="G127" s="178" t="s">
        <v>163</v>
      </c>
      <c r="H127" s="179">
        <v>1.5</v>
      </c>
      <c r="I127" s="180"/>
      <c r="J127" s="181">
        <f>ROUND(I127*H127,2)</f>
        <v>0</v>
      </c>
      <c r="K127" s="177" t="s">
        <v>153</v>
      </c>
      <c r="L127" s="41"/>
      <c r="M127" s="182" t="s">
        <v>19</v>
      </c>
      <c r="N127" s="183" t="s">
        <v>44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154</v>
      </c>
      <c r="AT127" s="186" t="s">
        <v>149</v>
      </c>
      <c r="AU127" s="186" t="s">
        <v>83</v>
      </c>
      <c r="AY127" s="19" t="s">
        <v>147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81</v>
      </c>
      <c r="BK127" s="187">
        <f>ROUND(I127*H127,2)</f>
        <v>0</v>
      </c>
      <c r="BL127" s="19" t="s">
        <v>154</v>
      </c>
      <c r="BM127" s="186" t="s">
        <v>193</v>
      </c>
    </row>
    <row r="128" spans="1:47" s="2" customFormat="1" ht="11.25">
      <c r="A128" s="36"/>
      <c r="B128" s="37"/>
      <c r="C128" s="38"/>
      <c r="D128" s="188" t="s">
        <v>156</v>
      </c>
      <c r="E128" s="38"/>
      <c r="F128" s="189" t="s">
        <v>194</v>
      </c>
      <c r="G128" s="38"/>
      <c r="H128" s="38"/>
      <c r="I128" s="190"/>
      <c r="J128" s="38"/>
      <c r="K128" s="38"/>
      <c r="L128" s="41"/>
      <c r="M128" s="191"/>
      <c r="N128" s="19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156</v>
      </c>
      <c r="AU128" s="19" t="s">
        <v>83</v>
      </c>
    </row>
    <row r="129" spans="2:51" s="13" customFormat="1" ht="11.25">
      <c r="B129" s="193"/>
      <c r="C129" s="194"/>
      <c r="D129" s="195" t="s">
        <v>158</v>
      </c>
      <c r="E129" s="196" t="s">
        <v>19</v>
      </c>
      <c r="F129" s="197" t="s">
        <v>195</v>
      </c>
      <c r="G129" s="194"/>
      <c r="H129" s="198">
        <v>1.5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158</v>
      </c>
      <c r="AU129" s="204" t="s">
        <v>83</v>
      </c>
      <c r="AV129" s="13" t="s">
        <v>83</v>
      </c>
      <c r="AW129" s="13" t="s">
        <v>34</v>
      </c>
      <c r="AX129" s="13" t="s">
        <v>81</v>
      </c>
      <c r="AY129" s="204" t="s">
        <v>147</v>
      </c>
    </row>
    <row r="130" spans="1:65" s="2" customFormat="1" ht="16.5" customHeight="1">
      <c r="A130" s="36"/>
      <c r="B130" s="37"/>
      <c r="C130" s="205" t="s">
        <v>164</v>
      </c>
      <c r="D130" s="205" t="s">
        <v>160</v>
      </c>
      <c r="E130" s="206" t="s">
        <v>196</v>
      </c>
      <c r="F130" s="207" t="s">
        <v>197</v>
      </c>
      <c r="G130" s="208" t="s">
        <v>152</v>
      </c>
      <c r="H130" s="209">
        <v>6</v>
      </c>
      <c r="I130" s="210"/>
      <c r="J130" s="211">
        <f>ROUND(I130*H130,2)</f>
        <v>0</v>
      </c>
      <c r="K130" s="207" t="s">
        <v>19</v>
      </c>
      <c r="L130" s="212"/>
      <c r="M130" s="213" t="s">
        <v>19</v>
      </c>
      <c r="N130" s="214" t="s">
        <v>44</v>
      </c>
      <c r="O130" s="66"/>
      <c r="P130" s="184">
        <f>O130*H130</f>
        <v>0</v>
      </c>
      <c r="Q130" s="184">
        <v>0.001</v>
      </c>
      <c r="R130" s="184">
        <f>Q130*H130</f>
        <v>0.006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164</v>
      </c>
      <c r="AT130" s="186" t="s">
        <v>160</v>
      </c>
      <c r="AU130" s="186" t="s">
        <v>83</v>
      </c>
      <c r="AY130" s="19" t="s">
        <v>147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81</v>
      </c>
      <c r="BK130" s="187">
        <f>ROUND(I130*H130,2)</f>
        <v>0</v>
      </c>
      <c r="BL130" s="19" t="s">
        <v>154</v>
      </c>
      <c r="BM130" s="186" t="s">
        <v>198</v>
      </c>
    </row>
    <row r="131" spans="2:51" s="13" customFormat="1" ht="11.25">
      <c r="B131" s="193"/>
      <c r="C131" s="194"/>
      <c r="D131" s="195" t="s">
        <v>158</v>
      </c>
      <c r="E131" s="196" t="s">
        <v>19</v>
      </c>
      <c r="F131" s="197" t="s">
        <v>199</v>
      </c>
      <c r="G131" s="194"/>
      <c r="H131" s="198">
        <v>6</v>
      </c>
      <c r="I131" s="199"/>
      <c r="J131" s="194"/>
      <c r="K131" s="194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158</v>
      </c>
      <c r="AU131" s="204" t="s">
        <v>83</v>
      </c>
      <c r="AV131" s="13" t="s">
        <v>83</v>
      </c>
      <c r="AW131" s="13" t="s">
        <v>34</v>
      </c>
      <c r="AX131" s="13" t="s">
        <v>81</v>
      </c>
      <c r="AY131" s="204" t="s">
        <v>147</v>
      </c>
    </row>
    <row r="132" spans="1:65" s="2" customFormat="1" ht="16.5" customHeight="1">
      <c r="A132" s="36"/>
      <c r="B132" s="37"/>
      <c r="C132" s="205" t="s">
        <v>200</v>
      </c>
      <c r="D132" s="205" t="s">
        <v>160</v>
      </c>
      <c r="E132" s="206" t="s">
        <v>201</v>
      </c>
      <c r="F132" s="207" t="s">
        <v>202</v>
      </c>
      <c r="G132" s="208" t="s">
        <v>152</v>
      </c>
      <c r="H132" s="209">
        <v>24</v>
      </c>
      <c r="I132" s="210"/>
      <c r="J132" s="211">
        <f>ROUND(I132*H132,2)</f>
        <v>0</v>
      </c>
      <c r="K132" s="207" t="s">
        <v>19</v>
      </c>
      <c r="L132" s="212"/>
      <c r="M132" s="213" t="s">
        <v>19</v>
      </c>
      <c r="N132" s="214" t="s">
        <v>44</v>
      </c>
      <c r="O132" s="66"/>
      <c r="P132" s="184">
        <f>O132*H132</f>
        <v>0</v>
      </c>
      <c r="Q132" s="184">
        <v>0.001</v>
      </c>
      <c r="R132" s="184">
        <f>Q132*H132</f>
        <v>0.024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164</v>
      </c>
      <c r="AT132" s="186" t="s">
        <v>160</v>
      </c>
      <c r="AU132" s="186" t="s">
        <v>83</v>
      </c>
      <c r="AY132" s="19" t="s">
        <v>147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81</v>
      </c>
      <c r="BK132" s="187">
        <f>ROUND(I132*H132,2)</f>
        <v>0</v>
      </c>
      <c r="BL132" s="19" t="s">
        <v>154</v>
      </c>
      <c r="BM132" s="186" t="s">
        <v>203</v>
      </c>
    </row>
    <row r="133" spans="2:51" s="13" customFormat="1" ht="11.25">
      <c r="B133" s="193"/>
      <c r="C133" s="194"/>
      <c r="D133" s="195" t="s">
        <v>158</v>
      </c>
      <c r="E133" s="196" t="s">
        <v>19</v>
      </c>
      <c r="F133" s="197" t="s">
        <v>204</v>
      </c>
      <c r="G133" s="194"/>
      <c r="H133" s="198">
        <v>24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158</v>
      </c>
      <c r="AU133" s="204" t="s">
        <v>83</v>
      </c>
      <c r="AV133" s="13" t="s">
        <v>83</v>
      </c>
      <c r="AW133" s="13" t="s">
        <v>34</v>
      </c>
      <c r="AX133" s="13" t="s">
        <v>81</v>
      </c>
      <c r="AY133" s="204" t="s">
        <v>147</v>
      </c>
    </row>
    <row r="134" spans="2:63" s="12" customFormat="1" ht="22.9" customHeight="1">
      <c r="B134" s="159"/>
      <c r="C134" s="160"/>
      <c r="D134" s="161" t="s">
        <v>72</v>
      </c>
      <c r="E134" s="173" t="s">
        <v>168</v>
      </c>
      <c r="F134" s="173" t="s">
        <v>205</v>
      </c>
      <c r="G134" s="160"/>
      <c r="H134" s="160"/>
      <c r="I134" s="163"/>
      <c r="J134" s="174">
        <f>BK134</f>
        <v>0</v>
      </c>
      <c r="K134" s="160"/>
      <c r="L134" s="165"/>
      <c r="M134" s="166"/>
      <c r="N134" s="167"/>
      <c r="O134" s="167"/>
      <c r="P134" s="168">
        <f>SUM(P135:P138)</f>
        <v>0</v>
      </c>
      <c r="Q134" s="167"/>
      <c r="R134" s="168">
        <f>SUM(R135:R138)</f>
        <v>3.24339075</v>
      </c>
      <c r="S134" s="167"/>
      <c r="T134" s="169">
        <f>SUM(T135:T138)</f>
        <v>0</v>
      </c>
      <c r="AR134" s="170" t="s">
        <v>81</v>
      </c>
      <c r="AT134" s="171" t="s">
        <v>72</v>
      </c>
      <c r="AU134" s="171" t="s">
        <v>81</v>
      </c>
      <c r="AY134" s="170" t="s">
        <v>147</v>
      </c>
      <c r="BK134" s="172">
        <f>SUM(BK135:BK138)</f>
        <v>0</v>
      </c>
    </row>
    <row r="135" spans="1:65" s="2" customFormat="1" ht="24.2" customHeight="1">
      <c r="A135" s="36"/>
      <c r="B135" s="37"/>
      <c r="C135" s="175" t="s">
        <v>206</v>
      </c>
      <c r="D135" s="175" t="s">
        <v>149</v>
      </c>
      <c r="E135" s="176" t="s">
        <v>207</v>
      </c>
      <c r="F135" s="177" t="s">
        <v>208</v>
      </c>
      <c r="G135" s="178" t="s">
        <v>180</v>
      </c>
      <c r="H135" s="179">
        <v>10.275</v>
      </c>
      <c r="I135" s="180"/>
      <c r="J135" s="181">
        <f>ROUND(I135*H135,2)</f>
        <v>0</v>
      </c>
      <c r="K135" s="177" t="s">
        <v>153</v>
      </c>
      <c r="L135" s="41"/>
      <c r="M135" s="182" t="s">
        <v>19</v>
      </c>
      <c r="N135" s="183" t="s">
        <v>44</v>
      </c>
      <c r="O135" s="66"/>
      <c r="P135" s="184">
        <f>O135*H135</f>
        <v>0</v>
      </c>
      <c r="Q135" s="184">
        <v>0.31433</v>
      </c>
      <c r="R135" s="184">
        <f>Q135*H135</f>
        <v>3.22974075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154</v>
      </c>
      <c r="AT135" s="186" t="s">
        <v>149</v>
      </c>
      <c r="AU135" s="186" t="s">
        <v>83</v>
      </c>
      <c r="AY135" s="19" t="s">
        <v>147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81</v>
      </c>
      <c r="BK135" s="187">
        <f>ROUND(I135*H135,2)</f>
        <v>0</v>
      </c>
      <c r="BL135" s="19" t="s">
        <v>154</v>
      </c>
      <c r="BM135" s="186" t="s">
        <v>209</v>
      </c>
    </row>
    <row r="136" spans="1:47" s="2" customFormat="1" ht="11.25">
      <c r="A136" s="36"/>
      <c r="B136" s="37"/>
      <c r="C136" s="38"/>
      <c r="D136" s="188" t="s">
        <v>156</v>
      </c>
      <c r="E136" s="38"/>
      <c r="F136" s="189" t="s">
        <v>210</v>
      </c>
      <c r="G136" s="38"/>
      <c r="H136" s="38"/>
      <c r="I136" s="190"/>
      <c r="J136" s="38"/>
      <c r="K136" s="38"/>
      <c r="L136" s="41"/>
      <c r="M136" s="191"/>
      <c r="N136" s="19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156</v>
      </c>
      <c r="AU136" s="19" t="s">
        <v>83</v>
      </c>
    </row>
    <row r="137" spans="2:51" s="13" customFormat="1" ht="11.25">
      <c r="B137" s="193"/>
      <c r="C137" s="194"/>
      <c r="D137" s="195" t="s">
        <v>158</v>
      </c>
      <c r="E137" s="196" t="s">
        <v>19</v>
      </c>
      <c r="F137" s="197" t="s">
        <v>211</v>
      </c>
      <c r="G137" s="194"/>
      <c r="H137" s="198">
        <v>10.275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158</v>
      </c>
      <c r="AU137" s="204" t="s">
        <v>83</v>
      </c>
      <c r="AV137" s="13" t="s">
        <v>83</v>
      </c>
      <c r="AW137" s="13" t="s">
        <v>34</v>
      </c>
      <c r="AX137" s="13" t="s">
        <v>81</v>
      </c>
      <c r="AY137" s="204" t="s">
        <v>147</v>
      </c>
    </row>
    <row r="138" spans="1:65" s="2" customFormat="1" ht="37.9" customHeight="1">
      <c r="A138" s="36"/>
      <c r="B138" s="37"/>
      <c r="C138" s="175" t="s">
        <v>212</v>
      </c>
      <c r="D138" s="175" t="s">
        <v>149</v>
      </c>
      <c r="E138" s="176" t="s">
        <v>213</v>
      </c>
      <c r="F138" s="177" t="s">
        <v>214</v>
      </c>
      <c r="G138" s="178" t="s">
        <v>215</v>
      </c>
      <c r="H138" s="179">
        <v>1</v>
      </c>
      <c r="I138" s="180"/>
      <c r="J138" s="181">
        <f>ROUND(I138*H138,2)</f>
        <v>0</v>
      </c>
      <c r="K138" s="177" t="s">
        <v>19</v>
      </c>
      <c r="L138" s="41"/>
      <c r="M138" s="182" t="s">
        <v>19</v>
      </c>
      <c r="N138" s="183" t="s">
        <v>44</v>
      </c>
      <c r="O138" s="66"/>
      <c r="P138" s="184">
        <f>O138*H138</f>
        <v>0</v>
      </c>
      <c r="Q138" s="184">
        <v>0.01365</v>
      </c>
      <c r="R138" s="184">
        <f>Q138*H138</f>
        <v>0.01365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154</v>
      </c>
      <c r="AT138" s="186" t="s">
        <v>149</v>
      </c>
      <c r="AU138" s="186" t="s">
        <v>83</v>
      </c>
      <c r="AY138" s="19" t="s">
        <v>147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81</v>
      </c>
      <c r="BK138" s="187">
        <f>ROUND(I138*H138,2)</f>
        <v>0</v>
      </c>
      <c r="BL138" s="19" t="s">
        <v>154</v>
      </c>
      <c r="BM138" s="186" t="s">
        <v>216</v>
      </c>
    </row>
    <row r="139" spans="2:63" s="12" customFormat="1" ht="22.9" customHeight="1">
      <c r="B139" s="159"/>
      <c r="C139" s="160"/>
      <c r="D139" s="161" t="s">
        <v>72</v>
      </c>
      <c r="E139" s="173" t="s">
        <v>154</v>
      </c>
      <c r="F139" s="173" t="s">
        <v>217</v>
      </c>
      <c r="G139" s="160"/>
      <c r="H139" s="160"/>
      <c r="I139" s="163"/>
      <c r="J139" s="174">
        <f>BK139</f>
        <v>0</v>
      </c>
      <c r="K139" s="160"/>
      <c r="L139" s="165"/>
      <c r="M139" s="166"/>
      <c r="N139" s="167"/>
      <c r="O139" s="167"/>
      <c r="P139" s="168">
        <f>SUM(P140:P153)</f>
        <v>0</v>
      </c>
      <c r="Q139" s="167"/>
      <c r="R139" s="168">
        <f>SUM(R140:R153)</f>
        <v>14.308062489999998</v>
      </c>
      <c r="S139" s="167"/>
      <c r="T139" s="169">
        <f>SUM(T140:T153)</f>
        <v>0</v>
      </c>
      <c r="AR139" s="170" t="s">
        <v>81</v>
      </c>
      <c r="AT139" s="171" t="s">
        <v>72</v>
      </c>
      <c r="AU139" s="171" t="s">
        <v>81</v>
      </c>
      <c r="AY139" s="170" t="s">
        <v>147</v>
      </c>
      <c r="BK139" s="172">
        <f>SUM(BK140:BK153)</f>
        <v>0</v>
      </c>
    </row>
    <row r="140" spans="1:65" s="2" customFormat="1" ht="16.5" customHeight="1">
      <c r="A140" s="36"/>
      <c r="B140" s="37"/>
      <c r="C140" s="175" t="s">
        <v>218</v>
      </c>
      <c r="D140" s="175" t="s">
        <v>149</v>
      </c>
      <c r="E140" s="176" t="s">
        <v>219</v>
      </c>
      <c r="F140" s="177" t="s">
        <v>220</v>
      </c>
      <c r="G140" s="178" t="s">
        <v>163</v>
      </c>
      <c r="H140" s="179">
        <v>5.59</v>
      </c>
      <c r="I140" s="180"/>
      <c r="J140" s="181">
        <f>ROUND(I140*H140,2)</f>
        <v>0</v>
      </c>
      <c r="K140" s="177" t="s">
        <v>153</v>
      </c>
      <c r="L140" s="41"/>
      <c r="M140" s="182" t="s">
        <v>19</v>
      </c>
      <c r="N140" s="183" t="s">
        <v>44</v>
      </c>
      <c r="O140" s="66"/>
      <c r="P140" s="184">
        <f>O140*H140</f>
        <v>0</v>
      </c>
      <c r="Q140" s="184">
        <v>2.4534</v>
      </c>
      <c r="R140" s="184">
        <f>Q140*H140</f>
        <v>13.714505999999998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154</v>
      </c>
      <c r="AT140" s="186" t="s">
        <v>149</v>
      </c>
      <c r="AU140" s="186" t="s">
        <v>83</v>
      </c>
      <c r="AY140" s="19" t="s">
        <v>147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81</v>
      </c>
      <c r="BK140" s="187">
        <f>ROUND(I140*H140,2)</f>
        <v>0</v>
      </c>
      <c r="BL140" s="19" t="s">
        <v>154</v>
      </c>
      <c r="BM140" s="186" t="s">
        <v>221</v>
      </c>
    </row>
    <row r="141" spans="1:47" s="2" customFormat="1" ht="11.25">
      <c r="A141" s="36"/>
      <c r="B141" s="37"/>
      <c r="C141" s="38"/>
      <c r="D141" s="188" t="s">
        <v>156</v>
      </c>
      <c r="E141" s="38"/>
      <c r="F141" s="189" t="s">
        <v>222</v>
      </c>
      <c r="G141" s="38"/>
      <c r="H141" s="38"/>
      <c r="I141" s="190"/>
      <c r="J141" s="38"/>
      <c r="K141" s="38"/>
      <c r="L141" s="41"/>
      <c r="M141" s="191"/>
      <c r="N141" s="19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156</v>
      </c>
      <c r="AU141" s="19" t="s">
        <v>83</v>
      </c>
    </row>
    <row r="142" spans="2:51" s="13" customFormat="1" ht="11.25">
      <c r="B142" s="193"/>
      <c r="C142" s="194"/>
      <c r="D142" s="195" t="s">
        <v>158</v>
      </c>
      <c r="E142" s="196" t="s">
        <v>19</v>
      </c>
      <c r="F142" s="197" t="s">
        <v>223</v>
      </c>
      <c r="G142" s="194"/>
      <c r="H142" s="198">
        <v>5.59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158</v>
      </c>
      <c r="AU142" s="204" t="s">
        <v>83</v>
      </c>
      <c r="AV142" s="13" t="s">
        <v>83</v>
      </c>
      <c r="AW142" s="13" t="s">
        <v>34</v>
      </c>
      <c r="AX142" s="13" t="s">
        <v>81</v>
      </c>
      <c r="AY142" s="204" t="s">
        <v>147</v>
      </c>
    </row>
    <row r="143" spans="1:65" s="2" customFormat="1" ht="16.5" customHeight="1">
      <c r="A143" s="36"/>
      <c r="B143" s="37"/>
      <c r="C143" s="175" t="s">
        <v>224</v>
      </c>
      <c r="D143" s="175" t="s">
        <v>149</v>
      </c>
      <c r="E143" s="176" t="s">
        <v>225</v>
      </c>
      <c r="F143" s="177" t="s">
        <v>226</v>
      </c>
      <c r="G143" s="178" t="s">
        <v>180</v>
      </c>
      <c r="H143" s="179">
        <v>27.948</v>
      </c>
      <c r="I143" s="180"/>
      <c r="J143" s="181">
        <f>ROUND(I143*H143,2)</f>
        <v>0</v>
      </c>
      <c r="K143" s="177" t="s">
        <v>153</v>
      </c>
      <c r="L143" s="41"/>
      <c r="M143" s="182" t="s">
        <v>19</v>
      </c>
      <c r="N143" s="183" t="s">
        <v>44</v>
      </c>
      <c r="O143" s="66"/>
      <c r="P143" s="184">
        <f>O143*H143</f>
        <v>0</v>
      </c>
      <c r="Q143" s="184">
        <v>0.00576</v>
      </c>
      <c r="R143" s="184">
        <f>Q143*H143</f>
        <v>0.16098048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154</v>
      </c>
      <c r="AT143" s="186" t="s">
        <v>149</v>
      </c>
      <c r="AU143" s="186" t="s">
        <v>83</v>
      </c>
      <c r="AY143" s="19" t="s">
        <v>147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81</v>
      </c>
      <c r="BK143" s="187">
        <f>ROUND(I143*H143,2)</f>
        <v>0</v>
      </c>
      <c r="BL143" s="19" t="s">
        <v>154</v>
      </c>
      <c r="BM143" s="186" t="s">
        <v>227</v>
      </c>
    </row>
    <row r="144" spans="1:47" s="2" customFormat="1" ht="11.25">
      <c r="A144" s="36"/>
      <c r="B144" s="37"/>
      <c r="C144" s="38"/>
      <c r="D144" s="188" t="s">
        <v>156</v>
      </c>
      <c r="E144" s="38"/>
      <c r="F144" s="189" t="s">
        <v>228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156</v>
      </c>
      <c r="AU144" s="19" t="s">
        <v>83</v>
      </c>
    </row>
    <row r="145" spans="2:51" s="13" customFormat="1" ht="11.25">
      <c r="B145" s="193"/>
      <c r="C145" s="194"/>
      <c r="D145" s="195" t="s">
        <v>158</v>
      </c>
      <c r="E145" s="196" t="s">
        <v>19</v>
      </c>
      <c r="F145" s="197" t="s">
        <v>229</v>
      </c>
      <c r="G145" s="194"/>
      <c r="H145" s="198">
        <v>27.948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158</v>
      </c>
      <c r="AU145" s="204" t="s">
        <v>83</v>
      </c>
      <c r="AV145" s="13" t="s">
        <v>83</v>
      </c>
      <c r="AW145" s="13" t="s">
        <v>34</v>
      </c>
      <c r="AX145" s="13" t="s">
        <v>81</v>
      </c>
      <c r="AY145" s="204" t="s">
        <v>147</v>
      </c>
    </row>
    <row r="146" spans="1:65" s="2" customFormat="1" ht="16.5" customHeight="1">
      <c r="A146" s="36"/>
      <c r="B146" s="37"/>
      <c r="C146" s="175" t="s">
        <v>230</v>
      </c>
      <c r="D146" s="175" t="s">
        <v>149</v>
      </c>
      <c r="E146" s="176" t="s">
        <v>231</v>
      </c>
      <c r="F146" s="177" t="s">
        <v>232</v>
      </c>
      <c r="G146" s="178" t="s">
        <v>180</v>
      </c>
      <c r="H146" s="179">
        <v>27.948</v>
      </c>
      <c r="I146" s="180"/>
      <c r="J146" s="181">
        <f>ROUND(I146*H146,2)</f>
        <v>0</v>
      </c>
      <c r="K146" s="177" t="s">
        <v>153</v>
      </c>
      <c r="L146" s="41"/>
      <c r="M146" s="182" t="s">
        <v>19</v>
      </c>
      <c r="N146" s="183" t="s">
        <v>44</v>
      </c>
      <c r="O146" s="66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154</v>
      </c>
      <c r="AT146" s="186" t="s">
        <v>149</v>
      </c>
      <c r="AU146" s="186" t="s">
        <v>83</v>
      </c>
      <c r="AY146" s="19" t="s">
        <v>147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81</v>
      </c>
      <c r="BK146" s="187">
        <f>ROUND(I146*H146,2)</f>
        <v>0</v>
      </c>
      <c r="BL146" s="19" t="s">
        <v>154</v>
      </c>
      <c r="BM146" s="186" t="s">
        <v>233</v>
      </c>
    </row>
    <row r="147" spans="1:47" s="2" customFormat="1" ht="11.25">
      <c r="A147" s="36"/>
      <c r="B147" s="37"/>
      <c r="C147" s="38"/>
      <c r="D147" s="188" t="s">
        <v>156</v>
      </c>
      <c r="E147" s="38"/>
      <c r="F147" s="189" t="s">
        <v>234</v>
      </c>
      <c r="G147" s="38"/>
      <c r="H147" s="38"/>
      <c r="I147" s="190"/>
      <c r="J147" s="38"/>
      <c r="K147" s="38"/>
      <c r="L147" s="41"/>
      <c r="M147" s="191"/>
      <c r="N147" s="192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156</v>
      </c>
      <c r="AU147" s="19" t="s">
        <v>83</v>
      </c>
    </row>
    <row r="148" spans="1:65" s="2" customFormat="1" ht="16.5" customHeight="1">
      <c r="A148" s="36"/>
      <c r="B148" s="37"/>
      <c r="C148" s="175" t="s">
        <v>8</v>
      </c>
      <c r="D148" s="175" t="s">
        <v>149</v>
      </c>
      <c r="E148" s="176" t="s">
        <v>235</v>
      </c>
      <c r="F148" s="177" t="s">
        <v>236</v>
      </c>
      <c r="G148" s="178" t="s">
        <v>237</v>
      </c>
      <c r="H148" s="179">
        <v>0.17</v>
      </c>
      <c r="I148" s="180"/>
      <c r="J148" s="181">
        <f>ROUND(I148*H148,2)</f>
        <v>0</v>
      </c>
      <c r="K148" s="177" t="s">
        <v>153</v>
      </c>
      <c r="L148" s="41"/>
      <c r="M148" s="182" t="s">
        <v>19</v>
      </c>
      <c r="N148" s="183" t="s">
        <v>44</v>
      </c>
      <c r="O148" s="66"/>
      <c r="P148" s="184">
        <f>O148*H148</f>
        <v>0</v>
      </c>
      <c r="Q148" s="184">
        <v>1.05191</v>
      </c>
      <c r="R148" s="184">
        <f>Q148*H148</f>
        <v>0.1788247</v>
      </c>
      <c r="S148" s="184">
        <v>0</v>
      </c>
      <c r="T148" s="185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154</v>
      </c>
      <c r="AT148" s="186" t="s">
        <v>149</v>
      </c>
      <c r="AU148" s="186" t="s">
        <v>83</v>
      </c>
      <c r="AY148" s="19" t="s">
        <v>147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9" t="s">
        <v>81</v>
      </c>
      <c r="BK148" s="187">
        <f>ROUND(I148*H148,2)</f>
        <v>0</v>
      </c>
      <c r="BL148" s="19" t="s">
        <v>154</v>
      </c>
      <c r="BM148" s="186" t="s">
        <v>238</v>
      </c>
    </row>
    <row r="149" spans="1:47" s="2" customFormat="1" ht="11.25">
      <c r="A149" s="36"/>
      <c r="B149" s="37"/>
      <c r="C149" s="38"/>
      <c r="D149" s="188" t="s">
        <v>156</v>
      </c>
      <c r="E149" s="38"/>
      <c r="F149" s="189" t="s">
        <v>239</v>
      </c>
      <c r="G149" s="38"/>
      <c r="H149" s="38"/>
      <c r="I149" s="190"/>
      <c r="J149" s="38"/>
      <c r="K149" s="38"/>
      <c r="L149" s="41"/>
      <c r="M149" s="191"/>
      <c r="N149" s="192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156</v>
      </c>
      <c r="AU149" s="19" t="s">
        <v>83</v>
      </c>
    </row>
    <row r="150" spans="2:51" s="13" customFormat="1" ht="11.25">
      <c r="B150" s="193"/>
      <c r="C150" s="194"/>
      <c r="D150" s="195" t="s">
        <v>158</v>
      </c>
      <c r="E150" s="196" t="s">
        <v>19</v>
      </c>
      <c r="F150" s="197" t="s">
        <v>240</v>
      </c>
      <c r="G150" s="194"/>
      <c r="H150" s="198">
        <v>0.17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158</v>
      </c>
      <c r="AU150" s="204" t="s">
        <v>83</v>
      </c>
      <c r="AV150" s="13" t="s">
        <v>83</v>
      </c>
      <c r="AW150" s="13" t="s">
        <v>34</v>
      </c>
      <c r="AX150" s="13" t="s">
        <v>81</v>
      </c>
      <c r="AY150" s="204" t="s">
        <v>147</v>
      </c>
    </row>
    <row r="151" spans="1:65" s="2" customFormat="1" ht="16.5" customHeight="1">
      <c r="A151" s="36"/>
      <c r="B151" s="37"/>
      <c r="C151" s="175" t="s">
        <v>241</v>
      </c>
      <c r="D151" s="175" t="s">
        <v>149</v>
      </c>
      <c r="E151" s="176" t="s">
        <v>242</v>
      </c>
      <c r="F151" s="177" t="s">
        <v>243</v>
      </c>
      <c r="G151" s="178" t="s">
        <v>237</v>
      </c>
      <c r="H151" s="179">
        <v>0.241</v>
      </c>
      <c r="I151" s="180"/>
      <c r="J151" s="181">
        <f>ROUND(I151*H151,2)</f>
        <v>0</v>
      </c>
      <c r="K151" s="177" t="s">
        <v>153</v>
      </c>
      <c r="L151" s="41"/>
      <c r="M151" s="182" t="s">
        <v>19</v>
      </c>
      <c r="N151" s="183" t="s">
        <v>44</v>
      </c>
      <c r="O151" s="66"/>
      <c r="P151" s="184">
        <f>O151*H151</f>
        <v>0</v>
      </c>
      <c r="Q151" s="184">
        <v>1.05291</v>
      </c>
      <c r="R151" s="184">
        <f>Q151*H151</f>
        <v>0.25375131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154</v>
      </c>
      <c r="AT151" s="186" t="s">
        <v>149</v>
      </c>
      <c r="AU151" s="186" t="s">
        <v>83</v>
      </c>
      <c r="AY151" s="19" t="s">
        <v>147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81</v>
      </c>
      <c r="BK151" s="187">
        <f>ROUND(I151*H151,2)</f>
        <v>0</v>
      </c>
      <c r="BL151" s="19" t="s">
        <v>154</v>
      </c>
      <c r="BM151" s="186" t="s">
        <v>244</v>
      </c>
    </row>
    <row r="152" spans="1:47" s="2" customFormat="1" ht="11.25">
      <c r="A152" s="36"/>
      <c r="B152" s="37"/>
      <c r="C152" s="38"/>
      <c r="D152" s="188" t="s">
        <v>156</v>
      </c>
      <c r="E152" s="38"/>
      <c r="F152" s="189" t="s">
        <v>245</v>
      </c>
      <c r="G152" s="38"/>
      <c r="H152" s="38"/>
      <c r="I152" s="190"/>
      <c r="J152" s="38"/>
      <c r="K152" s="38"/>
      <c r="L152" s="41"/>
      <c r="M152" s="191"/>
      <c r="N152" s="19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156</v>
      </c>
      <c r="AU152" s="19" t="s">
        <v>83</v>
      </c>
    </row>
    <row r="153" spans="2:51" s="13" customFormat="1" ht="11.25">
      <c r="B153" s="193"/>
      <c r="C153" s="194"/>
      <c r="D153" s="195" t="s">
        <v>158</v>
      </c>
      <c r="E153" s="196" t="s">
        <v>19</v>
      </c>
      <c r="F153" s="197" t="s">
        <v>246</v>
      </c>
      <c r="G153" s="194"/>
      <c r="H153" s="198">
        <v>0.241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158</v>
      </c>
      <c r="AU153" s="204" t="s">
        <v>83</v>
      </c>
      <c r="AV153" s="13" t="s">
        <v>83</v>
      </c>
      <c r="AW153" s="13" t="s">
        <v>34</v>
      </c>
      <c r="AX153" s="13" t="s">
        <v>81</v>
      </c>
      <c r="AY153" s="204" t="s">
        <v>147</v>
      </c>
    </row>
    <row r="154" spans="2:63" s="12" customFormat="1" ht="22.9" customHeight="1">
      <c r="B154" s="159"/>
      <c r="C154" s="160"/>
      <c r="D154" s="161" t="s">
        <v>72</v>
      </c>
      <c r="E154" s="173" t="s">
        <v>184</v>
      </c>
      <c r="F154" s="173" t="s">
        <v>247</v>
      </c>
      <c r="G154" s="160"/>
      <c r="H154" s="160"/>
      <c r="I154" s="163"/>
      <c r="J154" s="174">
        <f>BK154</f>
        <v>0</v>
      </c>
      <c r="K154" s="160"/>
      <c r="L154" s="165"/>
      <c r="M154" s="166"/>
      <c r="N154" s="167"/>
      <c r="O154" s="167"/>
      <c r="P154" s="168">
        <f>SUM(P155:P351)</f>
        <v>0</v>
      </c>
      <c r="Q154" s="167"/>
      <c r="R154" s="168">
        <f>SUM(R155:R351)</f>
        <v>57.24896849072001</v>
      </c>
      <c r="S154" s="167"/>
      <c r="T154" s="169">
        <f>SUM(T155:T351)</f>
        <v>0</v>
      </c>
      <c r="AR154" s="170" t="s">
        <v>81</v>
      </c>
      <c r="AT154" s="171" t="s">
        <v>72</v>
      </c>
      <c r="AU154" s="171" t="s">
        <v>81</v>
      </c>
      <c r="AY154" s="170" t="s">
        <v>147</v>
      </c>
      <c r="BK154" s="172">
        <f>SUM(BK155:BK351)</f>
        <v>0</v>
      </c>
    </row>
    <row r="155" spans="1:65" s="2" customFormat="1" ht="21.75" customHeight="1">
      <c r="A155" s="36"/>
      <c r="B155" s="37"/>
      <c r="C155" s="175" t="s">
        <v>248</v>
      </c>
      <c r="D155" s="175" t="s">
        <v>149</v>
      </c>
      <c r="E155" s="176" t="s">
        <v>249</v>
      </c>
      <c r="F155" s="177" t="s">
        <v>250</v>
      </c>
      <c r="G155" s="178" t="s">
        <v>180</v>
      </c>
      <c r="H155" s="179">
        <v>30</v>
      </c>
      <c r="I155" s="180"/>
      <c r="J155" s="181">
        <f>ROUND(I155*H155,2)</f>
        <v>0</v>
      </c>
      <c r="K155" s="177" t="s">
        <v>153</v>
      </c>
      <c r="L155" s="41"/>
      <c r="M155" s="182" t="s">
        <v>19</v>
      </c>
      <c r="N155" s="183" t="s">
        <v>44</v>
      </c>
      <c r="O155" s="66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154</v>
      </c>
      <c r="AT155" s="186" t="s">
        <v>149</v>
      </c>
      <c r="AU155" s="186" t="s">
        <v>83</v>
      </c>
      <c r="AY155" s="19" t="s">
        <v>147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81</v>
      </c>
      <c r="BK155" s="187">
        <f>ROUND(I155*H155,2)</f>
        <v>0</v>
      </c>
      <c r="BL155" s="19" t="s">
        <v>154</v>
      </c>
      <c r="BM155" s="186" t="s">
        <v>251</v>
      </c>
    </row>
    <row r="156" spans="1:47" s="2" customFormat="1" ht="11.25">
      <c r="A156" s="36"/>
      <c r="B156" s="37"/>
      <c r="C156" s="38"/>
      <c r="D156" s="188" t="s">
        <v>156</v>
      </c>
      <c r="E156" s="38"/>
      <c r="F156" s="189" t="s">
        <v>252</v>
      </c>
      <c r="G156" s="38"/>
      <c r="H156" s="38"/>
      <c r="I156" s="190"/>
      <c r="J156" s="38"/>
      <c r="K156" s="38"/>
      <c r="L156" s="41"/>
      <c r="M156" s="191"/>
      <c r="N156" s="192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156</v>
      </c>
      <c r="AU156" s="19" t="s">
        <v>83</v>
      </c>
    </row>
    <row r="157" spans="2:51" s="14" customFormat="1" ht="11.25">
      <c r="B157" s="215"/>
      <c r="C157" s="216"/>
      <c r="D157" s="195" t="s">
        <v>158</v>
      </c>
      <c r="E157" s="217" t="s">
        <v>19</v>
      </c>
      <c r="F157" s="218" t="s">
        <v>253</v>
      </c>
      <c r="G157" s="216"/>
      <c r="H157" s="217" t="s">
        <v>19</v>
      </c>
      <c r="I157" s="219"/>
      <c r="J157" s="216"/>
      <c r="K157" s="216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158</v>
      </c>
      <c r="AU157" s="224" t="s">
        <v>83</v>
      </c>
      <c r="AV157" s="14" t="s">
        <v>81</v>
      </c>
      <c r="AW157" s="14" t="s">
        <v>34</v>
      </c>
      <c r="AX157" s="14" t="s">
        <v>73</v>
      </c>
      <c r="AY157" s="224" t="s">
        <v>147</v>
      </c>
    </row>
    <row r="158" spans="2:51" s="14" customFormat="1" ht="11.25">
      <c r="B158" s="215"/>
      <c r="C158" s="216"/>
      <c r="D158" s="195" t="s">
        <v>158</v>
      </c>
      <c r="E158" s="217" t="s">
        <v>19</v>
      </c>
      <c r="F158" s="218" t="s">
        <v>254</v>
      </c>
      <c r="G158" s="216"/>
      <c r="H158" s="217" t="s">
        <v>19</v>
      </c>
      <c r="I158" s="219"/>
      <c r="J158" s="216"/>
      <c r="K158" s="216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158</v>
      </c>
      <c r="AU158" s="224" t="s">
        <v>83</v>
      </c>
      <c r="AV158" s="14" t="s">
        <v>81</v>
      </c>
      <c r="AW158" s="14" t="s">
        <v>34</v>
      </c>
      <c r="AX158" s="14" t="s">
        <v>73</v>
      </c>
      <c r="AY158" s="224" t="s">
        <v>147</v>
      </c>
    </row>
    <row r="159" spans="2:51" s="13" customFormat="1" ht="11.25">
      <c r="B159" s="193"/>
      <c r="C159" s="194"/>
      <c r="D159" s="195" t="s">
        <v>158</v>
      </c>
      <c r="E159" s="196" t="s">
        <v>19</v>
      </c>
      <c r="F159" s="197" t="s">
        <v>255</v>
      </c>
      <c r="G159" s="194"/>
      <c r="H159" s="198">
        <v>22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158</v>
      </c>
      <c r="AU159" s="204" t="s">
        <v>83</v>
      </c>
      <c r="AV159" s="13" t="s">
        <v>83</v>
      </c>
      <c r="AW159" s="13" t="s">
        <v>34</v>
      </c>
      <c r="AX159" s="13" t="s">
        <v>73</v>
      </c>
      <c r="AY159" s="204" t="s">
        <v>147</v>
      </c>
    </row>
    <row r="160" spans="2:51" s="13" customFormat="1" ht="11.25">
      <c r="B160" s="193"/>
      <c r="C160" s="194"/>
      <c r="D160" s="195" t="s">
        <v>158</v>
      </c>
      <c r="E160" s="196" t="s">
        <v>19</v>
      </c>
      <c r="F160" s="197" t="s">
        <v>256</v>
      </c>
      <c r="G160" s="194"/>
      <c r="H160" s="198">
        <v>8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158</v>
      </c>
      <c r="AU160" s="204" t="s">
        <v>83</v>
      </c>
      <c r="AV160" s="13" t="s">
        <v>83</v>
      </c>
      <c r="AW160" s="13" t="s">
        <v>34</v>
      </c>
      <c r="AX160" s="13" t="s">
        <v>73</v>
      </c>
      <c r="AY160" s="204" t="s">
        <v>147</v>
      </c>
    </row>
    <row r="161" spans="2:51" s="15" customFormat="1" ht="11.25">
      <c r="B161" s="225"/>
      <c r="C161" s="226"/>
      <c r="D161" s="195" t="s">
        <v>158</v>
      </c>
      <c r="E161" s="227" t="s">
        <v>19</v>
      </c>
      <c r="F161" s="228" t="s">
        <v>257</v>
      </c>
      <c r="G161" s="226"/>
      <c r="H161" s="229">
        <v>30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AT161" s="235" t="s">
        <v>158</v>
      </c>
      <c r="AU161" s="235" t="s">
        <v>83</v>
      </c>
      <c r="AV161" s="15" t="s">
        <v>154</v>
      </c>
      <c r="AW161" s="15" t="s">
        <v>34</v>
      </c>
      <c r="AX161" s="15" t="s">
        <v>81</v>
      </c>
      <c r="AY161" s="235" t="s">
        <v>147</v>
      </c>
    </row>
    <row r="162" spans="1:65" s="2" customFormat="1" ht="16.5" customHeight="1">
      <c r="A162" s="36"/>
      <c r="B162" s="37"/>
      <c r="C162" s="175" t="s">
        <v>258</v>
      </c>
      <c r="D162" s="175" t="s">
        <v>149</v>
      </c>
      <c r="E162" s="176" t="s">
        <v>259</v>
      </c>
      <c r="F162" s="177" t="s">
        <v>260</v>
      </c>
      <c r="G162" s="178" t="s">
        <v>215</v>
      </c>
      <c r="H162" s="179">
        <v>40.2</v>
      </c>
      <c r="I162" s="180"/>
      <c r="J162" s="181">
        <f>ROUND(I162*H162,2)</f>
        <v>0</v>
      </c>
      <c r="K162" s="177" t="s">
        <v>153</v>
      </c>
      <c r="L162" s="41"/>
      <c r="M162" s="182" t="s">
        <v>19</v>
      </c>
      <c r="N162" s="183" t="s">
        <v>44</v>
      </c>
      <c r="O162" s="66"/>
      <c r="P162" s="184">
        <f>O162*H162</f>
        <v>0</v>
      </c>
      <c r="Q162" s="184">
        <v>0.0015</v>
      </c>
      <c r="R162" s="184">
        <f>Q162*H162</f>
        <v>0.060300000000000006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154</v>
      </c>
      <c r="AT162" s="186" t="s">
        <v>149</v>
      </c>
      <c r="AU162" s="186" t="s">
        <v>83</v>
      </c>
      <c r="AY162" s="19" t="s">
        <v>147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81</v>
      </c>
      <c r="BK162" s="187">
        <f>ROUND(I162*H162,2)</f>
        <v>0</v>
      </c>
      <c r="BL162" s="19" t="s">
        <v>154</v>
      </c>
      <c r="BM162" s="186" t="s">
        <v>261</v>
      </c>
    </row>
    <row r="163" spans="1:47" s="2" customFormat="1" ht="11.25">
      <c r="A163" s="36"/>
      <c r="B163" s="37"/>
      <c r="C163" s="38"/>
      <c r="D163" s="188" t="s">
        <v>156</v>
      </c>
      <c r="E163" s="38"/>
      <c r="F163" s="189" t="s">
        <v>262</v>
      </c>
      <c r="G163" s="38"/>
      <c r="H163" s="38"/>
      <c r="I163" s="190"/>
      <c r="J163" s="38"/>
      <c r="K163" s="38"/>
      <c r="L163" s="41"/>
      <c r="M163" s="191"/>
      <c r="N163" s="19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156</v>
      </c>
      <c r="AU163" s="19" t="s">
        <v>83</v>
      </c>
    </row>
    <row r="164" spans="2:51" s="14" customFormat="1" ht="11.25">
      <c r="B164" s="215"/>
      <c r="C164" s="216"/>
      <c r="D164" s="195" t="s">
        <v>158</v>
      </c>
      <c r="E164" s="217" t="s">
        <v>19</v>
      </c>
      <c r="F164" s="218" t="s">
        <v>263</v>
      </c>
      <c r="G164" s="216"/>
      <c r="H164" s="217" t="s">
        <v>19</v>
      </c>
      <c r="I164" s="219"/>
      <c r="J164" s="216"/>
      <c r="K164" s="216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158</v>
      </c>
      <c r="AU164" s="224" t="s">
        <v>83</v>
      </c>
      <c r="AV164" s="14" t="s">
        <v>81</v>
      </c>
      <c r="AW164" s="14" t="s">
        <v>34</v>
      </c>
      <c r="AX164" s="14" t="s">
        <v>73</v>
      </c>
      <c r="AY164" s="224" t="s">
        <v>147</v>
      </c>
    </row>
    <row r="165" spans="2:51" s="13" customFormat="1" ht="11.25">
      <c r="B165" s="193"/>
      <c r="C165" s="194"/>
      <c r="D165" s="195" t="s">
        <v>158</v>
      </c>
      <c r="E165" s="196" t="s">
        <v>19</v>
      </c>
      <c r="F165" s="197" t="s">
        <v>264</v>
      </c>
      <c r="G165" s="194"/>
      <c r="H165" s="198">
        <v>30.9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158</v>
      </c>
      <c r="AU165" s="204" t="s">
        <v>83</v>
      </c>
      <c r="AV165" s="13" t="s">
        <v>83</v>
      </c>
      <c r="AW165" s="13" t="s">
        <v>34</v>
      </c>
      <c r="AX165" s="13" t="s">
        <v>73</v>
      </c>
      <c r="AY165" s="204" t="s">
        <v>147</v>
      </c>
    </row>
    <row r="166" spans="2:51" s="13" customFormat="1" ht="11.25">
      <c r="B166" s="193"/>
      <c r="C166" s="194"/>
      <c r="D166" s="195" t="s">
        <v>158</v>
      </c>
      <c r="E166" s="196" t="s">
        <v>19</v>
      </c>
      <c r="F166" s="197" t="s">
        <v>265</v>
      </c>
      <c r="G166" s="194"/>
      <c r="H166" s="198">
        <v>9.3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158</v>
      </c>
      <c r="AU166" s="204" t="s">
        <v>83</v>
      </c>
      <c r="AV166" s="13" t="s">
        <v>83</v>
      </c>
      <c r="AW166" s="13" t="s">
        <v>34</v>
      </c>
      <c r="AX166" s="13" t="s">
        <v>73</v>
      </c>
      <c r="AY166" s="204" t="s">
        <v>147</v>
      </c>
    </row>
    <row r="167" spans="2:51" s="15" customFormat="1" ht="11.25">
      <c r="B167" s="225"/>
      <c r="C167" s="226"/>
      <c r="D167" s="195" t="s">
        <v>158</v>
      </c>
      <c r="E167" s="227" t="s">
        <v>19</v>
      </c>
      <c r="F167" s="228" t="s">
        <v>257</v>
      </c>
      <c r="G167" s="226"/>
      <c r="H167" s="229">
        <v>40.2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158</v>
      </c>
      <c r="AU167" s="235" t="s">
        <v>83</v>
      </c>
      <c r="AV167" s="15" t="s">
        <v>154</v>
      </c>
      <c r="AW167" s="15" t="s">
        <v>34</v>
      </c>
      <c r="AX167" s="15" t="s">
        <v>81</v>
      </c>
      <c r="AY167" s="235" t="s">
        <v>147</v>
      </c>
    </row>
    <row r="168" spans="1:65" s="2" customFormat="1" ht="16.5" customHeight="1">
      <c r="A168" s="36"/>
      <c r="B168" s="37"/>
      <c r="C168" s="175" t="s">
        <v>266</v>
      </c>
      <c r="D168" s="175" t="s">
        <v>149</v>
      </c>
      <c r="E168" s="176" t="s">
        <v>267</v>
      </c>
      <c r="F168" s="177" t="s">
        <v>268</v>
      </c>
      <c r="G168" s="178" t="s">
        <v>180</v>
      </c>
      <c r="H168" s="179">
        <v>44.095</v>
      </c>
      <c r="I168" s="180"/>
      <c r="J168" s="181">
        <f>ROUND(I168*H168,2)</f>
        <v>0</v>
      </c>
      <c r="K168" s="177" t="s">
        <v>153</v>
      </c>
      <c r="L168" s="41"/>
      <c r="M168" s="182" t="s">
        <v>19</v>
      </c>
      <c r="N168" s="183" t="s">
        <v>44</v>
      </c>
      <c r="O168" s="66"/>
      <c r="P168" s="184">
        <f>O168*H168</f>
        <v>0</v>
      </c>
      <c r="Q168" s="184">
        <v>0.00025</v>
      </c>
      <c r="R168" s="184">
        <f>Q168*H168</f>
        <v>0.01102375</v>
      </c>
      <c r="S168" s="184">
        <v>0</v>
      </c>
      <c r="T168" s="18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154</v>
      </c>
      <c r="AT168" s="186" t="s">
        <v>149</v>
      </c>
      <c r="AU168" s="186" t="s">
        <v>83</v>
      </c>
      <c r="AY168" s="19" t="s">
        <v>147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81</v>
      </c>
      <c r="BK168" s="187">
        <f>ROUND(I168*H168,2)</f>
        <v>0</v>
      </c>
      <c r="BL168" s="19" t="s">
        <v>154</v>
      </c>
      <c r="BM168" s="186" t="s">
        <v>269</v>
      </c>
    </row>
    <row r="169" spans="1:47" s="2" customFormat="1" ht="11.25">
      <c r="A169" s="36"/>
      <c r="B169" s="37"/>
      <c r="C169" s="38"/>
      <c r="D169" s="188" t="s">
        <v>156</v>
      </c>
      <c r="E169" s="38"/>
      <c r="F169" s="189" t="s">
        <v>270</v>
      </c>
      <c r="G169" s="38"/>
      <c r="H169" s="38"/>
      <c r="I169" s="190"/>
      <c r="J169" s="38"/>
      <c r="K169" s="38"/>
      <c r="L169" s="41"/>
      <c r="M169" s="191"/>
      <c r="N169" s="19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156</v>
      </c>
      <c r="AU169" s="19" t="s">
        <v>83</v>
      </c>
    </row>
    <row r="170" spans="1:65" s="2" customFormat="1" ht="37.9" customHeight="1">
      <c r="A170" s="36"/>
      <c r="B170" s="37"/>
      <c r="C170" s="175" t="s">
        <v>271</v>
      </c>
      <c r="D170" s="175" t="s">
        <v>149</v>
      </c>
      <c r="E170" s="176" t="s">
        <v>272</v>
      </c>
      <c r="F170" s="177" t="s">
        <v>273</v>
      </c>
      <c r="G170" s="178" t="s">
        <v>180</v>
      </c>
      <c r="H170" s="179">
        <v>44.095</v>
      </c>
      <c r="I170" s="180"/>
      <c r="J170" s="181">
        <f>ROUND(I170*H170,2)</f>
        <v>0</v>
      </c>
      <c r="K170" s="177" t="s">
        <v>153</v>
      </c>
      <c r="L170" s="41"/>
      <c r="M170" s="182" t="s">
        <v>19</v>
      </c>
      <c r="N170" s="183" t="s">
        <v>44</v>
      </c>
      <c r="O170" s="66"/>
      <c r="P170" s="184">
        <f>O170*H170</f>
        <v>0</v>
      </c>
      <c r="Q170" s="184">
        <v>0.01139</v>
      </c>
      <c r="R170" s="184">
        <f>Q170*H170</f>
        <v>0.50224205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154</v>
      </c>
      <c r="AT170" s="186" t="s">
        <v>149</v>
      </c>
      <c r="AU170" s="186" t="s">
        <v>83</v>
      </c>
      <c r="AY170" s="19" t="s">
        <v>147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81</v>
      </c>
      <c r="BK170" s="187">
        <f>ROUND(I170*H170,2)</f>
        <v>0</v>
      </c>
      <c r="BL170" s="19" t="s">
        <v>154</v>
      </c>
      <c r="BM170" s="186" t="s">
        <v>274</v>
      </c>
    </row>
    <row r="171" spans="1:47" s="2" customFormat="1" ht="11.25">
      <c r="A171" s="36"/>
      <c r="B171" s="37"/>
      <c r="C171" s="38"/>
      <c r="D171" s="188" t="s">
        <v>156</v>
      </c>
      <c r="E171" s="38"/>
      <c r="F171" s="189" t="s">
        <v>275</v>
      </c>
      <c r="G171" s="38"/>
      <c r="H171" s="38"/>
      <c r="I171" s="190"/>
      <c r="J171" s="38"/>
      <c r="K171" s="38"/>
      <c r="L171" s="41"/>
      <c r="M171" s="191"/>
      <c r="N171" s="192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156</v>
      </c>
      <c r="AU171" s="19" t="s">
        <v>83</v>
      </c>
    </row>
    <row r="172" spans="2:51" s="14" customFormat="1" ht="11.25">
      <c r="B172" s="215"/>
      <c r="C172" s="216"/>
      <c r="D172" s="195" t="s">
        <v>158</v>
      </c>
      <c r="E172" s="217" t="s">
        <v>19</v>
      </c>
      <c r="F172" s="218" t="s">
        <v>276</v>
      </c>
      <c r="G172" s="216"/>
      <c r="H172" s="217" t="s">
        <v>19</v>
      </c>
      <c r="I172" s="219"/>
      <c r="J172" s="216"/>
      <c r="K172" s="216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158</v>
      </c>
      <c r="AU172" s="224" t="s">
        <v>83</v>
      </c>
      <c r="AV172" s="14" t="s">
        <v>81</v>
      </c>
      <c r="AW172" s="14" t="s">
        <v>34</v>
      </c>
      <c r="AX172" s="14" t="s">
        <v>73</v>
      </c>
      <c r="AY172" s="224" t="s">
        <v>147</v>
      </c>
    </row>
    <row r="173" spans="2:51" s="13" customFormat="1" ht="22.5">
      <c r="B173" s="193"/>
      <c r="C173" s="194"/>
      <c r="D173" s="195" t="s">
        <v>158</v>
      </c>
      <c r="E173" s="196" t="s">
        <v>19</v>
      </c>
      <c r="F173" s="197" t="s">
        <v>277</v>
      </c>
      <c r="G173" s="194"/>
      <c r="H173" s="198">
        <v>41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158</v>
      </c>
      <c r="AU173" s="204" t="s">
        <v>83</v>
      </c>
      <c r="AV173" s="13" t="s">
        <v>83</v>
      </c>
      <c r="AW173" s="13" t="s">
        <v>34</v>
      </c>
      <c r="AX173" s="13" t="s">
        <v>73</v>
      </c>
      <c r="AY173" s="204" t="s">
        <v>147</v>
      </c>
    </row>
    <row r="174" spans="2:51" s="13" customFormat="1" ht="11.25">
      <c r="B174" s="193"/>
      <c r="C174" s="194"/>
      <c r="D174" s="195" t="s">
        <v>158</v>
      </c>
      <c r="E174" s="196" t="s">
        <v>19</v>
      </c>
      <c r="F174" s="197" t="s">
        <v>278</v>
      </c>
      <c r="G174" s="194"/>
      <c r="H174" s="198">
        <v>3.095</v>
      </c>
      <c r="I174" s="199"/>
      <c r="J174" s="194"/>
      <c r="K174" s="194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158</v>
      </c>
      <c r="AU174" s="204" t="s">
        <v>83</v>
      </c>
      <c r="AV174" s="13" t="s">
        <v>83</v>
      </c>
      <c r="AW174" s="13" t="s">
        <v>34</v>
      </c>
      <c r="AX174" s="13" t="s">
        <v>73</v>
      </c>
      <c r="AY174" s="204" t="s">
        <v>147</v>
      </c>
    </row>
    <row r="175" spans="2:51" s="15" customFormat="1" ht="11.25">
      <c r="B175" s="225"/>
      <c r="C175" s="226"/>
      <c r="D175" s="195" t="s">
        <v>158</v>
      </c>
      <c r="E175" s="227" t="s">
        <v>19</v>
      </c>
      <c r="F175" s="228" t="s">
        <v>257</v>
      </c>
      <c r="G175" s="226"/>
      <c r="H175" s="229">
        <v>44.095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AT175" s="235" t="s">
        <v>158</v>
      </c>
      <c r="AU175" s="235" t="s">
        <v>83</v>
      </c>
      <c r="AV175" s="15" t="s">
        <v>154</v>
      </c>
      <c r="AW175" s="15" t="s">
        <v>34</v>
      </c>
      <c r="AX175" s="15" t="s">
        <v>81</v>
      </c>
      <c r="AY175" s="235" t="s">
        <v>147</v>
      </c>
    </row>
    <row r="176" spans="1:65" s="2" customFormat="1" ht="16.5" customHeight="1">
      <c r="A176" s="36"/>
      <c r="B176" s="37"/>
      <c r="C176" s="205" t="s">
        <v>7</v>
      </c>
      <c r="D176" s="205" t="s">
        <v>160</v>
      </c>
      <c r="E176" s="206" t="s">
        <v>279</v>
      </c>
      <c r="F176" s="207" t="s">
        <v>280</v>
      </c>
      <c r="G176" s="208" t="s">
        <v>180</v>
      </c>
      <c r="H176" s="209">
        <v>46.3</v>
      </c>
      <c r="I176" s="210"/>
      <c r="J176" s="211">
        <f>ROUND(I176*H176,2)</f>
        <v>0</v>
      </c>
      <c r="K176" s="207" t="s">
        <v>19</v>
      </c>
      <c r="L176" s="212"/>
      <c r="M176" s="213" t="s">
        <v>19</v>
      </c>
      <c r="N176" s="214" t="s">
        <v>44</v>
      </c>
      <c r="O176" s="66"/>
      <c r="P176" s="184">
        <f>O176*H176</f>
        <v>0</v>
      </c>
      <c r="Q176" s="184">
        <v>0.0045</v>
      </c>
      <c r="R176" s="184">
        <f>Q176*H176</f>
        <v>0.20834999999999998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164</v>
      </c>
      <c r="AT176" s="186" t="s">
        <v>160</v>
      </c>
      <c r="AU176" s="186" t="s">
        <v>83</v>
      </c>
      <c r="AY176" s="19" t="s">
        <v>147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81</v>
      </c>
      <c r="BK176" s="187">
        <f>ROUND(I176*H176,2)</f>
        <v>0</v>
      </c>
      <c r="BL176" s="19" t="s">
        <v>154</v>
      </c>
      <c r="BM176" s="186" t="s">
        <v>281</v>
      </c>
    </row>
    <row r="177" spans="2:51" s="13" customFormat="1" ht="11.25">
      <c r="B177" s="193"/>
      <c r="C177" s="194"/>
      <c r="D177" s="195" t="s">
        <v>158</v>
      </c>
      <c r="E177" s="196" t="s">
        <v>19</v>
      </c>
      <c r="F177" s="197" t="s">
        <v>282</v>
      </c>
      <c r="G177" s="194"/>
      <c r="H177" s="198">
        <v>46.3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158</v>
      </c>
      <c r="AU177" s="204" t="s">
        <v>83</v>
      </c>
      <c r="AV177" s="13" t="s">
        <v>83</v>
      </c>
      <c r="AW177" s="13" t="s">
        <v>34</v>
      </c>
      <c r="AX177" s="13" t="s">
        <v>81</v>
      </c>
      <c r="AY177" s="204" t="s">
        <v>147</v>
      </c>
    </row>
    <row r="178" spans="1:65" s="2" customFormat="1" ht="24.2" customHeight="1">
      <c r="A178" s="36"/>
      <c r="B178" s="37"/>
      <c r="C178" s="175" t="s">
        <v>283</v>
      </c>
      <c r="D178" s="175" t="s">
        <v>149</v>
      </c>
      <c r="E178" s="176" t="s">
        <v>284</v>
      </c>
      <c r="F178" s="177" t="s">
        <v>285</v>
      </c>
      <c r="G178" s="178" t="s">
        <v>180</v>
      </c>
      <c r="H178" s="179">
        <v>44.095</v>
      </c>
      <c r="I178" s="180"/>
      <c r="J178" s="181">
        <f>ROUND(I178*H178,2)</f>
        <v>0</v>
      </c>
      <c r="K178" s="177" t="s">
        <v>153</v>
      </c>
      <c r="L178" s="41"/>
      <c r="M178" s="182" t="s">
        <v>19</v>
      </c>
      <c r="N178" s="183" t="s">
        <v>44</v>
      </c>
      <c r="O178" s="66"/>
      <c r="P178" s="184">
        <f>O178*H178</f>
        <v>0</v>
      </c>
      <c r="Q178" s="184">
        <v>0.00338</v>
      </c>
      <c r="R178" s="184">
        <f>Q178*H178</f>
        <v>0.1490411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154</v>
      </c>
      <c r="AT178" s="186" t="s">
        <v>149</v>
      </c>
      <c r="AU178" s="186" t="s">
        <v>83</v>
      </c>
      <c r="AY178" s="19" t="s">
        <v>147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81</v>
      </c>
      <c r="BK178" s="187">
        <f>ROUND(I178*H178,2)</f>
        <v>0</v>
      </c>
      <c r="BL178" s="19" t="s">
        <v>154</v>
      </c>
      <c r="BM178" s="186" t="s">
        <v>286</v>
      </c>
    </row>
    <row r="179" spans="1:47" s="2" customFormat="1" ht="11.25">
      <c r="A179" s="36"/>
      <c r="B179" s="37"/>
      <c r="C179" s="38"/>
      <c r="D179" s="188" t="s">
        <v>156</v>
      </c>
      <c r="E179" s="38"/>
      <c r="F179" s="189" t="s">
        <v>287</v>
      </c>
      <c r="G179" s="38"/>
      <c r="H179" s="38"/>
      <c r="I179" s="190"/>
      <c r="J179" s="38"/>
      <c r="K179" s="38"/>
      <c r="L179" s="41"/>
      <c r="M179" s="191"/>
      <c r="N179" s="19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156</v>
      </c>
      <c r="AU179" s="19" t="s">
        <v>83</v>
      </c>
    </row>
    <row r="180" spans="2:51" s="13" customFormat="1" ht="11.25">
      <c r="B180" s="193"/>
      <c r="C180" s="194"/>
      <c r="D180" s="195" t="s">
        <v>158</v>
      </c>
      <c r="E180" s="196" t="s">
        <v>19</v>
      </c>
      <c r="F180" s="197" t="s">
        <v>288</v>
      </c>
      <c r="G180" s="194"/>
      <c r="H180" s="198">
        <v>44.095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158</v>
      </c>
      <c r="AU180" s="204" t="s">
        <v>83</v>
      </c>
      <c r="AV180" s="13" t="s">
        <v>83</v>
      </c>
      <c r="AW180" s="13" t="s">
        <v>34</v>
      </c>
      <c r="AX180" s="13" t="s">
        <v>81</v>
      </c>
      <c r="AY180" s="204" t="s">
        <v>147</v>
      </c>
    </row>
    <row r="181" spans="1:65" s="2" customFormat="1" ht="21.75" customHeight="1">
      <c r="A181" s="36"/>
      <c r="B181" s="37"/>
      <c r="C181" s="175" t="s">
        <v>289</v>
      </c>
      <c r="D181" s="175" t="s">
        <v>149</v>
      </c>
      <c r="E181" s="176" t="s">
        <v>290</v>
      </c>
      <c r="F181" s="177" t="s">
        <v>291</v>
      </c>
      <c r="G181" s="178" t="s">
        <v>180</v>
      </c>
      <c r="H181" s="179">
        <v>517.365</v>
      </c>
      <c r="I181" s="180"/>
      <c r="J181" s="181">
        <f>ROUND(I181*H181,2)</f>
        <v>0</v>
      </c>
      <c r="K181" s="177" t="s">
        <v>153</v>
      </c>
      <c r="L181" s="41"/>
      <c r="M181" s="182" t="s">
        <v>19</v>
      </c>
      <c r="N181" s="183" t="s">
        <v>44</v>
      </c>
      <c r="O181" s="66"/>
      <c r="P181" s="184">
        <f>O181*H181</f>
        <v>0</v>
      </c>
      <c r="Q181" s="184">
        <v>0.00735</v>
      </c>
      <c r="R181" s="184">
        <f>Q181*H181</f>
        <v>3.80263275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154</v>
      </c>
      <c r="AT181" s="186" t="s">
        <v>149</v>
      </c>
      <c r="AU181" s="186" t="s">
        <v>83</v>
      </c>
      <c r="AY181" s="19" t="s">
        <v>147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81</v>
      </c>
      <c r="BK181" s="187">
        <f>ROUND(I181*H181,2)</f>
        <v>0</v>
      </c>
      <c r="BL181" s="19" t="s">
        <v>154</v>
      </c>
      <c r="BM181" s="186" t="s">
        <v>292</v>
      </c>
    </row>
    <row r="182" spans="1:47" s="2" customFormat="1" ht="11.25">
      <c r="A182" s="36"/>
      <c r="B182" s="37"/>
      <c r="C182" s="38"/>
      <c r="D182" s="188" t="s">
        <v>156</v>
      </c>
      <c r="E182" s="38"/>
      <c r="F182" s="189" t="s">
        <v>293</v>
      </c>
      <c r="G182" s="38"/>
      <c r="H182" s="38"/>
      <c r="I182" s="190"/>
      <c r="J182" s="38"/>
      <c r="K182" s="38"/>
      <c r="L182" s="41"/>
      <c r="M182" s="191"/>
      <c r="N182" s="192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156</v>
      </c>
      <c r="AU182" s="19" t="s">
        <v>83</v>
      </c>
    </row>
    <row r="183" spans="2:51" s="13" customFormat="1" ht="11.25">
      <c r="B183" s="193"/>
      <c r="C183" s="194"/>
      <c r="D183" s="195" t="s">
        <v>158</v>
      </c>
      <c r="E183" s="196" t="s">
        <v>19</v>
      </c>
      <c r="F183" s="197" t="s">
        <v>294</v>
      </c>
      <c r="G183" s="194"/>
      <c r="H183" s="198">
        <v>517.365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158</v>
      </c>
      <c r="AU183" s="204" t="s">
        <v>83</v>
      </c>
      <c r="AV183" s="13" t="s">
        <v>83</v>
      </c>
      <c r="AW183" s="13" t="s">
        <v>34</v>
      </c>
      <c r="AX183" s="13" t="s">
        <v>81</v>
      </c>
      <c r="AY183" s="204" t="s">
        <v>147</v>
      </c>
    </row>
    <row r="184" spans="1:65" s="2" customFormat="1" ht="16.5" customHeight="1">
      <c r="A184" s="36"/>
      <c r="B184" s="37"/>
      <c r="C184" s="175" t="s">
        <v>295</v>
      </c>
      <c r="D184" s="175" t="s">
        <v>149</v>
      </c>
      <c r="E184" s="176" t="s">
        <v>296</v>
      </c>
      <c r="F184" s="177" t="s">
        <v>297</v>
      </c>
      <c r="G184" s="178" t="s">
        <v>180</v>
      </c>
      <c r="H184" s="179">
        <v>1175.297</v>
      </c>
      <c r="I184" s="180"/>
      <c r="J184" s="181">
        <f>ROUND(I184*H184,2)</f>
        <v>0</v>
      </c>
      <c r="K184" s="177" t="s">
        <v>153</v>
      </c>
      <c r="L184" s="41"/>
      <c r="M184" s="182" t="s">
        <v>19</v>
      </c>
      <c r="N184" s="183" t="s">
        <v>44</v>
      </c>
      <c r="O184" s="66"/>
      <c r="P184" s="184">
        <f>O184*H184</f>
        <v>0</v>
      </c>
      <c r="Q184" s="184">
        <v>0.00026</v>
      </c>
      <c r="R184" s="184">
        <f>Q184*H184</f>
        <v>0.30557722</v>
      </c>
      <c r="S184" s="184">
        <v>0</v>
      </c>
      <c r="T184" s="18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154</v>
      </c>
      <c r="AT184" s="186" t="s">
        <v>149</v>
      </c>
      <c r="AU184" s="186" t="s">
        <v>83</v>
      </c>
      <c r="AY184" s="19" t="s">
        <v>147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81</v>
      </c>
      <c r="BK184" s="187">
        <f>ROUND(I184*H184,2)</f>
        <v>0</v>
      </c>
      <c r="BL184" s="19" t="s">
        <v>154</v>
      </c>
      <c r="BM184" s="186" t="s">
        <v>298</v>
      </c>
    </row>
    <row r="185" spans="1:47" s="2" customFormat="1" ht="11.25">
      <c r="A185" s="36"/>
      <c r="B185" s="37"/>
      <c r="C185" s="38"/>
      <c r="D185" s="188" t="s">
        <v>156</v>
      </c>
      <c r="E185" s="38"/>
      <c r="F185" s="189" t="s">
        <v>299</v>
      </c>
      <c r="G185" s="38"/>
      <c r="H185" s="38"/>
      <c r="I185" s="190"/>
      <c r="J185" s="38"/>
      <c r="K185" s="38"/>
      <c r="L185" s="41"/>
      <c r="M185" s="191"/>
      <c r="N185" s="19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156</v>
      </c>
      <c r="AU185" s="19" t="s">
        <v>83</v>
      </c>
    </row>
    <row r="186" spans="2:51" s="13" customFormat="1" ht="11.25">
      <c r="B186" s="193"/>
      <c r="C186" s="194"/>
      <c r="D186" s="195" t="s">
        <v>158</v>
      </c>
      <c r="E186" s="196" t="s">
        <v>19</v>
      </c>
      <c r="F186" s="197" t="s">
        <v>300</v>
      </c>
      <c r="G186" s="194"/>
      <c r="H186" s="198">
        <v>1175.297</v>
      </c>
      <c r="I186" s="199"/>
      <c r="J186" s="194"/>
      <c r="K186" s="194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158</v>
      </c>
      <c r="AU186" s="204" t="s">
        <v>83</v>
      </c>
      <c r="AV186" s="13" t="s">
        <v>83</v>
      </c>
      <c r="AW186" s="13" t="s">
        <v>34</v>
      </c>
      <c r="AX186" s="13" t="s">
        <v>81</v>
      </c>
      <c r="AY186" s="204" t="s">
        <v>147</v>
      </c>
    </row>
    <row r="187" spans="1:65" s="2" customFormat="1" ht="16.5" customHeight="1">
      <c r="A187" s="36"/>
      <c r="B187" s="37"/>
      <c r="C187" s="175" t="s">
        <v>301</v>
      </c>
      <c r="D187" s="175" t="s">
        <v>149</v>
      </c>
      <c r="E187" s="176" t="s">
        <v>302</v>
      </c>
      <c r="F187" s="177" t="s">
        <v>303</v>
      </c>
      <c r="G187" s="178" t="s">
        <v>180</v>
      </c>
      <c r="H187" s="179">
        <v>587.649</v>
      </c>
      <c r="I187" s="180"/>
      <c r="J187" s="181">
        <f>ROUND(I187*H187,2)</f>
        <v>0</v>
      </c>
      <c r="K187" s="177" t="s">
        <v>153</v>
      </c>
      <c r="L187" s="41"/>
      <c r="M187" s="182" t="s">
        <v>19</v>
      </c>
      <c r="N187" s="183" t="s">
        <v>44</v>
      </c>
      <c r="O187" s="66"/>
      <c r="P187" s="184">
        <f>O187*H187</f>
        <v>0</v>
      </c>
      <c r="Q187" s="184">
        <v>0.00546</v>
      </c>
      <c r="R187" s="184">
        <f>Q187*H187</f>
        <v>3.2085635399999997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154</v>
      </c>
      <c r="AT187" s="186" t="s">
        <v>149</v>
      </c>
      <c r="AU187" s="186" t="s">
        <v>83</v>
      </c>
      <c r="AY187" s="19" t="s">
        <v>147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81</v>
      </c>
      <c r="BK187" s="187">
        <f>ROUND(I187*H187,2)</f>
        <v>0</v>
      </c>
      <c r="BL187" s="19" t="s">
        <v>154</v>
      </c>
      <c r="BM187" s="186" t="s">
        <v>304</v>
      </c>
    </row>
    <row r="188" spans="1:47" s="2" customFormat="1" ht="11.25">
      <c r="A188" s="36"/>
      <c r="B188" s="37"/>
      <c r="C188" s="38"/>
      <c r="D188" s="188" t="s">
        <v>156</v>
      </c>
      <c r="E188" s="38"/>
      <c r="F188" s="189" t="s">
        <v>305</v>
      </c>
      <c r="G188" s="38"/>
      <c r="H188" s="38"/>
      <c r="I188" s="190"/>
      <c r="J188" s="38"/>
      <c r="K188" s="38"/>
      <c r="L188" s="41"/>
      <c r="M188" s="191"/>
      <c r="N188" s="192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156</v>
      </c>
      <c r="AU188" s="19" t="s">
        <v>83</v>
      </c>
    </row>
    <row r="189" spans="2:51" s="14" customFormat="1" ht="11.25">
      <c r="B189" s="215"/>
      <c r="C189" s="216"/>
      <c r="D189" s="195" t="s">
        <v>158</v>
      </c>
      <c r="E189" s="217" t="s">
        <v>19</v>
      </c>
      <c r="F189" s="218" t="s">
        <v>306</v>
      </c>
      <c r="G189" s="216"/>
      <c r="H189" s="217" t="s">
        <v>19</v>
      </c>
      <c r="I189" s="219"/>
      <c r="J189" s="216"/>
      <c r="K189" s="216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158</v>
      </c>
      <c r="AU189" s="224" t="s">
        <v>83</v>
      </c>
      <c r="AV189" s="14" t="s">
        <v>81</v>
      </c>
      <c r="AW189" s="14" t="s">
        <v>34</v>
      </c>
      <c r="AX189" s="14" t="s">
        <v>73</v>
      </c>
      <c r="AY189" s="224" t="s">
        <v>147</v>
      </c>
    </row>
    <row r="190" spans="2:51" s="13" customFormat="1" ht="11.25">
      <c r="B190" s="193"/>
      <c r="C190" s="194"/>
      <c r="D190" s="195" t="s">
        <v>158</v>
      </c>
      <c r="E190" s="196" t="s">
        <v>19</v>
      </c>
      <c r="F190" s="197" t="s">
        <v>307</v>
      </c>
      <c r="G190" s="194"/>
      <c r="H190" s="198">
        <v>587.649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158</v>
      </c>
      <c r="AU190" s="204" t="s">
        <v>83</v>
      </c>
      <c r="AV190" s="13" t="s">
        <v>83</v>
      </c>
      <c r="AW190" s="13" t="s">
        <v>34</v>
      </c>
      <c r="AX190" s="13" t="s">
        <v>81</v>
      </c>
      <c r="AY190" s="204" t="s">
        <v>147</v>
      </c>
    </row>
    <row r="191" spans="1:65" s="2" customFormat="1" ht="24.2" customHeight="1">
      <c r="A191" s="36"/>
      <c r="B191" s="37"/>
      <c r="C191" s="175" t="s">
        <v>308</v>
      </c>
      <c r="D191" s="175" t="s">
        <v>149</v>
      </c>
      <c r="E191" s="176" t="s">
        <v>309</v>
      </c>
      <c r="F191" s="177" t="s">
        <v>310</v>
      </c>
      <c r="G191" s="178" t="s">
        <v>180</v>
      </c>
      <c r="H191" s="179">
        <v>235.059</v>
      </c>
      <c r="I191" s="180"/>
      <c r="J191" s="181">
        <f>ROUND(I191*H191,2)</f>
        <v>0</v>
      </c>
      <c r="K191" s="177" t="s">
        <v>153</v>
      </c>
      <c r="L191" s="41"/>
      <c r="M191" s="182" t="s">
        <v>19</v>
      </c>
      <c r="N191" s="183" t="s">
        <v>44</v>
      </c>
      <c r="O191" s="66"/>
      <c r="P191" s="184">
        <f>O191*H191</f>
        <v>0</v>
      </c>
      <c r="Q191" s="184">
        <v>0.0021</v>
      </c>
      <c r="R191" s="184">
        <f>Q191*H191</f>
        <v>0.49362389999999995</v>
      </c>
      <c r="S191" s="184">
        <v>0</v>
      </c>
      <c r="T191" s="18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154</v>
      </c>
      <c r="AT191" s="186" t="s">
        <v>149</v>
      </c>
      <c r="AU191" s="186" t="s">
        <v>83</v>
      </c>
      <c r="AY191" s="19" t="s">
        <v>147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81</v>
      </c>
      <c r="BK191" s="187">
        <f>ROUND(I191*H191,2)</f>
        <v>0</v>
      </c>
      <c r="BL191" s="19" t="s">
        <v>154</v>
      </c>
      <c r="BM191" s="186" t="s">
        <v>311</v>
      </c>
    </row>
    <row r="192" spans="1:47" s="2" customFormat="1" ht="11.25">
      <c r="A192" s="36"/>
      <c r="B192" s="37"/>
      <c r="C192" s="38"/>
      <c r="D192" s="188" t="s">
        <v>156</v>
      </c>
      <c r="E192" s="38"/>
      <c r="F192" s="189" t="s">
        <v>312</v>
      </c>
      <c r="G192" s="38"/>
      <c r="H192" s="38"/>
      <c r="I192" s="190"/>
      <c r="J192" s="38"/>
      <c r="K192" s="38"/>
      <c r="L192" s="41"/>
      <c r="M192" s="191"/>
      <c r="N192" s="19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156</v>
      </c>
      <c r="AU192" s="19" t="s">
        <v>83</v>
      </c>
    </row>
    <row r="193" spans="2:51" s="14" customFormat="1" ht="11.25">
      <c r="B193" s="215"/>
      <c r="C193" s="216"/>
      <c r="D193" s="195" t="s">
        <v>158</v>
      </c>
      <c r="E193" s="217" t="s">
        <v>19</v>
      </c>
      <c r="F193" s="218" t="s">
        <v>306</v>
      </c>
      <c r="G193" s="216"/>
      <c r="H193" s="217" t="s">
        <v>19</v>
      </c>
      <c r="I193" s="219"/>
      <c r="J193" s="216"/>
      <c r="K193" s="216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158</v>
      </c>
      <c r="AU193" s="224" t="s">
        <v>83</v>
      </c>
      <c r="AV193" s="14" t="s">
        <v>81</v>
      </c>
      <c r="AW193" s="14" t="s">
        <v>34</v>
      </c>
      <c r="AX193" s="14" t="s">
        <v>73</v>
      </c>
      <c r="AY193" s="224" t="s">
        <v>147</v>
      </c>
    </row>
    <row r="194" spans="2:51" s="13" customFormat="1" ht="11.25">
      <c r="B194" s="193"/>
      <c r="C194" s="194"/>
      <c r="D194" s="195" t="s">
        <v>158</v>
      </c>
      <c r="E194" s="196" t="s">
        <v>19</v>
      </c>
      <c r="F194" s="197" t="s">
        <v>313</v>
      </c>
      <c r="G194" s="194"/>
      <c r="H194" s="198">
        <v>235.059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158</v>
      </c>
      <c r="AU194" s="204" t="s">
        <v>83</v>
      </c>
      <c r="AV194" s="13" t="s">
        <v>83</v>
      </c>
      <c r="AW194" s="13" t="s">
        <v>34</v>
      </c>
      <c r="AX194" s="13" t="s">
        <v>81</v>
      </c>
      <c r="AY194" s="204" t="s">
        <v>147</v>
      </c>
    </row>
    <row r="195" spans="1:65" s="2" customFormat="1" ht="24.2" customHeight="1">
      <c r="A195" s="36"/>
      <c r="B195" s="37"/>
      <c r="C195" s="175" t="s">
        <v>314</v>
      </c>
      <c r="D195" s="175" t="s">
        <v>149</v>
      </c>
      <c r="E195" s="176" t="s">
        <v>315</v>
      </c>
      <c r="F195" s="177" t="s">
        <v>316</v>
      </c>
      <c r="G195" s="178" t="s">
        <v>180</v>
      </c>
      <c r="H195" s="179">
        <v>58.978</v>
      </c>
      <c r="I195" s="180"/>
      <c r="J195" s="181">
        <f>ROUND(I195*H195,2)</f>
        <v>0</v>
      </c>
      <c r="K195" s="177" t="s">
        <v>153</v>
      </c>
      <c r="L195" s="41"/>
      <c r="M195" s="182" t="s">
        <v>19</v>
      </c>
      <c r="N195" s="183" t="s">
        <v>44</v>
      </c>
      <c r="O195" s="66"/>
      <c r="P195" s="184">
        <f>O195*H195</f>
        <v>0</v>
      </c>
      <c r="Q195" s="184">
        <v>0.00438</v>
      </c>
      <c r="R195" s="184">
        <f>Q195*H195</f>
        <v>0.25832364</v>
      </c>
      <c r="S195" s="184">
        <v>0</v>
      </c>
      <c r="T195" s="185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154</v>
      </c>
      <c r="AT195" s="186" t="s">
        <v>149</v>
      </c>
      <c r="AU195" s="186" t="s">
        <v>83</v>
      </c>
      <c r="AY195" s="19" t="s">
        <v>147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81</v>
      </c>
      <c r="BK195" s="187">
        <f>ROUND(I195*H195,2)</f>
        <v>0</v>
      </c>
      <c r="BL195" s="19" t="s">
        <v>154</v>
      </c>
      <c r="BM195" s="186" t="s">
        <v>317</v>
      </c>
    </row>
    <row r="196" spans="1:47" s="2" customFormat="1" ht="11.25">
      <c r="A196" s="36"/>
      <c r="B196" s="37"/>
      <c r="C196" s="38"/>
      <c r="D196" s="188" t="s">
        <v>156</v>
      </c>
      <c r="E196" s="38"/>
      <c r="F196" s="189" t="s">
        <v>318</v>
      </c>
      <c r="G196" s="38"/>
      <c r="H196" s="38"/>
      <c r="I196" s="190"/>
      <c r="J196" s="38"/>
      <c r="K196" s="38"/>
      <c r="L196" s="41"/>
      <c r="M196" s="191"/>
      <c r="N196" s="192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156</v>
      </c>
      <c r="AU196" s="19" t="s">
        <v>83</v>
      </c>
    </row>
    <row r="197" spans="2:51" s="14" customFormat="1" ht="11.25">
      <c r="B197" s="215"/>
      <c r="C197" s="216"/>
      <c r="D197" s="195" t="s">
        <v>158</v>
      </c>
      <c r="E197" s="217" t="s">
        <v>19</v>
      </c>
      <c r="F197" s="218" t="s">
        <v>319</v>
      </c>
      <c r="G197" s="216"/>
      <c r="H197" s="217" t="s">
        <v>19</v>
      </c>
      <c r="I197" s="219"/>
      <c r="J197" s="216"/>
      <c r="K197" s="216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158</v>
      </c>
      <c r="AU197" s="224" t="s">
        <v>83</v>
      </c>
      <c r="AV197" s="14" t="s">
        <v>81</v>
      </c>
      <c r="AW197" s="14" t="s">
        <v>34</v>
      </c>
      <c r="AX197" s="14" t="s">
        <v>73</v>
      </c>
      <c r="AY197" s="224" t="s">
        <v>147</v>
      </c>
    </row>
    <row r="198" spans="2:51" s="13" customFormat="1" ht="11.25">
      <c r="B198" s="193"/>
      <c r="C198" s="194"/>
      <c r="D198" s="195" t="s">
        <v>158</v>
      </c>
      <c r="E198" s="196" t="s">
        <v>19</v>
      </c>
      <c r="F198" s="197" t="s">
        <v>320</v>
      </c>
      <c r="G198" s="194"/>
      <c r="H198" s="198">
        <v>17.696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158</v>
      </c>
      <c r="AU198" s="204" t="s">
        <v>83</v>
      </c>
      <c r="AV198" s="13" t="s">
        <v>83</v>
      </c>
      <c r="AW198" s="13" t="s">
        <v>34</v>
      </c>
      <c r="AX198" s="13" t="s">
        <v>73</v>
      </c>
      <c r="AY198" s="204" t="s">
        <v>147</v>
      </c>
    </row>
    <row r="199" spans="2:51" s="13" customFormat="1" ht="11.25">
      <c r="B199" s="193"/>
      <c r="C199" s="194"/>
      <c r="D199" s="195" t="s">
        <v>158</v>
      </c>
      <c r="E199" s="196" t="s">
        <v>19</v>
      </c>
      <c r="F199" s="197" t="s">
        <v>321</v>
      </c>
      <c r="G199" s="194"/>
      <c r="H199" s="198">
        <v>9.689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158</v>
      </c>
      <c r="AU199" s="204" t="s">
        <v>83</v>
      </c>
      <c r="AV199" s="13" t="s">
        <v>83</v>
      </c>
      <c r="AW199" s="13" t="s">
        <v>34</v>
      </c>
      <c r="AX199" s="13" t="s">
        <v>73</v>
      </c>
      <c r="AY199" s="204" t="s">
        <v>147</v>
      </c>
    </row>
    <row r="200" spans="2:51" s="13" customFormat="1" ht="11.25">
      <c r="B200" s="193"/>
      <c r="C200" s="194"/>
      <c r="D200" s="195" t="s">
        <v>158</v>
      </c>
      <c r="E200" s="196" t="s">
        <v>19</v>
      </c>
      <c r="F200" s="197" t="s">
        <v>322</v>
      </c>
      <c r="G200" s="194"/>
      <c r="H200" s="198">
        <v>4.452</v>
      </c>
      <c r="I200" s="199"/>
      <c r="J200" s="194"/>
      <c r="K200" s="194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158</v>
      </c>
      <c r="AU200" s="204" t="s">
        <v>83</v>
      </c>
      <c r="AV200" s="13" t="s">
        <v>83</v>
      </c>
      <c r="AW200" s="13" t="s">
        <v>34</v>
      </c>
      <c r="AX200" s="13" t="s">
        <v>73</v>
      </c>
      <c r="AY200" s="204" t="s">
        <v>147</v>
      </c>
    </row>
    <row r="201" spans="2:51" s="13" customFormat="1" ht="22.5">
      <c r="B201" s="193"/>
      <c r="C201" s="194"/>
      <c r="D201" s="195" t="s">
        <v>158</v>
      </c>
      <c r="E201" s="196" t="s">
        <v>19</v>
      </c>
      <c r="F201" s="197" t="s">
        <v>323</v>
      </c>
      <c r="G201" s="194"/>
      <c r="H201" s="198">
        <v>13.326</v>
      </c>
      <c r="I201" s="199"/>
      <c r="J201" s="194"/>
      <c r="K201" s="194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158</v>
      </c>
      <c r="AU201" s="204" t="s">
        <v>83</v>
      </c>
      <c r="AV201" s="13" t="s">
        <v>83</v>
      </c>
      <c r="AW201" s="13" t="s">
        <v>34</v>
      </c>
      <c r="AX201" s="13" t="s">
        <v>73</v>
      </c>
      <c r="AY201" s="204" t="s">
        <v>147</v>
      </c>
    </row>
    <row r="202" spans="2:51" s="13" customFormat="1" ht="11.25">
      <c r="B202" s="193"/>
      <c r="C202" s="194"/>
      <c r="D202" s="195" t="s">
        <v>158</v>
      </c>
      <c r="E202" s="196" t="s">
        <v>19</v>
      </c>
      <c r="F202" s="197" t="s">
        <v>324</v>
      </c>
      <c r="G202" s="194"/>
      <c r="H202" s="198">
        <v>7.036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158</v>
      </c>
      <c r="AU202" s="204" t="s">
        <v>83</v>
      </c>
      <c r="AV202" s="13" t="s">
        <v>83</v>
      </c>
      <c r="AW202" s="13" t="s">
        <v>34</v>
      </c>
      <c r="AX202" s="13" t="s">
        <v>73</v>
      </c>
      <c r="AY202" s="204" t="s">
        <v>147</v>
      </c>
    </row>
    <row r="203" spans="2:51" s="13" customFormat="1" ht="11.25">
      <c r="B203" s="193"/>
      <c r="C203" s="194"/>
      <c r="D203" s="195" t="s">
        <v>158</v>
      </c>
      <c r="E203" s="196" t="s">
        <v>19</v>
      </c>
      <c r="F203" s="197" t="s">
        <v>325</v>
      </c>
      <c r="G203" s="194"/>
      <c r="H203" s="198">
        <v>5.149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158</v>
      </c>
      <c r="AU203" s="204" t="s">
        <v>83</v>
      </c>
      <c r="AV203" s="13" t="s">
        <v>83</v>
      </c>
      <c r="AW203" s="13" t="s">
        <v>34</v>
      </c>
      <c r="AX203" s="13" t="s">
        <v>73</v>
      </c>
      <c r="AY203" s="204" t="s">
        <v>147</v>
      </c>
    </row>
    <row r="204" spans="2:51" s="13" customFormat="1" ht="11.25">
      <c r="B204" s="193"/>
      <c r="C204" s="194"/>
      <c r="D204" s="195" t="s">
        <v>158</v>
      </c>
      <c r="E204" s="196" t="s">
        <v>19</v>
      </c>
      <c r="F204" s="197" t="s">
        <v>326</v>
      </c>
      <c r="G204" s="194"/>
      <c r="H204" s="198">
        <v>1.63</v>
      </c>
      <c r="I204" s="199"/>
      <c r="J204" s="194"/>
      <c r="K204" s="194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158</v>
      </c>
      <c r="AU204" s="204" t="s">
        <v>83</v>
      </c>
      <c r="AV204" s="13" t="s">
        <v>83</v>
      </c>
      <c r="AW204" s="13" t="s">
        <v>34</v>
      </c>
      <c r="AX204" s="13" t="s">
        <v>73</v>
      </c>
      <c r="AY204" s="204" t="s">
        <v>147</v>
      </c>
    </row>
    <row r="205" spans="2:51" s="15" customFormat="1" ht="11.25">
      <c r="B205" s="225"/>
      <c r="C205" s="226"/>
      <c r="D205" s="195" t="s">
        <v>158</v>
      </c>
      <c r="E205" s="227" t="s">
        <v>19</v>
      </c>
      <c r="F205" s="228" t="s">
        <v>257</v>
      </c>
      <c r="G205" s="226"/>
      <c r="H205" s="229">
        <v>58.978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AT205" s="235" t="s">
        <v>158</v>
      </c>
      <c r="AU205" s="235" t="s">
        <v>83</v>
      </c>
      <c r="AV205" s="15" t="s">
        <v>154</v>
      </c>
      <c r="AW205" s="15" t="s">
        <v>34</v>
      </c>
      <c r="AX205" s="15" t="s">
        <v>81</v>
      </c>
      <c r="AY205" s="235" t="s">
        <v>147</v>
      </c>
    </row>
    <row r="206" spans="1:65" s="2" customFormat="1" ht="16.5" customHeight="1">
      <c r="A206" s="36"/>
      <c r="B206" s="37"/>
      <c r="C206" s="175" t="s">
        <v>327</v>
      </c>
      <c r="D206" s="175" t="s">
        <v>149</v>
      </c>
      <c r="E206" s="176" t="s">
        <v>328</v>
      </c>
      <c r="F206" s="177" t="s">
        <v>329</v>
      </c>
      <c r="G206" s="178" t="s">
        <v>180</v>
      </c>
      <c r="H206" s="179">
        <v>1236.404</v>
      </c>
      <c r="I206" s="180"/>
      <c r="J206" s="181">
        <f>ROUND(I206*H206,2)</f>
        <v>0</v>
      </c>
      <c r="K206" s="177" t="s">
        <v>153</v>
      </c>
      <c r="L206" s="41"/>
      <c r="M206" s="182" t="s">
        <v>19</v>
      </c>
      <c r="N206" s="183" t="s">
        <v>44</v>
      </c>
      <c r="O206" s="66"/>
      <c r="P206" s="184">
        <f>O206*H206</f>
        <v>0</v>
      </c>
      <c r="Q206" s="184">
        <v>0.00025</v>
      </c>
      <c r="R206" s="184">
        <f>Q206*H206</f>
        <v>0.309101</v>
      </c>
      <c r="S206" s="184">
        <v>0</v>
      </c>
      <c r="T206" s="18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154</v>
      </c>
      <c r="AT206" s="186" t="s">
        <v>149</v>
      </c>
      <c r="AU206" s="186" t="s">
        <v>83</v>
      </c>
      <c r="AY206" s="19" t="s">
        <v>147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9" t="s">
        <v>81</v>
      </c>
      <c r="BK206" s="187">
        <f>ROUND(I206*H206,2)</f>
        <v>0</v>
      </c>
      <c r="BL206" s="19" t="s">
        <v>154</v>
      </c>
      <c r="BM206" s="186" t="s">
        <v>330</v>
      </c>
    </row>
    <row r="207" spans="1:47" s="2" customFormat="1" ht="11.25">
      <c r="A207" s="36"/>
      <c r="B207" s="37"/>
      <c r="C207" s="38"/>
      <c r="D207" s="188" t="s">
        <v>156</v>
      </c>
      <c r="E207" s="38"/>
      <c r="F207" s="189" t="s">
        <v>331</v>
      </c>
      <c r="G207" s="38"/>
      <c r="H207" s="38"/>
      <c r="I207" s="190"/>
      <c r="J207" s="38"/>
      <c r="K207" s="38"/>
      <c r="L207" s="41"/>
      <c r="M207" s="191"/>
      <c r="N207" s="192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156</v>
      </c>
      <c r="AU207" s="19" t="s">
        <v>83</v>
      </c>
    </row>
    <row r="208" spans="1:65" s="2" customFormat="1" ht="37.9" customHeight="1">
      <c r="A208" s="36"/>
      <c r="B208" s="37"/>
      <c r="C208" s="175" t="s">
        <v>332</v>
      </c>
      <c r="D208" s="175" t="s">
        <v>149</v>
      </c>
      <c r="E208" s="176" t="s">
        <v>333</v>
      </c>
      <c r="F208" s="177" t="s">
        <v>334</v>
      </c>
      <c r="G208" s="178" t="s">
        <v>180</v>
      </c>
      <c r="H208" s="179">
        <v>1006.965</v>
      </c>
      <c r="I208" s="180"/>
      <c r="J208" s="181">
        <f>ROUND(I208*H208,2)</f>
        <v>0</v>
      </c>
      <c r="K208" s="177" t="s">
        <v>153</v>
      </c>
      <c r="L208" s="41"/>
      <c r="M208" s="182" t="s">
        <v>19</v>
      </c>
      <c r="N208" s="183" t="s">
        <v>44</v>
      </c>
      <c r="O208" s="66"/>
      <c r="P208" s="184">
        <f>O208*H208</f>
        <v>0</v>
      </c>
      <c r="Q208" s="184">
        <v>0.00868</v>
      </c>
      <c r="R208" s="184">
        <f>Q208*H208</f>
        <v>8.7404562</v>
      </c>
      <c r="S208" s="184">
        <v>0</v>
      </c>
      <c r="T208" s="18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154</v>
      </c>
      <c r="AT208" s="186" t="s">
        <v>149</v>
      </c>
      <c r="AU208" s="186" t="s">
        <v>83</v>
      </c>
      <c r="AY208" s="19" t="s">
        <v>147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9" t="s">
        <v>81</v>
      </c>
      <c r="BK208" s="187">
        <f>ROUND(I208*H208,2)</f>
        <v>0</v>
      </c>
      <c r="BL208" s="19" t="s">
        <v>154</v>
      </c>
      <c r="BM208" s="186" t="s">
        <v>335</v>
      </c>
    </row>
    <row r="209" spans="1:47" s="2" customFormat="1" ht="11.25">
      <c r="A209" s="36"/>
      <c r="B209" s="37"/>
      <c r="C209" s="38"/>
      <c r="D209" s="188" t="s">
        <v>156</v>
      </c>
      <c r="E209" s="38"/>
      <c r="F209" s="189" t="s">
        <v>336</v>
      </c>
      <c r="G209" s="38"/>
      <c r="H209" s="38"/>
      <c r="I209" s="190"/>
      <c r="J209" s="38"/>
      <c r="K209" s="38"/>
      <c r="L209" s="41"/>
      <c r="M209" s="191"/>
      <c r="N209" s="192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156</v>
      </c>
      <c r="AU209" s="19" t="s">
        <v>83</v>
      </c>
    </row>
    <row r="210" spans="2:51" s="14" customFormat="1" ht="11.25">
      <c r="B210" s="215"/>
      <c r="C210" s="216"/>
      <c r="D210" s="195" t="s">
        <v>158</v>
      </c>
      <c r="E210" s="217" t="s">
        <v>19</v>
      </c>
      <c r="F210" s="218" t="s">
        <v>337</v>
      </c>
      <c r="G210" s="216"/>
      <c r="H210" s="217" t="s">
        <v>19</v>
      </c>
      <c r="I210" s="219"/>
      <c r="J210" s="216"/>
      <c r="K210" s="216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158</v>
      </c>
      <c r="AU210" s="224" t="s">
        <v>83</v>
      </c>
      <c r="AV210" s="14" t="s">
        <v>81</v>
      </c>
      <c r="AW210" s="14" t="s">
        <v>34</v>
      </c>
      <c r="AX210" s="14" t="s">
        <v>73</v>
      </c>
      <c r="AY210" s="224" t="s">
        <v>147</v>
      </c>
    </row>
    <row r="211" spans="2:51" s="13" customFormat="1" ht="11.25">
      <c r="B211" s="193"/>
      <c r="C211" s="194"/>
      <c r="D211" s="195" t="s">
        <v>158</v>
      </c>
      <c r="E211" s="196" t="s">
        <v>19</v>
      </c>
      <c r="F211" s="197" t="s">
        <v>338</v>
      </c>
      <c r="G211" s="194"/>
      <c r="H211" s="198">
        <v>258.148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158</v>
      </c>
      <c r="AU211" s="204" t="s">
        <v>83</v>
      </c>
      <c r="AV211" s="13" t="s">
        <v>83</v>
      </c>
      <c r="AW211" s="13" t="s">
        <v>34</v>
      </c>
      <c r="AX211" s="13" t="s">
        <v>73</v>
      </c>
      <c r="AY211" s="204" t="s">
        <v>147</v>
      </c>
    </row>
    <row r="212" spans="2:51" s="13" customFormat="1" ht="11.25">
      <c r="B212" s="193"/>
      <c r="C212" s="194"/>
      <c r="D212" s="195" t="s">
        <v>158</v>
      </c>
      <c r="E212" s="196" t="s">
        <v>19</v>
      </c>
      <c r="F212" s="197" t="s">
        <v>339</v>
      </c>
      <c r="G212" s="194"/>
      <c r="H212" s="198">
        <v>95.294</v>
      </c>
      <c r="I212" s="199"/>
      <c r="J212" s="194"/>
      <c r="K212" s="194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158</v>
      </c>
      <c r="AU212" s="204" t="s">
        <v>83</v>
      </c>
      <c r="AV212" s="13" t="s">
        <v>83</v>
      </c>
      <c r="AW212" s="13" t="s">
        <v>34</v>
      </c>
      <c r="AX212" s="13" t="s">
        <v>73</v>
      </c>
      <c r="AY212" s="204" t="s">
        <v>147</v>
      </c>
    </row>
    <row r="213" spans="2:51" s="13" customFormat="1" ht="11.25">
      <c r="B213" s="193"/>
      <c r="C213" s="194"/>
      <c r="D213" s="195" t="s">
        <v>158</v>
      </c>
      <c r="E213" s="196" t="s">
        <v>19</v>
      </c>
      <c r="F213" s="197" t="s">
        <v>340</v>
      </c>
      <c r="G213" s="194"/>
      <c r="H213" s="198">
        <v>304.675</v>
      </c>
      <c r="I213" s="199"/>
      <c r="J213" s="194"/>
      <c r="K213" s="194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158</v>
      </c>
      <c r="AU213" s="204" t="s">
        <v>83</v>
      </c>
      <c r="AV213" s="13" t="s">
        <v>83</v>
      </c>
      <c r="AW213" s="13" t="s">
        <v>34</v>
      </c>
      <c r="AX213" s="13" t="s">
        <v>73</v>
      </c>
      <c r="AY213" s="204" t="s">
        <v>147</v>
      </c>
    </row>
    <row r="214" spans="2:51" s="13" customFormat="1" ht="11.25">
      <c r="B214" s="193"/>
      <c r="C214" s="194"/>
      <c r="D214" s="195" t="s">
        <v>158</v>
      </c>
      <c r="E214" s="196" t="s">
        <v>19</v>
      </c>
      <c r="F214" s="197" t="s">
        <v>341</v>
      </c>
      <c r="G214" s="194"/>
      <c r="H214" s="198">
        <v>-42.364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158</v>
      </c>
      <c r="AU214" s="204" t="s">
        <v>83</v>
      </c>
      <c r="AV214" s="13" t="s">
        <v>83</v>
      </c>
      <c r="AW214" s="13" t="s">
        <v>34</v>
      </c>
      <c r="AX214" s="13" t="s">
        <v>73</v>
      </c>
      <c r="AY214" s="204" t="s">
        <v>147</v>
      </c>
    </row>
    <row r="215" spans="2:51" s="13" customFormat="1" ht="11.25">
      <c r="B215" s="193"/>
      <c r="C215" s="194"/>
      <c r="D215" s="195" t="s">
        <v>158</v>
      </c>
      <c r="E215" s="196" t="s">
        <v>19</v>
      </c>
      <c r="F215" s="197" t="s">
        <v>342</v>
      </c>
      <c r="G215" s="194"/>
      <c r="H215" s="198">
        <v>93.11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158</v>
      </c>
      <c r="AU215" s="204" t="s">
        <v>83</v>
      </c>
      <c r="AV215" s="13" t="s">
        <v>83</v>
      </c>
      <c r="AW215" s="13" t="s">
        <v>34</v>
      </c>
      <c r="AX215" s="13" t="s">
        <v>73</v>
      </c>
      <c r="AY215" s="204" t="s">
        <v>147</v>
      </c>
    </row>
    <row r="216" spans="2:51" s="13" customFormat="1" ht="11.25">
      <c r="B216" s="193"/>
      <c r="C216" s="194"/>
      <c r="D216" s="195" t="s">
        <v>158</v>
      </c>
      <c r="E216" s="196" t="s">
        <v>19</v>
      </c>
      <c r="F216" s="197" t="s">
        <v>343</v>
      </c>
      <c r="G216" s="194"/>
      <c r="H216" s="198">
        <v>149.449</v>
      </c>
      <c r="I216" s="199"/>
      <c r="J216" s="194"/>
      <c r="K216" s="194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158</v>
      </c>
      <c r="AU216" s="204" t="s">
        <v>83</v>
      </c>
      <c r="AV216" s="13" t="s">
        <v>83</v>
      </c>
      <c r="AW216" s="13" t="s">
        <v>34</v>
      </c>
      <c r="AX216" s="13" t="s">
        <v>73</v>
      </c>
      <c r="AY216" s="204" t="s">
        <v>147</v>
      </c>
    </row>
    <row r="217" spans="2:51" s="13" customFormat="1" ht="11.25">
      <c r="B217" s="193"/>
      <c r="C217" s="194"/>
      <c r="D217" s="195" t="s">
        <v>158</v>
      </c>
      <c r="E217" s="196" t="s">
        <v>19</v>
      </c>
      <c r="F217" s="197" t="s">
        <v>344</v>
      </c>
      <c r="G217" s="194"/>
      <c r="H217" s="198">
        <v>105.963</v>
      </c>
      <c r="I217" s="199"/>
      <c r="J217" s="194"/>
      <c r="K217" s="194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158</v>
      </c>
      <c r="AU217" s="204" t="s">
        <v>83</v>
      </c>
      <c r="AV217" s="13" t="s">
        <v>83</v>
      </c>
      <c r="AW217" s="13" t="s">
        <v>34</v>
      </c>
      <c r="AX217" s="13" t="s">
        <v>73</v>
      </c>
      <c r="AY217" s="204" t="s">
        <v>147</v>
      </c>
    </row>
    <row r="218" spans="2:51" s="13" customFormat="1" ht="11.25">
      <c r="B218" s="193"/>
      <c r="C218" s="194"/>
      <c r="D218" s="195" t="s">
        <v>158</v>
      </c>
      <c r="E218" s="196" t="s">
        <v>19</v>
      </c>
      <c r="F218" s="197" t="s">
        <v>345</v>
      </c>
      <c r="G218" s="194"/>
      <c r="H218" s="198">
        <v>42.69</v>
      </c>
      <c r="I218" s="199"/>
      <c r="J218" s="194"/>
      <c r="K218" s="194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158</v>
      </c>
      <c r="AU218" s="204" t="s">
        <v>83</v>
      </c>
      <c r="AV218" s="13" t="s">
        <v>83</v>
      </c>
      <c r="AW218" s="13" t="s">
        <v>34</v>
      </c>
      <c r="AX218" s="13" t="s">
        <v>73</v>
      </c>
      <c r="AY218" s="204" t="s">
        <v>147</v>
      </c>
    </row>
    <row r="219" spans="2:51" s="15" customFormat="1" ht="11.25">
      <c r="B219" s="225"/>
      <c r="C219" s="226"/>
      <c r="D219" s="195" t="s">
        <v>158</v>
      </c>
      <c r="E219" s="227" t="s">
        <v>19</v>
      </c>
      <c r="F219" s="228" t="s">
        <v>257</v>
      </c>
      <c r="G219" s="226"/>
      <c r="H219" s="229">
        <v>1006.965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AT219" s="235" t="s">
        <v>158</v>
      </c>
      <c r="AU219" s="235" t="s">
        <v>83</v>
      </c>
      <c r="AV219" s="15" t="s">
        <v>154</v>
      </c>
      <c r="AW219" s="15" t="s">
        <v>34</v>
      </c>
      <c r="AX219" s="15" t="s">
        <v>81</v>
      </c>
      <c r="AY219" s="235" t="s">
        <v>147</v>
      </c>
    </row>
    <row r="220" spans="1:65" s="2" customFormat="1" ht="16.5" customHeight="1">
      <c r="A220" s="36"/>
      <c r="B220" s="37"/>
      <c r="C220" s="205" t="s">
        <v>346</v>
      </c>
      <c r="D220" s="205" t="s">
        <v>160</v>
      </c>
      <c r="E220" s="206" t="s">
        <v>347</v>
      </c>
      <c r="F220" s="207" t="s">
        <v>348</v>
      </c>
      <c r="G220" s="208" t="s">
        <v>180</v>
      </c>
      <c r="H220" s="209">
        <v>1057.313</v>
      </c>
      <c r="I220" s="210"/>
      <c r="J220" s="211">
        <f>ROUND(I220*H220,2)</f>
        <v>0</v>
      </c>
      <c r="K220" s="207" t="s">
        <v>153</v>
      </c>
      <c r="L220" s="212"/>
      <c r="M220" s="213" t="s">
        <v>19</v>
      </c>
      <c r="N220" s="214" t="s">
        <v>44</v>
      </c>
      <c r="O220" s="66"/>
      <c r="P220" s="184">
        <f>O220*H220</f>
        <v>0</v>
      </c>
      <c r="Q220" s="184">
        <v>0.0034</v>
      </c>
      <c r="R220" s="184">
        <f>Q220*H220</f>
        <v>3.5948642</v>
      </c>
      <c r="S220" s="184">
        <v>0</v>
      </c>
      <c r="T220" s="18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164</v>
      </c>
      <c r="AT220" s="186" t="s">
        <v>160</v>
      </c>
      <c r="AU220" s="186" t="s">
        <v>83</v>
      </c>
      <c r="AY220" s="19" t="s">
        <v>147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9" t="s">
        <v>81</v>
      </c>
      <c r="BK220" s="187">
        <f>ROUND(I220*H220,2)</f>
        <v>0</v>
      </c>
      <c r="BL220" s="19" t="s">
        <v>154</v>
      </c>
      <c r="BM220" s="186" t="s">
        <v>349</v>
      </c>
    </row>
    <row r="221" spans="1:47" s="2" customFormat="1" ht="11.25">
      <c r="A221" s="36"/>
      <c r="B221" s="37"/>
      <c r="C221" s="38"/>
      <c r="D221" s="188" t="s">
        <v>156</v>
      </c>
      <c r="E221" s="38"/>
      <c r="F221" s="189" t="s">
        <v>350</v>
      </c>
      <c r="G221" s="38"/>
      <c r="H221" s="38"/>
      <c r="I221" s="190"/>
      <c r="J221" s="38"/>
      <c r="K221" s="38"/>
      <c r="L221" s="41"/>
      <c r="M221" s="191"/>
      <c r="N221" s="192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156</v>
      </c>
      <c r="AU221" s="19" t="s">
        <v>83</v>
      </c>
    </row>
    <row r="222" spans="2:51" s="13" customFormat="1" ht="11.25">
      <c r="B222" s="193"/>
      <c r="C222" s="194"/>
      <c r="D222" s="195" t="s">
        <v>158</v>
      </c>
      <c r="E222" s="196" t="s">
        <v>19</v>
      </c>
      <c r="F222" s="197" t="s">
        <v>351</v>
      </c>
      <c r="G222" s="194"/>
      <c r="H222" s="198">
        <v>1057.313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158</v>
      </c>
      <c r="AU222" s="204" t="s">
        <v>83</v>
      </c>
      <c r="AV222" s="13" t="s">
        <v>83</v>
      </c>
      <c r="AW222" s="13" t="s">
        <v>34</v>
      </c>
      <c r="AX222" s="13" t="s">
        <v>81</v>
      </c>
      <c r="AY222" s="204" t="s">
        <v>147</v>
      </c>
    </row>
    <row r="223" spans="1:65" s="2" customFormat="1" ht="37.9" customHeight="1">
      <c r="A223" s="36"/>
      <c r="B223" s="37"/>
      <c r="C223" s="175" t="s">
        <v>352</v>
      </c>
      <c r="D223" s="175" t="s">
        <v>149</v>
      </c>
      <c r="E223" s="176" t="s">
        <v>353</v>
      </c>
      <c r="F223" s="177" t="s">
        <v>354</v>
      </c>
      <c r="G223" s="178" t="s">
        <v>180</v>
      </c>
      <c r="H223" s="179">
        <v>168.332</v>
      </c>
      <c r="I223" s="180"/>
      <c r="J223" s="181">
        <f>ROUND(I223*H223,2)</f>
        <v>0</v>
      </c>
      <c r="K223" s="177" t="s">
        <v>153</v>
      </c>
      <c r="L223" s="41"/>
      <c r="M223" s="182" t="s">
        <v>19</v>
      </c>
      <c r="N223" s="183" t="s">
        <v>44</v>
      </c>
      <c r="O223" s="66"/>
      <c r="P223" s="184">
        <f>O223*H223</f>
        <v>0</v>
      </c>
      <c r="Q223" s="184">
        <v>0.01167696</v>
      </c>
      <c r="R223" s="184">
        <f>Q223*H223</f>
        <v>1.9656060307199998</v>
      </c>
      <c r="S223" s="184">
        <v>0</v>
      </c>
      <c r="T223" s="18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154</v>
      </c>
      <c r="AT223" s="186" t="s">
        <v>149</v>
      </c>
      <c r="AU223" s="186" t="s">
        <v>83</v>
      </c>
      <c r="AY223" s="19" t="s">
        <v>147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81</v>
      </c>
      <c r="BK223" s="187">
        <f>ROUND(I223*H223,2)</f>
        <v>0</v>
      </c>
      <c r="BL223" s="19" t="s">
        <v>154</v>
      </c>
      <c r="BM223" s="186" t="s">
        <v>355</v>
      </c>
    </row>
    <row r="224" spans="1:47" s="2" customFormat="1" ht="11.25">
      <c r="A224" s="36"/>
      <c r="B224" s="37"/>
      <c r="C224" s="38"/>
      <c r="D224" s="188" t="s">
        <v>156</v>
      </c>
      <c r="E224" s="38"/>
      <c r="F224" s="189" t="s">
        <v>356</v>
      </c>
      <c r="G224" s="38"/>
      <c r="H224" s="38"/>
      <c r="I224" s="190"/>
      <c r="J224" s="38"/>
      <c r="K224" s="38"/>
      <c r="L224" s="41"/>
      <c r="M224" s="191"/>
      <c r="N224" s="192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156</v>
      </c>
      <c r="AU224" s="19" t="s">
        <v>83</v>
      </c>
    </row>
    <row r="225" spans="2:51" s="14" customFormat="1" ht="11.25">
      <c r="B225" s="215"/>
      <c r="C225" s="216"/>
      <c r="D225" s="195" t="s">
        <v>158</v>
      </c>
      <c r="E225" s="217" t="s">
        <v>19</v>
      </c>
      <c r="F225" s="218" t="s">
        <v>357</v>
      </c>
      <c r="G225" s="216"/>
      <c r="H225" s="217" t="s">
        <v>19</v>
      </c>
      <c r="I225" s="219"/>
      <c r="J225" s="216"/>
      <c r="K225" s="216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158</v>
      </c>
      <c r="AU225" s="224" t="s">
        <v>83</v>
      </c>
      <c r="AV225" s="14" t="s">
        <v>81</v>
      </c>
      <c r="AW225" s="14" t="s">
        <v>34</v>
      </c>
      <c r="AX225" s="14" t="s">
        <v>73</v>
      </c>
      <c r="AY225" s="224" t="s">
        <v>147</v>
      </c>
    </row>
    <row r="226" spans="2:51" s="13" customFormat="1" ht="11.25">
      <c r="B226" s="193"/>
      <c r="C226" s="194"/>
      <c r="D226" s="195" t="s">
        <v>158</v>
      </c>
      <c r="E226" s="196" t="s">
        <v>19</v>
      </c>
      <c r="F226" s="197" t="s">
        <v>358</v>
      </c>
      <c r="G226" s="194"/>
      <c r="H226" s="198">
        <v>50.363</v>
      </c>
      <c r="I226" s="199"/>
      <c r="J226" s="194"/>
      <c r="K226" s="194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158</v>
      </c>
      <c r="AU226" s="204" t="s">
        <v>83</v>
      </c>
      <c r="AV226" s="13" t="s">
        <v>83</v>
      </c>
      <c r="AW226" s="13" t="s">
        <v>34</v>
      </c>
      <c r="AX226" s="13" t="s">
        <v>73</v>
      </c>
      <c r="AY226" s="204" t="s">
        <v>147</v>
      </c>
    </row>
    <row r="227" spans="2:51" s="13" customFormat="1" ht="11.25">
      <c r="B227" s="193"/>
      <c r="C227" s="194"/>
      <c r="D227" s="195" t="s">
        <v>158</v>
      </c>
      <c r="E227" s="196" t="s">
        <v>19</v>
      </c>
      <c r="F227" s="197" t="s">
        <v>359</v>
      </c>
      <c r="G227" s="194"/>
      <c r="H227" s="198">
        <v>13.805</v>
      </c>
      <c r="I227" s="199"/>
      <c r="J227" s="194"/>
      <c r="K227" s="194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158</v>
      </c>
      <c r="AU227" s="204" t="s">
        <v>83</v>
      </c>
      <c r="AV227" s="13" t="s">
        <v>83</v>
      </c>
      <c r="AW227" s="13" t="s">
        <v>34</v>
      </c>
      <c r="AX227" s="13" t="s">
        <v>73</v>
      </c>
      <c r="AY227" s="204" t="s">
        <v>147</v>
      </c>
    </row>
    <row r="228" spans="2:51" s="13" customFormat="1" ht="11.25">
      <c r="B228" s="193"/>
      <c r="C228" s="194"/>
      <c r="D228" s="195" t="s">
        <v>158</v>
      </c>
      <c r="E228" s="196" t="s">
        <v>19</v>
      </c>
      <c r="F228" s="197" t="s">
        <v>360</v>
      </c>
      <c r="G228" s="194"/>
      <c r="H228" s="198">
        <v>46.694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158</v>
      </c>
      <c r="AU228" s="204" t="s">
        <v>83</v>
      </c>
      <c r="AV228" s="13" t="s">
        <v>83</v>
      </c>
      <c r="AW228" s="13" t="s">
        <v>34</v>
      </c>
      <c r="AX228" s="13" t="s">
        <v>73</v>
      </c>
      <c r="AY228" s="204" t="s">
        <v>147</v>
      </c>
    </row>
    <row r="229" spans="2:51" s="13" customFormat="1" ht="11.25">
      <c r="B229" s="193"/>
      <c r="C229" s="194"/>
      <c r="D229" s="195" t="s">
        <v>158</v>
      </c>
      <c r="E229" s="196" t="s">
        <v>19</v>
      </c>
      <c r="F229" s="197" t="s">
        <v>361</v>
      </c>
      <c r="G229" s="194"/>
      <c r="H229" s="198">
        <v>16.17</v>
      </c>
      <c r="I229" s="199"/>
      <c r="J229" s="194"/>
      <c r="K229" s="194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158</v>
      </c>
      <c r="AU229" s="204" t="s">
        <v>83</v>
      </c>
      <c r="AV229" s="13" t="s">
        <v>83</v>
      </c>
      <c r="AW229" s="13" t="s">
        <v>34</v>
      </c>
      <c r="AX229" s="13" t="s">
        <v>73</v>
      </c>
      <c r="AY229" s="204" t="s">
        <v>147</v>
      </c>
    </row>
    <row r="230" spans="2:51" s="13" customFormat="1" ht="11.25">
      <c r="B230" s="193"/>
      <c r="C230" s="194"/>
      <c r="D230" s="195" t="s">
        <v>158</v>
      </c>
      <c r="E230" s="196" t="s">
        <v>19</v>
      </c>
      <c r="F230" s="197" t="s">
        <v>362</v>
      </c>
      <c r="G230" s="194"/>
      <c r="H230" s="198">
        <v>24.875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158</v>
      </c>
      <c r="AU230" s="204" t="s">
        <v>83</v>
      </c>
      <c r="AV230" s="13" t="s">
        <v>83</v>
      </c>
      <c r="AW230" s="13" t="s">
        <v>34</v>
      </c>
      <c r="AX230" s="13" t="s">
        <v>73</v>
      </c>
      <c r="AY230" s="204" t="s">
        <v>147</v>
      </c>
    </row>
    <row r="231" spans="2:51" s="13" customFormat="1" ht="11.25">
      <c r="B231" s="193"/>
      <c r="C231" s="194"/>
      <c r="D231" s="195" t="s">
        <v>158</v>
      </c>
      <c r="E231" s="196" t="s">
        <v>19</v>
      </c>
      <c r="F231" s="197" t="s">
        <v>363</v>
      </c>
      <c r="G231" s="194"/>
      <c r="H231" s="198">
        <v>16.425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158</v>
      </c>
      <c r="AU231" s="204" t="s">
        <v>83</v>
      </c>
      <c r="AV231" s="13" t="s">
        <v>83</v>
      </c>
      <c r="AW231" s="13" t="s">
        <v>34</v>
      </c>
      <c r="AX231" s="13" t="s">
        <v>73</v>
      </c>
      <c r="AY231" s="204" t="s">
        <v>147</v>
      </c>
    </row>
    <row r="232" spans="2:51" s="15" customFormat="1" ht="11.25">
      <c r="B232" s="225"/>
      <c r="C232" s="226"/>
      <c r="D232" s="195" t="s">
        <v>158</v>
      </c>
      <c r="E232" s="227" t="s">
        <v>19</v>
      </c>
      <c r="F232" s="228" t="s">
        <v>257</v>
      </c>
      <c r="G232" s="226"/>
      <c r="H232" s="229">
        <v>168.332</v>
      </c>
      <c r="I232" s="230"/>
      <c r="J232" s="226"/>
      <c r="K232" s="226"/>
      <c r="L232" s="231"/>
      <c r="M232" s="232"/>
      <c r="N232" s="233"/>
      <c r="O232" s="233"/>
      <c r="P232" s="233"/>
      <c r="Q232" s="233"/>
      <c r="R232" s="233"/>
      <c r="S232" s="233"/>
      <c r="T232" s="234"/>
      <c r="AT232" s="235" t="s">
        <v>158</v>
      </c>
      <c r="AU232" s="235" t="s">
        <v>83</v>
      </c>
      <c r="AV232" s="15" t="s">
        <v>154</v>
      </c>
      <c r="AW232" s="15" t="s">
        <v>34</v>
      </c>
      <c r="AX232" s="15" t="s">
        <v>81</v>
      </c>
      <c r="AY232" s="235" t="s">
        <v>147</v>
      </c>
    </row>
    <row r="233" spans="1:65" s="2" customFormat="1" ht="16.5" customHeight="1">
      <c r="A233" s="36"/>
      <c r="B233" s="37"/>
      <c r="C233" s="205" t="s">
        <v>364</v>
      </c>
      <c r="D233" s="205" t="s">
        <v>160</v>
      </c>
      <c r="E233" s="206" t="s">
        <v>365</v>
      </c>
      <c r="F233" s="207" t="s">
        <v>366</v>
      </c>
      <c r="G233" s="208" t="s">
        <v>180</v>
      </c>
      <c r="H233" s="209">
        <v>176.749</v>
      </c>
      <c r="I233" s="210"/>
      <c r="J233" s="211">
        <f>ROUND(I233*H233,2)</f>
        <v>0</v>
      </c>
      <c r="K233" s="207" t="s">
        <v>153</v>
      </c>
      <c r="L233" s="212"/>
      <c r="M233" s="213" t="s">
        <v>19</v>
      </c>
      <c r="N233" s="214" t="s">
        <v>44</v>
      </c>
      <c r="O233" s="66"/>
      <c r="P233" s="184">
        <f>O233*H233</f>
        <v>0</v>
      </c>
      <c r="Q233" s="184">
        <v>0.021</v>
      </c>
      <c r="R233" s="184">
        <f>Q233*H233</f>
        <v>3.711729</v>
      </c>
      <c r="S233" s="184">
        <v>0</v>
      </c>
      <c r="T233" s="18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164</v>
      </c>
      <c r="AT233" s="186" t="s">
        <v>160</v>
      </c>
      <c r="AU233" s="186" t="s">
        <v>83</v>
      </c>
      <c r="AY233" s="19" t="s">
        <v>147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9" t="s">
        <v>81</v>
      </c>
      <c r="BK233" s="187">
        <f>ROUND(I233*H233,2)</f>
        <v>0</v>
      </c>
      <c r="BL233" s="19" t="s">
        <v>154</v>
      </c>
      <c r="BM233" s="186" t="s">
        <v>367</v>
      </c>
    </row>
    <row r="234" spans="1:47" s="2" customFormat="1" ht="11.25">
      <c r="A234" s="36"/>
      <c r="B234" s="37"/>
      <c r="C234" s="38"/>
      <c r="D234" s="188" t="s">
        <v>156</v>
      </c>
      <c r="E234" s="38"/>
      <c r="F234" s="189" t="s">
        <v>368</v>
      </c>
      <c r="G234" s="38"/>
      <c r="H234" s="38"/>
      <c r="I234" s="190"/>
      <c r="J234" s="38"/>
      <c r="K234" s="38"/>
      <c r="L234" s="41"/>
      <c r="M234" s="191"/>
      <c r="N234" s="192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156</v>
      </c>
      <c r="AU234" s="19" t="s">
        <v>83</v>
      </c>
    </row>
    <row r="235" spans="2:51" s="13" customFormat="1" ht="11.25">
      <c r="B235" s="193"/>
      <c r="C235" s="194"/>
      <c r="D235" s="195" t="s">
        <v>158</v>
      </c>
      <c r="E235" s="196" t="s">
        <v>19</v>
      </c>
      <c r="F235" s="197" t="s">
        <v>369</v>
      </c>
      <c r="G235" s="194"/>
      <c r="H235" s="198">
        <v>176.749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158</v>
      </c>
      <c r="AU235" s="204" t="s">
        <v>83</v>
      </c>
      <c r="AV235" s="13" t="s">
        <v>83</v>
      </c>
      <c r="AW235" s="13" t="s">
        <v>34</v>
      </c>
      <c r="AX235" s="13" t="s">
        <v>81</v>
      </c>
      <c r="AY235" s="204" t="s">
        <v>147</v>
      </c>
    </row>
    <row r="236" spans="1:65" s="2" customFormat="1" ht="24.2" customHeight="1">
      <c r="A236" s="36"/>
      <c r="B236" s="37"/>
      <c r="C236" s="175" t="s">
        <v>370</v>
      </c>
      <c r="D236" s="175" t="s">
        <v>149</v>
      </c>
      <c r="E236" s="176" t="s">
        <v>371</v>
      </c>
      <c r="F236" s="177" t="s">
        <v>372</v>
      </c>
      <c r="G236" s="178" t="s">
        <v>180</v>
      </c>
      <c r="H236" s="179">
        <v>1006.965</v>
      </c>
      <c r="I236" s="180"/>
      <c r="J236" s="181">
        <f>ROUND(I236*H236,2)</f>
        <v>0</v>
      </c>
      <c r="K236" s="177" t="s">
        <v>153</v>
      </c>
      <c r="L236" s="41"/>
      <c r="M236" s="182" t="s">
        <v>19</v>
      </c>
      <c r="N236" s="183" t="s">
        <v>44</v>
      </c>
      <c r="O236" s="66"/>
      <c r="P236" s="184">
        <f>O236*H236</f>
        <v>0</v>
      </c>
      <c r="Q236" s="184">
        <v>8E-05</v>
      </c>
      <c r="R236" s="184">
        <f>Q236*H236</f>
        <v>0.08055720000000001</v>
      </c>
      <c r="S236" s="184">
        <v>0</v>
      </c>
      <c r="T236" s="185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154</v>
      </c>
      <c r="AT236" s="186" t="s">
        <v>149</v>
      </c>
      <c r="AU236" s="186" t="s">
        <v>83</v>
      </c>
      <c r="AY236" s="19" t="s">
        <v>147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81</v>
      </c>
      <c r="BK236" s="187">
        <f>ROUND(I236*H236,2)</f>
        <v>0</v>
      </c>
      <c r="BL236" s="19" t="s">
        <v>154</v>
      </c>
      <c r="BM236" s="186" t="s">
        <v>373</v>
      </c>
    </row>
    <row r="237" spans="1:47" s="2" customFormat="1" ht="11.25">
      <c r="A237" s="36"/>
      <c r="B237" s="37"/>
      <c r="C237" s="38"/>
      <c r="D237" s="188" t="s">
        <v>156</v>
      </c>
      <c r="E237" s="38"/>
      <c r="F237" s="189" t="s">
        <v>374</v>
      </c>
      <c r="G237" s="38"/>
      <c r="H237" s="38"/>
      <c r="I237" s="190"/>
      <c r="J237" s="38"/>
      <c r="K237" s="38"/>
      <c r="L237" s="41"/>
      <c r="M237" s="191"/>
      <c r="N237" s="192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156</v>
      </c>
      <c r="AU237" s="19" t="s">
        <v>83</v>
      </c>
    </row>
    <row r="238" spans="1:65" s="2" customFormat="1" ht="24.2" customHeight="1">
      <c r="A238" s="36"/>
      <c r="B238" s="37"/>
      <c r="C238" s="175" t="s">
        <v>375</v>
      </c>
      <c r="D238" s="175" t="s">
        <v>149</v>
      </c>
      <c r="E238" s="176" t="s">
        <v>376</v>
      </c>
      <c r="F238" s="177" t="s">
        <v>377</v>
      </c>
      <c r="G238" s="178" t="s">
        <v>180</v>
      </c>
      <c r="H238" s="179">
        <v>168.332</v>
      </c>
      <c r="I238" s="180"/>
      <c r="J238" s="181">
        <f>ROUND(I238*H238,2)</f>
        <v>0</v>
      </c>
      <c r="K238" s="177" t="s">
        <v>153</v>
      </c>
      <c r="L238" s="41"/>
      <c r="M238" s="182" t="s">
        <v>19</v>
      </c>
      <c r="N238" s="183" t="s">
        <v>44</v>
      </c>
      <c r="O238" s="66"/>
      <c r="P238" s="184">
        <f>O238*H238</f>
        <v>0</v>
      </c>
      <c r="Q238" s="184">
        <v>8E-05</v>
      </c>
      <c r="R238" s="184">
        <f>Q238*H238</f>
        <v>0.01346656</v>
      </c>
      <c r="S238" s="184">
        <v>0</v>
      </c>
      <c r="T238" s="185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154</v>
      </c>
      <c r="AT238" s="186" t="s">
        <v>149</v>
      </c>
      <c r="AU238" s="186" t="s">
        <v>83</v>
      </c>
      <c r="AY238" s="19" t="s">
        <v>147</v>
      </c>
      <c r="BE238" s="187">
        <f>IF(N238="základní",J238,0)</f>
        <v>0</v>
      </c>
      <c r="BF238" s="187">
        <f>IF(N238="snížená",J238,0)</f>
        <v>0</v>
      </c>
      <c r="BG238" s="187">
        <f>IF(N238="zákl. přenesená",J238,0)</f>
        <v>0</v>
      </c>
      <c r="BH238" s="187">
        <f>IF(N238="sníž. přenesená",J238,0)</f>
        <v>0</v>
      </c>
      <c r="BI238" s="187">
        <f>IF(N238="nulová",J238,0)</f>
        <v>0</v>
      </c>
      <c r="BJ238" s="19" t="s">
        <v>81</v>
      </c>
      <c r="BK238" s="187">
        <f>ROUND(I238*H238,2)</f>
        <v>0</v>
      </c>
      <c r="BL238" s="19" t="s">
        <v>154</v>
      </c>
      <c r="BM238" s="186" t="s">
        <v>378</v>
      </c>
    </row>
    <row r="239" spans="1:47" s="2" customFormat="1" ht="11.25">
      <c r="A239" s="36"/>
      <c r="B239" s="37"/>
      <c r="C239" s="38"/>
      <c r="D239" s="188" t="s">
        <v>156</v>
      </c>
      <c r="E239" s="38"/>
      <c r="F239" s="189" t="s">
        <v>379</v>
      </c>
      <c r="G239" s="38"/>
      <c r="H239" s="38"/>
      <c r="I239" s="190"/>
      <c r="J239" s="38"/>
      <c r="K239" s="38"/>
      <c r="L239" s="41"/>
      <c r="M239" s="191"/>
      <c r="N239" s="192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156</v>
      </c>
      <c r="AU239" s="19" t="s">
        <v>83</v>
      </c>
    </row>
    <row r="240" spans="1:65" s="2" customFormat="1" ht="16.5" customHeight="1">
      <c r="A240" s="36"/>
      <c r="B240" s="37"/>
      <c r="C240" s="175" t="s">
        <v>380</v>
      </c>
      <c r="D240" s="175" t="s">
        <v>149</v>
      </c>
      <c r="E240" s="176" t="s">
        <v>381</v>
      </c>
      <c r="F240" s="177" t="s">
        <v>382</v>
      </c>
      <c r="G240" s="178" t="s">
        <v>215</v>
      </c>
      <c r="H240" s="179">
        <v>130.18</v>
      </c>
      <c r="I240" s="180"/>
      <c r="J240" s="181">
        <f>ROUND(I240*H240,2)</f>
        <v>0</v>
      </c>
      <c r="K240" s="177" t="s">
        <v>153</v>
      </c>
      <c r="L240" s="41"/>
      <c r="M240" s="182" t="s">
        <v>19</v>
      </c>
      <c r="N240" s="183" t="s">
        <v>44</v>
      </c>
      <c r="O240" s="66"/>
      <c r="P240" s="184">
        <f>O240*H240</f>
        <v>0</v>
      </c>
      <c r="Q240" s="184">
        <v>3E-05</v>
      </c>
      <c r="R240" s="184">
        <f>Q240*H240</f>
        <v>0.0039054000000000003</v>
      </c>
      <c r="S240" s="184">
        <v>0</v>
      </c>
      <c r="T240" s="185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154</v>
      </c>
      <c r="AT240" s="186" t="s">
        <v>149</v>
      </c>
      <c r="AU240" s="186" t="s">
        <v>83</v>
      </c>
      <c r="AY240" s="19" t="s">
        <v>147</v>
      </c>
      <c r="BE240" s="187">
        <f>IF(N240="základní",J240,0)</f>
        <v>0</v>
      </c>
      <c r="BF240" s="187">
        <f>IF(N240="snížená",J240,0)</f>
        <v>0</v>
      </c>
      <c r="BG240" s="187">
        <f>IF(N240="zákl. přenesená",J240,0)</f>
        <v>0</v>
      </c>
      <c r="BH240" s="187">
        <f>IF(N240="sníž. přenesená",J240,0)</f>
        <v>0</v>
      </c>
      <c r="BI240" s="187">
        <f>IF(N240="nulová",J240,0)</f>
        <v>0</v>
      </c>
      <c r="BJ240" s="19" t="s">
        <v>81</v>
      </c>
      <c r="BK240" s="187">
        <f>ROUND(I240*H240,2)</f>
        <v>0</v>
      </c>
      <c r="BL240" s="19" t="s">
        <v>154</v>
      </c>
      <c r="BM240" s="186" t="s">
        <v>383</v>
      </c>
    </row>
    <row r="241" spans="1:47" s="2" customFormat="1" ht="11.25">
      <c r="A241" s="36"/>
      <c r="B241" s="37"/>
      <c r="C241" s="38"/>
      <c r="D241" s="188" t="s">
        <v>156</v>
      </c>
      <c r="E241" s="38"/>
      <c r="F241" s="189" t="s">
        <v>384</v>
      </c>
      <c r="G241" s="38"/>
      <c r="H241" s="38"/>
      <c r="I241" s="190"/>
      <c r="J241" s="38"/>
      <c r="K241" s="38"/>
      <c r="L241" s="41"/>
      <c r="M241" s="191"/>
      <c r="N241" s="192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156</v>
      </c>
      <c r="AU241" s="19" t="s">
        <v>83</v>
      </c>
    </row>
    <row r="242" spans="2:51" s="14" customFormat="1" ht="11.25">
      <c r="B242" s="215"/>
      <c r="C242" s="216"/>
      <c r="D242" s="195" t="s">
        <v>158</v>
      </c>
      <c r="E242" s="217" t="s">
        <v>19</v>
      </c>
      <c r="F242" s="218" t="s">
        <v>357</v>
      </c>
      <c r="G242" s="216"/>
      <c r="H242" s="217" t="s">
        <v>19</v>
      </c>
      <c r="I242" s="219"/>
      <c r="J242" s="216"/>
      <c r="K242" s="216"/>
      <c r="L242" s="220"/>
      <c r="M242" s="221"/>
      <c r="N242" s="222"/>
      <c r="O242" s="222"/>
      <c r="P242" s="222"/>
      <c r="Q242" s="222"/>
      <c r="R242" s="222"/>
      <c r="S242" s="222"/>
      <c r="T242" s="223"/>
      <c r="AT242" s="224" t="s">
        <v>158</v>
      </c>
      <c r="AU242" s="224" t="s">
        <v>83</v>
      </c>
      <c r="AV242" s="14" t="s">
        <v>81</v>
      </c>
      <c r="AW242" s="14" t="s">
        <v>34</v>
      </c>
      <c r="AX242" s="14" t="s">
        <v>73</v>
      </c>
      <c r="AY242" s="224" t="s">
        <v>147</v>
      </c>
    </row>
    <row r="243" spans="2:51" s="13" customFormat="1" ht="11.25">
      <c r="B243" s="193"/>
      <c r="C243" s="194"/>
      <c r="D243" s="195" t="s">
        <v>158</v>
      </c>
      <c r="E243" s="196" t="s">
        <v>19</v>
      </c>
      <c r="F243" s="197" t="s">
        <v>385</v>
      </c>
      <c r="G243" s="194"/>
      <c r="H243" s="198">
        <v>48.75</v>
      </c>
      <c r="I243" s="199"/>
      <c r="J243" s="194"/>
      <c r="K243" s="194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158</v>
      </c>
      <c r="AU243" s="204" t="s">
        <v>83</v>
      </c>
      <c r="AV243" s="13" t="s">
        <v>83</v>
      </c>
      <c r="AW243" s="13" t="s">
        <v>34</v>
      </c>
      <c r="AX243" s="13" t="s">
        <v>73</v>
      </c>
      <c r="AY243" s="204" t="s">
        <v>147</v>
      </c>
    </row>
    <row r="244" spans="2:51" s="13" customFormat="1" ht="11.25">
      <c r="B244" s="193"/>
      <c r="C244" s="194"/>
      <c r="D244" s="195" t="s">
        <v>158</v>
      </c>
      <c r="E244" s="196" t="s">
        <v>19</v>
      </c>
      <c r="F244" s="197" t="s">
        <v>386</v>
      </c>
      <c r="G244" s="194"/>
      <c r="H244" s="198">
        <v>48.63</v>
      </c>
      <c r="I244" s="199"/>
      <c r="J244" s="194"/>
      <c r="K244" s="194"/>
      <c r="L244" s="200"/>
      <c r="M244" s="201"/>
      <c r="N244" s="202"/>
      <c r="O244" s="202"/>
      <c r="P244" s="202"/>
      <c r="Q244" s="202"/>
      <c r="R244" s="202"/>
      <c r="S244" s="202"/>
      <c r="T244" s="203"/>
      <c r="AT244" s="204" t="s">
        <v>158</v>
      </c>
      <c r="AU244" s="204" t="s">
        <v>83</v>
      </c>
      <c r="AV244" s="13" t="s">
        <v>83</v>
      </c>
      <c r="AW244" s="13" t="s">
        <v>34</v>
      </c>
      <c r="AX244" s="13" t="s">
        <v>73</v>
      </c>
      <c r="AY244" s="204" t="s">
        <v>147</v>
      </c>
    </row>
    <row r="245" spans="2:51" s="13" customFormat="1" ht="11.25">
      <c r="B245" s="193"/>
      <c r="C245" s="194"/>
      <c r="D245" s="195" t="s">
        <v>158</v>
      </c>
      <c r="E245" s="196" t="s">
        <v>19</v>
      </c>
      <c r="F245" s="197" t="s">
        <v>387</v>
      </c>
      <c r="G245" s="194"/>
      <c r="H245" s="198">
        <v>19.9</v>
      </c>
      <c r="I245" s="199"/>
      <c r="J245" s="194"/>
      <c r="K245" s="194"/>
      <c r="L245" s="200"/>
      <c r="M245" s="201"/>
      <c r="N245" s="202"/>
      <c r="O245" s="202"/>
      <c r="P245" s="202"/>
      <c r="Q245" s="202"/>
      <c r="R245" s="202"/>
      <c r="S245" s="202"/>
      <c r="T245" s="203"/>
      <c r="AT245" s="204" t="s">
        <v>158</v>
      </c>
      <c r="AU245" s="204" t="s">
        <v>83</v>
      </c>
      <c r="AV245" s="13" t="s">
        <v>83</v>
      </c>
      <c r="AW245" s="13" t="s">
        <v>34</v>
      </c>
      <c r="AX245" s="13" t="s">
        <v>73</v>
      </c>
      <c r="AY245" s="204" t="s">
        <v>147</v>
      </c>
    </row>
    <row r="246" spans="2:51" s="13" customFormat="1" ht="11.25">
      <c r="B246" s="193"/>
      <c r="C246" s="194"/>
      <c r="D246" s="195" t="s">
        <v>158</v>
      </c>
      <c r="E246" s="196" t="s">
        <v>19</v>
      </c>
      <c r="F246" s="197" t="s">
        <v>388</v>
      </c>
      <c r="G246" s="194"/>
      <c r="H246" s="198">
        <v>12.9</v>
      </c>
      <c r="I246" s="199"/>
      <c r="J246" s="194"/>
      <c r="K246" s="194"/>
      <c r="L246" s="200"/>
      <c r="M246" s="201"/>
      <c r="N246" s="202"/>
      <c r="O246" s="202"/>
      <c r="P246" s="202"/>
      <c r="Q246" s="202"/>
      <c r="R246" s="202"/>
      <c r="S246" s="202"/>
      <c r="T246" s="203"/>
      <c r="AT246" s="204" t="s">
        <v>158</v>
      </c>
      <c r="AU246" s="204" t="s">
        <v>83</v>
      </c>
      <c r="AV246" s="13" t="s">
        <v>83</v>
      </c>
      <c r="AW246" s="13" t="s">
        <v>34</v>
      </c>
      <c r="AX246" s="13" t="s">
        <v>73</v>
      </c>
      <c r="AY246" s="204" t="s">
        <v>147</v>
      </c>
    </row>
    <row r="247" spans="2:51" s="15" customFormat="1" ht="11.25">
      <c r="B247" s="225"/>
      <c r="C247" s="226"/>
      <c r="D247" s="195" t="s">
        <v>158</v>
      </c>
      <c r="E247" s="227" t="s">
        <v>19</v>
      </c>
      <c r="F247" s="228" t="s">
        <v>257</v>
      </c>
      <c r="G247" s="226"/>
      <c r="H247" s="229">
        <v>130.18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AT247" s="235" t="s">
        <v>158</v>
      </c>
      <c r="AU247" s="235" t="s">
        <v>83</v>
      </c>
      <c r="AV247" s="15" t="s">
        <v>154</v>
      </c>
      <c r="AW247" s="15" t="s">
        <v>34</v>
      </c>
      <c r="AX247" s="15" t="s">
        <v>81</v>
      </c>
      <c r="AY247" s="235" t="s">
        <v>147</v>
      </c>
    </row>
    <row r="248" spans="1:65" s="2" customFormat="1" ht="16.5" customHeight="1">
      <c r="A248" s="36"/>
      <c r="B248" s="37"/>
      <c r="C248" s="205" t="s">
        <v>389</v>
      </c>
      <c r="D248" s="205" t="s">
        <v>160</v>
      </c>
      <c r="E248" s="206" t="s">
        <v>390</v>
      </c>
      <c r="F248" s="207" t="s">
        <v>391</v>
      </c>
      <c r="G248" s="208" t="s">
        <v>215</v>
      </c>
      <c r="H248" s="209">
        <v>136.689</v>
      </c>
      <c r="I248" s="210"/>
      <c r="J248" s="211">
        <f>ROUND(I248*H248,2)</f>
        <v>0</v>
      </c>
      <c r="K248" s="207" t="s">
        <v>153</v>
      </c>
      <c r="L248" s="212"/>
      <c r="M248" s="213" t="s">
        <v>19</v>
      </c>
      <c r="N248" s="214" t="s">
        <v>44</v>
      </c>
      <c r="O248" s="66"/>
      <c r="P248" s="184">
        <f>O248*H248</f>
        <v>0</v>
      </c>
      <c r="Q248" s="184">
        <v>0.00076</v>
      </c>
      <c r="R248" s="184">
        <f>Q248*H248</f>
        <v>0.10388364</v>
      </c>
      <c r="S248" s="184">
        <v>0</v>
      </c>
      <c r="T248" s="185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164</v>
      </c>
      <c r="AT248" s="186" t="s">
        <v>160</v>
      </c>
      <c r="AU248" s="186" t="s">
        <v>83</v>
      </c>
      <c r="AY248" s="19" t="s">
        <v>147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9" t="s">
        <v>81</v>
      </c>
      <c r="BK248" s="187">
        <f>ROUND(I248*H248,2)</f>
        <v>0</v>
      </c>
      <c r="BL248" s="19" t="s">
        <v>154</v>
      </c>
      <c r="BM248" s="186" t="s">
        <v>392</v>
      </c>
    </row>
    <row r="249" spans="1:47" s="2" customFormat="1" ht="11.25">
      <c r="A249" s="36"/>
      <c r="B249" s="37"/>
      <c r="C249" s="38"/>
      <c r="D249" s="188" t="s">
        <v>156</v>
      </c>
      <c r="E249" s="38"/>
      <c r="F249" s="189" t="s">
        <v>393</v>
      </c>
      <c r="G249" s="38"/>
      <c r="H249" s="38"/>
      <c r="I249" s="190"/>
      <c r="J249" s="38"/>
      <c r="K249" s="38"/>
      <c r="L249" s="41"/>
      <c r="M249" s="191"/>
      <c r="N249" s="192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156</v>
      </c>
      <c r="AU249" s="19" t="s">
        <v>83</v>
      </c>
    </row>
    <row r="250" spans="2:51" s="13" customFormat="1" ht="11.25">
      <c r="B250" s="193"/>
      <c r="C250" s="194"/>
      <c r="D250" s="195" t="s">
        <v>158</v>
      </c>
      <c r="E250" s="196" t="s">
        <v>19</v>
      </c>
      <c r="F250" s="197" t="s">
        <v>394</v>
      </c>
      <c r="G250" s="194"/>
      <c r="H250" s="198">
        <v>136.689</v>
      </c>
      <c r="I250" s="199"/>
      <c r="J250" s="194"/>
      <c r="K250" s="194"/>
      <c r="L250" s="200"/>
      <c r="M250" s="201"/>
      <c r="N250" s="202"/>
      <c r="O250" s="202"/>
      <c r="P250" s="202"/>
      <c r="Q250" s="202"/>
      <c r="R250" s="202"/>
      <c r="S250" s="202"/>
      <c r="T250" s="203"/>
      <c r="AT250" s="204" t="s">
        <v>158</v>
      </c>
      <c r="AU250" s="204" t="s">
        <v>83</v>
      </c>
      <c r="AV250" s="13" t="s">
        <v>83</v>
      </c>
      <c r="AW250" s="13" t="s">
        <v>34</v>
      </c>
      <c r="AX250" s="13" t="s">
        <v>81</v>
      </c>
      <c r="AY250" s="204" t="s">
        <v>147</v>
      </c>
    </row>
    <row r="251" spans="1:65" s="2" customFormat="1" ht="16.5" customHeight="1">
      <c r="A251" s="36"/>
      <c r="B251" s="37"/>
      <c r="C251" s="175" t="s">
        <v>395</v>
      </c>
      <c r="D251" s="175" t="s">
        <v>149</v>
      </c>
      <c r="E251" s="176" t="s">
        <v>396</v>
      </c>
      <c r="F251" s="177" t="s">
        <v>397</v>
      </c>
      <c r="G251" s="178" t="s">
        <v>215</v>
      </c>
      <c r="H251" s="179">
        <v>719.65</v>
      </c>
      <c r="I251" s="180"/>
      <c r="J251" s="181">
        <f>ROUND(I251*H251,2)</f>
        <v>0</v>
      </c>
      <c r="K251" s="177" t="s">
        <v>153</v>
      </c>
      <c r="L251" s="41"/>
      <c r="M251" s="182" t="s">
        <v>19</v>
      </c>
      <c r="N251" s="183" t="s">
        <v>44</v>
      </c>
      <c r="O251" s="66"/>
      <c r="P251" s="184">
        <f>O251*H251</f>
        <v>0</v>
      </c>
      <c r="Q251" s="184">
        <v>0</v>
      </c>
      <c r="R251" s="184">
        <f>Q251*H251</f>
        <v>0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154</v>
      </c>
      <c r="AT251" s="186" t="s">
        <v>149</v>
      </c>
      <c r="AU251" s="186" t="s">
        <v>83</v>
      </c>
      <c r="AY251" s="19" t="s">
        <v>147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81</v>
      </c>
      <c r="BK251" s="187">
        <f>ROUND(I251*H251,2)</f>
        <v>0</v>
      </c>
      <c r="BL251" s="19" t="s">
        <v>154</v>
      </c>
      <c r="BM251" s="186" t="s">
        <v>398</v>
      </c>
    </row>
    <row r="252" spans="1:47" s="2" customFormat="1" ht="11.25">
      <c r="A252" s="36"/>
      <c r="B252" s="37"/>
      <c r="C252" s="38"/>
      <c r="D252" s="188" t="s">
        <v>156</v>
      </c>
      <c r="E252" s="38"/>
      <c r="F252" s="189" t="s">
        <v>399</v>
      </c>
      <c r="G252" s="38"/>
      <c r="H252" s="38"/>
      <c r="I252" s="190"/>
      <c r="J252" s="38"/>
      <c r="K252" s="38"/>
      <c r="L252" s="41"/>
      <c r="M252" s="191"/>
      <c r="N252" s="19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156</v>
      </c>
      <c r="AU252" s="19" t="s">
        <v>83</v>
      </c>
    </row>
    <row r="253" spans="2:51" s="14" customFormat="1" ht="11.25">
      <c r="B253" s="215"/>
      <c r="C253" s="216"/>
      <c r="D253" s="195" t="s">
        <v>158</v>
      </c>
      <c r="E253" s="217" t="s">
        <v>19</v>
      </c>
      <c r="F253" s="218" t="s">
        <v>400</v>
      </c>
      <c r="G253" s="216"/>
      <c r="H253" s="217" t="s">
        <v>19</v>
      </c>
      <c r="I253" s="219"/>
      <c r="J253" s="216"/>
      <c r="K253" s="216"/>
      <c r="L253" s="220"/>
      <c r="M253" s="221"/>
      <c r="N253" s="222"/>
      <c r="O253" s="222"/>
      <c r="P253" s="222"/>
      <c r="Q253" s="222"/>
      <c r="R253" s="222"/>
      <c r="S253" s="222"/>
      <c r="T253" s="223"/>
      <c r="AT253" s="224" t="s">
        <v>158</v>
      </c>
      <c r="AU253" s="224" t="s">
        <v>83</v>
      </c>
      <c r="AV253" s="14" t="s">
        <v>81</v>
      </c>
      <c r="AW253" s="14" t="s">
        <v>34</v>
      </c>
      <c r="AX253" s="14" t="s">
        <v>73</v>
      </c>
      <c r="AY253" s="224" t="s">
        <v>147</v>
      </c>
    </row>
    <row r="254" spans="2:51" s="14" customFormat="1" ht="11.25">
      <c r="B254" s="215"/>
      <c r="C254" s="216"/>
      <c r="D254" s="195" t="s">
        <v>158</v>
      </c>
      <c r="E254" s="217" t="s">
        <v>19</v>
      </c>
      <c r="F254" s="218" t="s">
        <v>401</v>
      </c>
      <c r="G254" s="216"/>
      <c r="H254" s="217" t="s">
        <v>19</v>
      </c>
      <c r="I254" s="219"/>
      <c r="J254" s="216"/>
      <c r="K254" s="216"/>
      <c r="L254" s="220"/>
      <c r="M254" s="221"/>
      <c r="N254" s="222"/>
      <c r="O254" s="222"/>
      <c r="P254" s="222"/>
      <c r="Q254" s="222"/>
      <c r="R254" s="222"/>
      <c r="S254" s="222"/>
      <c r="T254" s="223"/>
      <c r="AT254" s="224" t="s">
        <v>158</v>
      </c>
      <c r="AU254" s="224" t="s">
        <v>83</v>
      </c>
      <c r="AV254" s="14" t="s">
        <v>81</v>
      </c>
      <c r="AW254" s="14" t="s">
        <v>34</v>
      </c>
      <c r="AX254" s="14" t="s">
        <v>73</v>
      </c>
      <c r="AY254" s="224" t="s">
        <v>147</v>
      </c>
    </row>
    <row r="255" spans="2:51" s="13" customFormat="1" ht="11.25">
      <c r="B255" s="193"/>
      <c r="C255" s="194"/>
      <c r="D255" s="195" t="s">
        <v>158</v>
      </c>
      <c r="E255" s="196" t="s">
        <v>19</v>
      </c>
      <c r="F255" s="197" t="s">
        <v>402</v>
      </c>
      <c r="G255" s="194"/>
      <c r="H255" s="198">
        <v>88.48</v>
      </c>
      <c r="I255" s="199"/>
      <c r="J255" s="194"/>
      <c r="K255" s="194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158</v>
      </c>
      <c r="AU255" s="204" t="s">
        <v>83</v>
      </c>
      <c r="AV255" s="13" t="s">
        <v>83</v>
      </c>
      <c r="AW255" s="13" t="s">
        <v>34</v>
      </c>
      <c r="AX255" s="13" t="s">
        <v>73</v>
      </c>
      <c r="AY255" s="204" t="s">
        <v>147</v>
      </c>
    </row>
    <row r="256" spans="2:51" s="13" customFormat="1" ht="11.25">
      <c r="B256" s="193"/>
      <c r="C256" s="194"/>
      <c r="D256" s="195" t="s">
        <v>158</v>
      </c>
      <c r="E256" s="196" t="s">
        <v>19</v>
      </c>
      <c r="F256" s="197" t="s">
        <v>403</v>
      </c>
      <c r="G256" s="194"/>
      <c r="H256" s="198">
        <v>41.74</v>
      </c>
      <c r="I256" s="199"/>
      <c r="J256" s="194"/>
      <c r="K256" s="194"/>
      <c r="L256" s="200"/>
      <c r="M256" s="201"/>
      <c r="N256" s="202"/>
      <c r="O256" s="202"/>
      <c r="P256" s="202"/>
      <c r="Q256" s="202"/>
      <c r="R256" s="202"/>
      <c r="S256" s="202"/>
      <c r="T256" s="203"/>
      <c r="AT256" s="204" t="s">
        <v>158</v>
      </c>
      <c r="AU256" s="204" t="s">
        <v>83</v>
      </c>
      <c r="AV256" s="13" t="s">
        <v>83</v>
      </c>
      <c r="AW256" s="13" t="s">
        <v>34</v>
      </c>
      <c r="AX256" s="13" t="s">
        <v>73</v>
      </c>
      <c r="AY256" s="204" t="s">
        <v>147</v>
      </c>
    </row>
    <row r="257" spans="2:51" s="13" customFormat="1" ht="11.25">
      <c r="B257" s="193"/>
      <c r="C257" s="194"/>
      <c r="D257" s="195" t="s">
        <v>158</v>
      </c>
      <c r="E257" s="196" t="s">
        <v>19</v>
      </c>
      <c r="F257" s="197" t="s">
        <v>404</v>
      </c>
      <c r="G257" s="194"/>
      <c r="H257" s="198">
        <v>31.02</v>
      </c>
      <c r="I257" s="199"/>
      <c r="J257" s="194"/>
      <c r="K257" s="194"/>
      <c r="L257" s="200"/>
      <c r="M257" s="201"/>
      <c r="N257" s="202"/>
      <c r="O257" s="202"/>
      <c r="P257" s="202"/>
      <c r="Q257" s="202"/>
      <c r="R257" s="202"/>
      <c r="S257" s="202"/>
      <c r="T257" s="203"/>
      <c r="AT257" s="204" t="s">
        <v>158</v>
      </c>
      <c r="AU257" s="204" t="s">
        <v>83</v>
      </c>
      <c r="AV257" s="13" t="s">
        <v>83</v>
      </c>
      <c r="AW257" s="13" t="s">
        <v>34</v>
      </c>
      <c r="AX257" s="13" t="s">
        <v>73</v>
      </c>
      <c r="AY257" s="204" t="s">
        <v>147</v>
      </c>
    </row>
    <row r="258" spans="2:51" s="13" customFormat="1" ht="22.5">
      <c r="B258" s="193"/>
      <c r="C258" s="194"/>
      <c r="D258" s="195" t="s">
        <v>158</v>
      </c>
      <c r="E258" s="196" t="s">
        <v>19</v>
      </c>
      <c r="F258" s="197" t="s">
        <v>405</v>
      </c>
      <c r="G258" s="194"/>
      <c r="H258" s="198">
        <v>66.63</v>
      </c>
      <c r="I258" s="199"/>
      <c r="J258" s="194"/>
      <c r="K258" s="194"/>
      <c r="L258" s="200"/>
      <c r="M258" s="201"/>
      <c r="N258" s="202"/>
      <c r="O258" s="202"/>
      <c r="P258" s="202"/>
      <c r="Q258" s="202"/>
      <c r="R258" s="202"/>
      <c r="S258" s="202"/>
      <c r="T258" s="203"/>
      <c r="AT258" s="204" t="s">
        <v>158</v>
      </c>
      <c r="AU258" s="204" t="s">
        <v>83</v>
      </c>
      <c r="AV258" s="13" t="s">
        <v>83</v>
      </c>
      <c r="AW258" s="13" t="s">
        <v>34</v>
      </c>
      <c r="AX258" s="13" t="s">
        <v>73</v>
      </c>
      <c r="AY258" s="204" t="s">
        <v>147</v>
      </c>
    </row>
    <row r="259" spans="2:51" s="13" customFormat="1" ht="11.25">
      <c r="B259" s="193"/>
      <c r="C259" s="194"/>
      <c r="D259" s="195" t="s">
        <v>158</v>
      </c>
      <c r="E259" s="196" t="s">
        <v>19</v>
      </c>
      <c r="F259" s="197" t="s">
        <v>406</v>
      </c>
      <c r="G259" s="194"/>
      <c r="H259" s="198">
        <v>35.78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158</v>
      </c>
      <c r="AU259" s="204" t="s">
        <v>83</v>
      </c>
      <c r="AV259" s="13" t="s">
        <v>83</v>
      </c>
      <c r="AW259" s="13" t="s">
        <v>34</v>
      </c>
      <c r="AX259" s="13" t="s">
        <v>73</v>
      </c>
      <c r="AY259" s="204" t="s">
        <v>147</v>
      </c>
    </row>
    <row r="260" spans="2:51" s="13" customFormat="1" ht="11.25">
      <c r="B260" s="193"/>
      <c r="C260" s="194"/>
      <c r="D260" s="195" t="s">
        <v>158</v>
      </c>
      <c r="E260" s="196" t="s">
        <v>19</v>
      </c>
      <c r="F260" s="197" t="s">
        <v>407</v>
      </c>
      <c r="G260" s="194"/>
      <c r="H260" s="198">
        <v>17.52</v>
      </c>
      <c r="I260" s="199"/>
      <c r="J260" s="194"/>
      <c r="K260" s="194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158</v>
      </c>
      <c r="AU260" s="204" t="s">
        <v>83</v>
      </c>
      <c r="AV260" s="13" t="s">
        <v>83</v>
      </c>
      <c r="AW260" s="13" t="s">
        <v>34</v>
      </c>
      <c r="AX260" s="13" t="s">
        <v>73</v>
      </c>
      <c r="AY260" s="204" t="s">
        <v>147</v>
      </c>
    </row>
    <row r="261" spans="2:51" s="13" customFormat="1" ht="11.25">
      <c r="B261" s="193"/>
      <c r="C261" s="194"/>
      <c r="D261" s="195" t="s">
        <v>158</v>
      </c>
      <c r="E261" s="196" t="s">
        <v>19</v>
      </c>
      <c r="F261" s="197" t="s">
        <v>408</v>
      </c>
      <c r="G261" s="194"/>
      <c r="H261" s="198">
        <v>40.5</v>
      </c>
      <c r="I261" s="199"/>
      <c r="J261" s="194"/>
      <c r="K261" s="194"/>
      <c r="L261" s="200"/>
      <c r="M261" s="201"/>
      <c r="N261" s="202"/>
      <c r="O261" s="202"/>
      <c r="P261" s="202"/>
      <c r="Q261" s="202"/>
      <c r="R261" s="202"/>
      <c r="S261" s="202"/>
      <c r="T261" s="203"/>
      <c r="AT261" s="204" t="s">
        <v>158</v>
      </c>
      <c r="AU261" s="204" t="s">
        <v>83</v>
      </c>
      <c r="AV261" s="13" t="s">
        <v>83</v>
      </c>
      <c r="AW261" s="13" t="s">
        <v>34</v>
      </c>
      <c r="AX261" s="13" t="s">
        <v>73</v>
      </c>
      <c r="AY261" s="204" t="s">
        <v>147</v>
      </c>
    </row>
    <row r="262" spans="2:51" s="13" customFormat="1" ht="11.25">
      <c r="B262" s="193"/>
      <c r="C262" s="194"/>
      <c r="D262" s="195" t="s">
        <v>158</v>
      </c>
      <c r="E262" s="196" t="s">
        <v>19</v>
      </c>
      <c r="F262" s="197" t="s">
        <v>409</v>
      </c>
      <c r="G262" s="194"/>
      <c r="H262" s="198">
        <v>16.5</v>
      </c>
      <c r="I262" s="199"/>
      <c r="J262" s="194"/>
      <c r="K262" s="194"/>
      <c r="L262" s="200"/>
      <c r="M262" s="201"/>
      <c r="N262" s="202"/>
      <c r="O262" s="202"/>
      <c r="P262" s="202"/>
      <c r="Q262" s="202"/>
      <c r="R262" s="202"/>
      <c r="S262" s="202"/>
      <c r="T262" s="203"/>
      <c r="AT262" s="204" t="s">
        <v>158</v>
      </c>
      <c r="AU262" s="204" t="s">
        <v>83</v>
      </c>
      <c r="AV262" s="13" t="s">
        <v>83</v>
      </c>
      <c r="AW262" s="13" t="s">
        <v>34</v>
      </c>
      <c r="AX262" s="13" t="s">
        <v>73</v>
      </c>
      <c r="AY262" s="204" t="s">
        <v>147</v>
      </c>
    </row>
    <row r="263" spans="2:51" s="14" customFormat="1" ht="11.25">
      <c r="B263" s="215"/>
      <c r="C263" s="216"/>
      <c r="D263" s="195" t="s">
        <v>158</v>
      </c>
      <c r="E263" s="217" t="s">
        <v>19</v>
      </c>
      <c r="F263" s="218" t="s">
        <v>410</v>
      </c>
      <c r="G263" s="216"/>
      <c r="H263" s="217" t="s">
        <v>19</v>
      </c>
      <c r="I263" s="219"/>
      <c r="J263" s="216"/>
      <c r="K263" s="216"/>
      <c r="L263" s="220"/>
      <c r="M263" s="221"/>
      <c r="N263" s="222"/>
      <c r="O263" s="222"/>
      <c r="P263" s="222"/>
      <c r="Q263" s="222"/>
      <c r="R263" s="222"/>
      <c r="S263" s="222"/>
      <c r="T263" s="223"/>
      <c r="AT263" s="224" t="s">
        <v>158</v>
      </c>
      <c r="AU263" s="224" t="s">
        <v>83</v>
      </c>
      <c r="AV263" s="14" t="s">
        <v>81</v>
      </c>
      <c r="AW263" s="14" t="s">
        <v>34</v>
      </c>
      <c r="AX263" s="14" t="s">
        <v>73</v>
      </c>
      <c r="AY263" s="224" t="s">
        <v>147</v>
      </c>
    </row>
    <row r="264" spans="2:51" s="13" customFormat="1" ht="11.25">
      <c r="B264" s="193"/>
      <c r="C264" s="194"/>
      <c r="D264" s="195" t="s">
        <v>158</v>
      </c>
      <c r="E264" s="196" t="s">
        <v>19</v>
      </c>
      <c r="F264" s="197" t="s">
        <v>411</v>
      </c>
      <c r="G264" s="194"/>
      <c r="H264" s="198">
        <v>24.73</v>
      </c>
      <c r="I264" s="199"/>
      <c r="J264" s="194"/>
      <c r="K264" s="194"/>
      <c r="L264" s="200"/>
      <c r="M264" s="201"/>
      <c r="N264" s="202"/>
      <c r="O264" s="202"/>
      <c r="P264" s="202"/>
      <c r="Q264" s="202"/>
      <c r="R264" s="202"/>
      <c r="S264" s="202"/>
      <c r="T264" s="203"/>
      <c r="AT264" s="204" t="s">
        <v>158</v>
      </c>
      <c r="AU264" s="204" t="s">
        <v>83</v>
      </c>
      <c r="AV264" s="13" t="s">
        <v>83</v>
      </c>
      <c r="AW264" s="13" t="s">
        <v>34</v>
      </c>
      <c r="AX264" s="13" t="s">
        <v>73</v>
      </c>
      <c r="AY264" s="204" t="s">
        <v>147</v>
      </c>
    </row>
    <row r="265" spans="2:51" s="13" customFormat="1" ht="11.25">
      <c r="B265" s="193"/>
      <c r="C265" s="194"/>
      <c r="D265" s="195" t="s">
        <v>158</v>
      </c>
      <c r="E265" s="196" t="s">
        <v>19</v>
      </c>
      <c r="F265" s="197" t="s">
        <v>412</v>
      </c>
      <c r="G265" s="194"/>
      <c r="H265" s="198">
        <v>4.6</v>
      </c>
      <c r="I265" s="199"/>
      <c r="J265" s="194"/>
      <c r="K265" s="194"/>
      <c r="L265" s="200"/>
      <c r="M265" s="201"/>
      <c r="N265" s="202"/>
      <c r="O265" s="202"/>
      <c r="P265" s="202"/>
      <c r="Q265" s="202"/>
      <c r="R265" s="202"/>
      <c r="S265" s="202"/>
      <c r="T265" s="203"/>
      <c r="AT265" s="204" t="s">
        <v>158</v>
      </c>
      <c r="AU265" s="204" t="s">
        <v>83</v>
      </c>
      <c r="AV265" s="13" t="s">
        <v>83</v>
      </c>
      <c r="AW265" s="13" t="s">
        <v>34</v>
      </c>
      <c r="AX265" s="13" t="s">
        <v>73</v>
      </c>
      <c r="AY265" s="204" t="s">
        <v>147</v>
      </c>
    </row>
    <row r="266" spans="2:51" s="16" customFormat="1" ht="11.25">
      <c r="B266" s="236"/>
      <c r="C266" s="237"/>
      <c r="D266" s="195" t="s">
        <v>158</v>
      </c>
      <c r="E266" s="238" t="s">
        <v>19</v>
      </c>
      <c r="F266" s="239" t="s">
        <v>413</v>
      </c>
      <c r="G266" s="237"/>
      <c r="H266" s="240">
        <v>367.5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AT266" s="246" t="s">
        <v>158</v>
      </c>
      <c r="AU266" s="246" t="s">
        <v>83</v>
      </c>
      <c r="AV266" s="16" t="s">
        <v>168</v>
      </c>
      <c r="AW266" s="16" t="s">
        <v>34</v>
      </c>
      <c r="AX266" s="16" t="s">
        <v>73</v>
      </c>
      <c r="AY266" s="246" t="s">
        <v>147</v>
      </c>
    </row>
    <row r="267" spans="2:51" s="14" customFormat="1" ht="11.25">
      <c r="B267" s="215"/>
      <c r="C267" s="216"/>
      <c r="D267" s="195" t="s">
        <v>158</v>
      </c>
      <c r="E267" s="217" t="s">
        <v>19</v>
      </c>
      <c r="F267" s="218" t="s">
        <v>414</v>
      </c>
      <c r="G267" s="216"/>
      <c r="H267" s="217" t="s">
        <v>19</v>
      </c>
      <c r="I267" s="219"/>
      <c r="J267" s="216"/>
      <c r="K267" s="216"/>
      <c r="L267" s="220"/>
      <c r="M267" s="221"/>
      <c r="N267" s="222"/>
      <c r="O267" s="222"/>
      <c r="P267" s="222"/>
      <c r="Q267" s="222"/>
      <c r="R267" s="222"/>
      <c r="S267" s="222"/>
      <c r="T267" s="223"/>
      <c r="AT267" s="224" t="s">
        <v>158</v>
      </c>
      <c r="AU267" s="224" t="s">
        <v>83</v>
      </c>
      <c r="AV267" s="14" t="s">
        <v>81</v>
      </c>
      <c r="AW267" s="14" t="s">
        <v>34</v>
      </c>
      <c r="AX267" s="14" t="s">
        <v>73</v>
      </c>
      <c r="AY267" s="224" t="s">
        <v>147</v>
      </c>
    </row>
    <row r="268" spans="2:51" s="13" customFormat="1" ht="11.25">
      <c r="B268" s="193"/>
      <c r="C268" s="194"/>
      <c r="D268" s="195" t="s">
        <v>158</v>
      </c>
      <c r="E268" s="196" t="s">
        <v>19</v>
      </c>
      <c r="F268" s="197" t="s">
        <v>402</v>
      </c>
      <c r="G268" s="194"/>
      <c r="H268" s="198">
        <v>88.48</v>
      </c>
      <c r="I268" s="199"/>
      <c r="J268" s="194"/>
      <c r="K268" s="194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158</v>
      </c>
      <c r="AU268" s="204" t="s">
        <v>83</v>
      </c>
      <c r="AV268" s="13" t="s">
        <v>83</v>
      </c>
      <c r="AW268" s="13" t="s">
        <v>34</v>
      </c>
      <c r="AX268" s="13" t="s">
        <v>73</v>
      </c>
      <c r="AY268" s="204" t="s">
        <v>147</v>
      </c>
    </row>
    <row r="269" spans="2:51" s="13" customFormat="1" ht="11.25">
      <c r="B269" s="193"/>
      <c r="C269" s="194"/>
      <c r="D269" s="195" t="s">
        <v>158</v>
      </c>
      <c r="E269" s="196" t="s">
        <v>19</v>
      </c>
      <c r="F269" s="197" t="s">
        <v>415</v>
      </c>
      <c r="G269" s="194"/>
      <c r="H269" s="198">
        <v>41.14</v>
      </c>
      <c r="I269" s="199"/>
      <c r="J269" s="194"/>
      <c r="K269" s="194"/>
      <c r="L269" s="200"/>
      <c r="M269" s="201"/>
      <c r="N269" s="202"/>
      <c r="O269" s="202"/>
      <c r="P269" s="202"/>
      <c r="Q269" s="202"/>
      <c r="R269" s="202"/>
      <c r="S269" s="202"/>
      <c r="T269" s="203"/>
      <c r="AT269" s="204" t="s">
        <v>158</v>
      </c>
      <c r="AU269" s="204" t="s">
        <v>83</v>
      </c>
      <c r="AV269" s="13" t="s">
        <v>83</v>
      </c>
      <c r="AW269" s="13" t="s">
        <v>34</v>
      </c>
      <c r="AX269" s="13" t="s">
        <v>73</v>
      </c>
      <c r="AY269" s="204" t="s">
        <v>147</v>
      </c>
    </row>
    <row r="270" spans="2:51" s="13" customFormat="1" ht="11.25">
      <c r="B270" s="193"/>
      <c r="C270" s="194"/>
      <c r="D270" s="195" t="s">
        <v>158</v>
      </c>
      <c r="E270" s="196" t="s">
        <v>19</v>
      </c>
      <c r="F270" s="197" t="s">
        <v>416</v>
      </c>
      <c r="G270" s="194"/>
      <c r="H270" s="198">
        <v>22.26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158</v>
      </c>
      <c r="AU270" s="204" t="s">
        <v>83</v>
      </c>
      <c r="AV270" s="13" t="s">
        <v>83</v>
      </c>
      <c r="AW270" s="13" t="s">
        <v>34</v>
      </c>
      <c r="AX270" s="13" t="s">
        <v>73</v>
      </c>
      <c r="AY270" s="204" t="s">
        <v>147</v>
      </c>
    </row>
    <row r="271" spans="2:51" s="13" customFormat="1" ht="22.5">
      <c r="B271" s="193"/>
      <c r="C271" s="194"/>
      <c r="D271" s="195" t="s">
        <v>158</v>
      </c>
      <c r="E271" s="196" t="s">
        <v>19</v>
      </c>
      <c r="F271" s="197" t="s">
        <v>405</v>
      </c>
      <c r="G271" s="194"/>
      <c r="H271" s="198">
        <v>66.63</v>
      </c>
      <c r="I271" s="199"/>
      <c r="J271" s="194"/>
      <c r="K271" s="194"/>
      <c r="L271" s="200"/>
      <c r="M271" s="201"/>
      <c r="N271" s="202"/>
      <c r="O271" s="202"/>
      <c r="P271" s="202"/>
      <c r="Q271" s="202"/>
      <c r="R271" s="202"/>
      <c r="S271" s="202"/>
      <c r="T271" s="203"/>
      <c r="AT271" s="204" t="s">
        <v>158</v>
      </c>
      <c r="AU271" s="204" t="s">
        <v>83</v>
      </c>
      <c r="AV271" s="13" t="s">
        <v>83</v>
      </c>
      <c r="AW271" s="13" t="s">
        <v>34</v>
      </c>
      <c r="AX271" s="13" t="s">
        <v>73</v>
      </c>
      <c r="AY271" s="204" t="s">
        <v>147</v>
      </c>
    </row>
    <row r="272" spans="2:51" s="13" customFormat="1" ht="11.25">
      <c r="B272" s="193"/>
      <c r="C272" s="194"/>
      <c r="D272" s="195" t="s">
        <v>158</v>
      </c>
      <c r="E272" s="196" t="s">
        <v>19</v>
      </c>
      <c r="F272" s="197" t="s">
        <v>417</v>
      </c>
      <c r="G272" s="194"/>
      <c r="H272" s="198">
        <v>35.18</v>
      </c>
      <c r="I272" s="199"/>
      <c r="J272" s="194"/>
      <c r="K272" s="194"/>
      <c r="L272" s="200"/>
      <c r="M272" s="201"/>
      <c r="N272" s="202"/>
      <c r="O272" s="202"/>
      <c r="P272" s="202"/>
      <c r="Q272" s="202"/>
      <c r="R272" s="202"/>
      <c r="S272" s="202"/>
      <c r="T272" s="203"/>
      <c r="AT272" s="204" t="s">
        <v>158</v>
      </c>
      <c r="AU272" s="204" t="s">
        <v>83</v>
      </c>
      <c r="AV272" s="13" t="s">
        <v>83</v>
      </c>
      <c r="AW272" s="13" t="s">
        <v>34</v>
      </c>
      <c r="AX272" s="13" t="s">
        <v>73</v>
      </c>
      <c r="AY272" s="204" t="s">
        <v>147</v>
      </c>
    </row>
    <row r="273" spans="2:51" s="13" customFormat="1" ht="11.25">
      <c r="B273" s="193"/>
      <c r="C273" s="194"/>
      <c r="D273" s="195" t="s">
        <v>158</v>
      </c>
      <c r="E273" s="196" t="s">
        <v>19</v>
      </c>
      <c r="F273" s="197" t="s">
        <v>418</v>
      </c>
      <c r="G273" s="194"/>
      <c r="H273" s="198">
        <v>21.92</v>
      </c>
      <c r="I273" s="199"/>
      <c r="J273" s="194"/>
      <c r="K273" s="194"/>
      <c r="L273" s="200"/>
      <c r="M273" s="201"/>
      <c r="N273" s="202"/>
      <c r="O273" s="202"/>
      <c r="P273" s="202"/>
      <c r="Q273" s="202"/>
      <c r="R273" s="202"/>
      <c r="S273" s="202"/>
      <c r="T273" s="203"/>
      <c r="AT273" s="204" t="s">
        <v>158</v>
      </c>
      <c r="AU273" s="204" t="s">
        <v>83</v>
      </c>
      <c r="AV273" s="13" t="s">
        <v>83</v>
      </c>
      <c r="AW273" s="13" t="s">
        <v>34</v>
      </c>
      <c r="AX273" s="13" t="s">
        <v>73</v>
      </c>
      <c r="AY273" s="204" t="s">
        <v>147</v>
      </c>
    </row>
    <row r="274" spans="2:51" s="13" customFormat="1" ht="11.25">
      <c r="B274" s="193"/>
      <c r="C274" s="194"/>
      <c r="D274" s="195" t="s">
        <v>158</v>
      </c>
      <c r="E274" s="196" t="s">
        <v>19</v>
      </c>
      <c r="F274" s="197" t="s">
        <v>419</v>
      </c>
      <c r="G274" s="194"/>
      <c r="H274" s="198">
        <v>6.5</v>
      </c>
      <c r="I274" s="199"/>
      <c r="J274" s="194"/>
      <c r="K274" s="194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158</v>
      </c>
      <c r="AU274" s="204" t="s">
        <v>83</v>
      </c>
      <c r="AV274" s="13" t="s">
        <v>83</v>
      </c>
      <c r="AW274" s="13" t="s">
        <v>34</v>
      </c>
      <c r="AX274" s="13" t="s">
        <v>73</v>
      </c>
      <c r="AY274" s="204" t="s">
        <v>147</v>
      </c>
    </row>
    <row r="275" spans="2:51" s="16" customFormat="1" ht="11.25">
      <c r="B275" s="236"/>
      <c r="C275" s="237"/>
      <c r="D275" s="195" t="s">
        <v>158</v>
      </c>
      <c r="E275" s="238" t="s">
        <v>19</v>
      </c>
      <c r="F275" s="239" t="s">
        <v>413</v>
      </c>
      <c r="G275" s="237"/>
      <c r="H275" s="240">
        <v>282.11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AT275" s="246" t="s">
        <v>158</v>
      </c>
      <c r="AU275" s="246" t="s">
        <v>83</v>
      </c>
      <c r="AV275" s="16" t="s">
        <v>168</v>
      </c>
      <c r="AW275" s="16" t="s">
        <v>34</v>
      </c>
      <c r="AX275" s="16" t="s">
        <v>73</v>
      </c>
      <c r="AY275" s="246" t="s">
        <v>147</v>
      </c>
    </row>
    <row r="276" spans="2:51" s="14" customFormat="1" ht="11.25">
      <c r="B276" s="215"/>
      <c r="C276" s="216"/>
      <c r="D276" s="195" t="s">
        <v>158</v>
      </c>
      <c r="E276" s="217" t="s">
        <v>19</v>
      </c>
      <c r="F276" s="218" t="s">
        <v>420</v>
      </c>
      <c r="G276" s="216"/>
      <c r="H276" s="217" t="s">
        <v>19</v>
      </c>
      <c r="I276" s="219"/>
      <c r="J276" s="216"/>
      <c r="K276" s="216"/>
      <c r="L276" s="220"/>
      <c r="M276" s="221"/>
      <c r="N276" s="222"/>
      <c r="O276" s="222"/>
      <c r="P276" s="222"/>
      <c r="Q276" s="222"/>
      <c r="R276" s="222"/>
      <c r="S276" s="222"/>
      <c r="T276" s="223"/>
      <c r="AT276" s="224" t="s">
        <v>158</v>
      </c>
      <c r="AU276" s="224" t="s">
        <v>83</v>
      </c>
      <c r="AV276" s="14" t="s">
        <v>81</v>
      </c>
      <c r="AW276" s="14" t="s">
        <v>34</v>
      </c>
      <c r="AX276" s="14" t="s">
        <v>73</v>
      </c>
      <c r="AY276" s="224" t="s">
        <v>147</v>
      </c>
    </row>
    <row r="277" spans="2:51" s="13" customFormat="1" ht="11.25">
      <c r="B277" s="193"/>
      <c r="C277" s="194"/>
      <c r="D277" s="195" t="s">
        <v>158</v>
      </c>
      <c r="E277" s="196" t="s">
        <v>19</v>
      </c>
      <c r="F277" s="197" t="s">
        <v>421</v>
      </c>
      <c r="G277" s="194"/>
      <c r="H277" s="198">
        <v>23.63</v>
      </c>
      <c r="I277" s="199"/>
      <c r="J277" s="194"/>
      <c r="K277" s="194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158</v>
      </c>
      <c r="AU277" s="204" t="s">
        <v>83</v>
      </c>
      <c r="AV277" s="13" t="s">
        <v>83</v>
      </c>
      <c r="AW277" s="13" t="s">
        <v>34</v>
      </c>
      <c r="AX277" s="13" t="s">
        <v>73</v>
      </c>
      <c r="AY277" s="204" t="s">
        <v>147</v>
      </c>
    </row>
    <row r="278" spans="2:51" s="13" customFormat="1" ht="11.25">
      <c r="B278" s="193"/>
      <c r="C278" s="194"/>
      <c r="D278" s="195" t="s">
        <v>158</v>
      </c>
      <c r="E278" s="196" t="s">
        <v>19</v>
      </c>
      <c r="F278" s="197" t="s">
        <v>422</v>
      </c>
      <c r="G278" s="194"/>
      <c r="H278" s="198">
        <v>10.7</v>
      </c>
      <c r="I278" s="199"/>
      <c r="J278" s="194"/>
      <c r="K278" s="194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158</v>
      </c>
      <c r="AU278" s="204" t="s">
        <v>83</v>
      </c>
      <c r="AV278" s="13" t="s">
        <v>83</v>
      </c>
      <c r="AW278" s="13" t="s">
        <v>34</v>
      </c>
      <c r="AX278" s="13" t="s">
        <v>73</v>
      </c>
      <c r="AY278" s="204" t="s">
        <v>147</v>
      </c>
    </row>
    <row r="279" spans="2:51" s="13" customFormat="1" ht="11.25">
      <c r="B279" s="193"/>
      <c r="C279" s="194"/>
      <c r="D279" s="195" t="s">
        <v>158</v>
      </c>
      <c r="E279" s="196" t="s">
        <v>19</v>
      </c>
      <c r="F279" s="197" t="s">
        <v>423</v>
      </c>
      <c r="G279" s="194"/>
      <c r="H279" s="198">
        <v>22.65</v>
      </c>
      <c r="I279" s="199"/>
      <c r="J279" s="194"/>
      <c r="K279" s="194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158</v>
      </c>
      <c r="AU279" s="204" t="s">
        <v>83</v>
      </c>
      <c r="AV279" s="13" t="s">
        <v>83</v>
      </c>
      <c r="AW279" s="13" t="s">
        <v>34</v>
      </c>
      <c r="AX279" s="13" t="s">
        <v>73</v>
      </c>
      <c r="AY279" s="204" t="s">
        <v>147</v>
      </c>
    </row>
    <row r="280" spans="2:51" s="13" customFormat="1" ht="11.25">
      <c r="B280" s="193"/>
      <c r="C280" s="194"/>
      <c r="D280" s="195" t="s">
        <v>158</v>
      </c>
      <c r="E280" s="196" t="s">
        <v>19</v>
      </c>
      <c r="F280" s="197" t="s">
        <v>424</v>
      </c>
      <c r="G280" s="194"/>
      <c r="H280" s="198">
        <v>8.28</v>
      </c>
      <c r="I280" s="199"/>
      <c r="J280" s="194"/>
      <c r="K280" s="194"/>
      <c r="L280" s="200"/>
      <c r="M280" s="201"/>
      <c r="N280" s="202"/>
      <c r="O280" s="202"/>
      <c r="P280" s="202"/>
      <c r="Q280" s="202"/>
      <c r="R280" s="202"/>
      <c r="S280" s="202"/>
      <c r="T280" s="203"/>
      <c r="AT280" s="204" t="s">
        <v>158</v>
      </c>
      <c r="AU280" s="204" t="s">
        <v>83</v>
      </c>
      <c r="AV280" s="13" t="s">
        <v>83</v>
      </c>
      <c r="AW280" s="13" t="s">
        <v>34</v>
      </c>
      <c r="AX280" s="13" t="s">
        <v>73</v>
      </c>
      <c r="AY280" s="204" t="s">
        <v>147</v>
      </c>
    </row>
    <row r="281" spans="2:51" s="13" customFormat="1" ht="11.25">
      <c r="B281" s="193"/>
      <c r="C281" s="194"/>
      <c r="D281" s="195" t="s">
        <v>158</v>
      </c>
      <c r="E281" s="196" t="s">
        <v>19</v>
      </c>
      <c r="F281" s="197" t="s">
        <v>425</v>
      </c>
      <c r="G281" s="194"/>
      <c r="H281" s="198">
        <v>3.68</v>
      </c>
      <c r="I281" s="199"/>
      <c r="J281" s="194"/>
      <c r="K281" s="194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158</v>
      </c>
      <c r="AU281" s="204" t="s">
        <v>83</v>
      </c>
      <c r="AV281" s="13" t="s">
        <v>83</v>
      </c>
      <c r="AW281" s="13" t="s">
        <v>34</v>
      </c>
      <c r="AX281" s="13" t="s">
        <v>73</v>
      </c>
      <c r="AY281" s="204" t="s">
        <v>147</v>
      </c>
    </row>
    <row r="282" spans="2:51" s="13" customFormat="1" ht="11.25">
      <c r="B282" s="193"/>
      <c r="C282" s="194"/>
      <c r="D282" s="195" t="s">
        <v>158</v>
      </c>
      <c r="E282" s="196" t="s">
        <v>19</v>
      </c>
      <c r="F282" s="197" t="s">
        <v>426</v>
      </c>
      <c r="G282" s="194"/>
      <c r="H282" s="198">
        <v>1.1</v>
      </c>
      <c r="I282" s="199"/>
      <c r="J282" s="194"/>
      <c r="K282" s="194"/>
      <c r="L282" s="200"/>
      <c r="M282" s="201"/>
      <c r="N282" s="202"/>
      <c r="O282" s="202"/>
      <c r="P282" s="202"/>
      <c r="Q282" s="202"/>
      <c r="R282" s="202"/>
      <c r="S282" s="202"/>
      <c r="T282" s="203"/>
      <c r="AT282" s="204" t="s">
        <v>158</v>
      </c>
      <c r="AU282" s="204" t="s">
        <v>83</v>
      </c>
      <c r="AV282" s="13" t="s">
        <v>83</v>
      </c>
      <c r="AW282" s="13" t="s">
        <v>34</v>
      </c>
      <c r="AX282" s="13" t="s">
        <v>73</v>
      </c>
      <c r="AY282" s="204" t="s">
        <v>147</v>
      </c>
    </row>
    <row r="283" spans="2:51" s="16" customFormat="1" ht="11.25">
      <c r="B283" s="236"/>
      <c r="C283" s="237"/>
      <c r="D283" s="195" t="s">
        <v>158</v>
      </c>
      <c r="E283" s="238" t="s">
        <v>19</v>
      </c>
      <c r="F283" s="239" t="s">
        <v>413</v>
      </c>
      <c r="G283" s="237"/>
      <c r="H283" s="240">
        <v>70.04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AT283" s="246" t="s">
        <v>158</v>
      </c>
      <c r="AU283" s="246" t="s">
        <v>83</v>
      </c>
      <c r="AV283" s="16" t="s">
        <v>168</v>
      </c>
      <c r="AW283" s="16" t="s">
        <v>34</v>
      </c>
      <c r="AX283" s="16" t="s">
        <v>73</v>
      </c>
      <c r="AY283" s="246" t="s">
        <v>147</v>
      </c>
    </row>
    <row r="284" spans="2:51" s="15" customFormat="1" ht="11.25">
      <c r="B284" s="225"/>
      <c r="C284" s="226"/>
      <c r="D284" s="195" t="s">
        <v>158</v>
      </c>
      <c r="E284" s="227" t="s">
        <v>19</v>
      </c>
      <c r="F284" s="228" t="s">
        <v>257</v>
      </c>
      <c r="G284" s="226"/>
      <c r="H284" s="229">
        <v>719.65</v>
      </c>
      <c r="I284" s="230"/>
      <c r="J284" s="226"/>
      <c r="K284" s="226"/>
      <c r="L284" s="231"/>
      <c r="M284" s="232"/>
      <c r="N284" s="233"/>
      <c r="O284" s="233"/>
      <c r="P284" s="233"/>
      <c r="Q284" s="233"/>
      <c r="R284" s="233"/>
      <c r="S284" s="233"/>
      <c r="T284" s="234"/>
      <c r="AT284" s="235" t="s">
        <v>158</v>
      </c>
      <c r="AU284" s="235" t="s">
        <v>83</v>
      </c>
      <c r="AV284" s="15" t="s">
        <v>154</v>
      </c>
      <c r="AW284" s="15" t="s">
        <v>34</v>
      </c>
      <c r="AX284" s="15" t="s">
        <v>81</v>
      </c>
      <c r="AY284" s="235" t="s">
        <v>147</v>
      </c>
    </row>
    <row r="285" spans="1:65" s="2" customFormat="1" ht="16.5" customHeight="1">
      <c r="A285" s="36"/>
      <c r="B285" s="37"/>
      <c r="C285" s="205" t="s">
        <v>427</v>
      </c>
      <c r="D285" s="205" t="s">
        <v>160</v>
      </c>
      <c r="E285" s="206" t="s">
        <v>428</v>
      </c>
      <c r="F285" s="207" t="s">
        <v>429</v>
      </c>
      <c r="G285" s="208" t="s">
        <v>215</v>
      </c>
      <c r="H285" s="209">
        <v>385.875</v>
      </c>
      <c r="I285" s="210"/>
      <c r="J285" s="211">
        <f>ROUND(I285*H285,2)</f>
        <v>0</v>
      </c>
      <c r="K285" s="207" t="s">
        <v>153</v>
      </c>
      <c r="L285" s="212"/>
      <c r="M285" s="213" t="s">
        <v>19</v>
      </c>
      <c r="N285" s="214" t="s">
        <v>44</v>
      </c>
      <c r="O285" s="66"/>
      <c r="P285" s="184">
        <f>O285*H285</f>
        <v>0</v>
      </c>
      <c r="Q285" s="184">
        <v>3E-05</v>
      </c>
      <c r="R285" s="184">
        <f>Q285*H285</f>
        <v>0.01157625</v>
      </c>
      <c r="S285" s="184">
        <v>0</v>
      </c>
      <c r="T285" s="185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6" t="s">
        <v>164</v>
      </c>
      <c r="AT285" s="186" t="s">
        <v>160</v>
      </c>
      <c r="AU285" s="186" t="s">
        <v>83</v>
      </c>
      <c r="AY285" s="19" t="s">
        <v>147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9" t="s">
        <v>81</v>
      </c>
      <c r="BK285" s="187">
        <f>ROUND(I285*H285,2)</f>
        <v>0</v>
      </c>
      <c r="BL285" s="19" t="s">
        <v>154</v>
      </c>
      <c r="BM285" s="186" t="s">
        <v>430</v>
      </c>
    </row>
    <row r="286" spans="1:47" s="2" customFormat="1" ht="11.25">
      <c r="A286" s="36"/>
      <c r="B286" s="37"/>
      <c r="C286" s="38"/>
      <c r="D286" s="188" t="s">
        <v>156</v>
      </c>
      <c r="E286" s="38"/>
      <c r="F286" s="189" t="s">
        <v>431</v>
      </c>
      <c r="G286" s="38"/>
      <c r="H286" s="38"/>
      <c r="I286" s="190"/>
      <c r="J286" s="38"/>
      <c r="K286" s="38"/>
      <c r="L286" s="41"/>
      <c r="M286" s="191"/>
      <c r="N286" s="192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156</v>
      </c>
      <c r="AU286" s="19" t="s">
        <v>83</v>
      </c>
    </row>
    <row r="287" spans="2:51" s="13" customFormat="1" ht="11.25">
      <c r="B287" s="193"/>
      <c r="C287" s="194"/>
      <c r="D287" s="195" t="s">
        <v>158</v>
      </c>
      <c r="E287" s="196" t="s">
        <v>19</v>
      </c>
      <c r="F287" s="197" t="s">
        <v>432</v>
      </c>
      <c r="G287" s="194"/>
      <c r="H287" s="198">
        <v>385.875</v>
      </c>
      <c r="I287" s="199"/>
      <c r="J287" s="194"/>
      <c r="K287" s="194"/>
      <c r="L287" s="200"/>
      <c r="M287" s="201"/>
      <c r="N287" s="202"/>
      <c r="O287" s="202"/>
      <c r="P287" s="202"/>
      <c r="Q287" s="202"/>
      <c r="R287" s="202"/>
      <c r="S287" s="202"/>
      <c r="T287" s="203"/>
      <c r="AT287" s="204" t="s">
        <v>158</v>
      </c>
      <c r="AU287" s="204" t="s">
        <v>83</v>
      </c>
      <c r="AV287" s="13" t="s">
        <v>83</v>
      </c>
      <c r="AW287" s="13" t="s">
        <v>34</v>
      </c>
      <c r="AX287" s="13" t="s">
        <v>81</v>
      </c>
      <c r="AY287" s="204" t="s">
        <v>147</v>
      </c>
    </row>
    <row r="288" spans="1:65" s="2" customFormat="1" ht="16.5" customHeight="1">
      <c r="A288" s="36"/>
      <c r="B288" s="37"/>
      <c r="C288" s="205" t="s">
        <v>433</v>
      </c>
      <c r="D288" s="205" t="s">
        <v>160</v>
      </c>
      <c r="E288" s="206" t="s">
        <v>434</v>
      </c>
      <c r="F288" s="207" t="s">
        <v>435</v>
      </c>
      <c r="G288" s="208" t="s">
        <v>215</v>
      </c>
      <c r="H288" s="209">
        <v>296.216</v>
      </c>
      <c r="I288" s="210"/>
      <c r="J288" s="211">
        <f>ROUND(I288*H288,2)</f>
        <v>0</v>
      </c>
      <c r="K288" s="207" t="s">
        <v>153</v>
      </c>
      <c r="L288" s="212"/>
      <c r="M288" s="213" t="s">
        <v>19</v>
      </c>
      <c r="N288" s="214" t="s">
        <v>44</v>
      </c>
      <c r="O288" s="66"/>
      <c r="P288" s="184">
        <f>O288*H288</f>
        <v>0</v>
      </c>
      <c r="Q288" s="184">
        <v>4E-05</v>
      </c>
      <c r="R288" s="184">
        <f>Q288*H288</f>
        <v>0.01184864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164</v>
      </c>
      <c r="AT288" s="186" t="s">
        <v>160</v>
      </c>
      <c r="AU288" s="186" t="s">
        <v>83</v>
      </c>
      <c r="AY288" s="19" t="s">
        <v>147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81</v>
      </c>
      <c r="BK288" s="187">
        <f>ROUND(I288*H288,2)</f>
        <v>0</v>
      </c>
      <c r="BL288" s="19" t="s">
        <v>154</v>
      </c>
      <c r="BM288" s="186" t="s">
        <v>436</v>
      </c>
    </row>
    <row r="289" spans="1:47" s="2" customFormat="1" ht="11.25">
      <c r="A289" s="36"/>
      <c r="B289" s="37"/>
      <c r="C289" s="38"/>
      <c r="D289" s="188" t="s">
        <v>156</v>
      </c>
      <c r="E289" s="38"/>
      <c r="F289" s="189" t="s">
        <v>437</v>
      </c>
      <c r="G289" s="38"/>
      <c r="H289" s="38"/>
      <c r="I289" s="190"/>
      <c r="J289" s="38"/>
      <c r="K289" s="38"/>
      <c r="L289" s="41"/>
      <c r="M289" s="191"/>
      <c r="N289" s="192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156</v>
      </c>
      <c r="AU289" s="19" t="s">
        <v>83</v>
      </c>
    </row>
    <row r="290" spans="2:51" s="13" customFormat="1" ht="11.25">
      <c r="B290" s="193"/>
      <c r="C290" s="194"/>
      <c r="D290" s="195" t="s">
        <v>158</v>
      </c>
      <c r="E290" s="196" t="s">
        <v>19</v>
      </c>
      <c r="F290" s="197" t="s">
        <v>438</v>
      </c>
      <c r="G290" s="194"/>
      <c r="H290" s="198">
        <v>296.216</v>
      </c>
      <c r="I290" s="199"/>
      <c r="J290" s="194"/>
      <c r="K290" s="194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158</v>
      </c>
      <c r="AU290" s="204" t="s">
        <v>83</v>
      </c>
      <c r="AV290" s="13" t="s">
        <v>83</v>
      </c>
      <c r="AW290" s="13" t="s">
        <v>34</v>
      </c>
      <c r="AX290" s="13" t="s">
        <v>81</v>
      </c>
      <c r="AY290" s="204" t="s">
        <v>147</v>
      </c>
    </row>
    <row r="291" spans="1:65" s="2" customFormat="1" ht="16.5" customHeight="1">
      <c r="A291" s="36"/>
      <c r="B291" s="37"/>
      <c r="C291" s="205" t="s">
        <v>439</v>
      </c>
      <c r="D291" s="205" t="s">
        <v>160</v>
      </c>
      <c r="E291" s="206" t="s">
        <v>440</v>
      </c>
      <c r="F291" s="207" t="s">
        <v>441</v>
      </c>
      <c r="G291" s="208" t="s">
        <v>215</v>
      </c>
      <c r="H291" s="209">
        <v>73.542</v>
      </c>
      <c r="I291" s="210"/>
      <c r="J291" s="211">
        <f>ROUND(I291*H291,2)</f>
        <v>0</v>
      </c>
      <c r="K291" s="207" t="s">
        <v>153</v>
      </c>
      <c r="L291" s="212"/>
      <c r="M291" s="213" t="s">
        <v>19</v>
      </c>
      <c r="N291" s="214" t="s">
        <v>44</v>
      </c>
      <c r="O291" s="66"/>
      <c r="P291" s="184">
        <f>O291*H291</f>
        <v>0</v>
      </c>
      <c r="Q291" s="184">
        <v>0.0002</v>
      </c>
      <c r="R291" s="184">
        <f>Q291*H291</f>
        <v>0.014708400000000002</v>
      </c>
      <c r="S291" s="184">
        <v>0</v>
      </c>
      <c r="T291" s="185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6" t="s">
        <v>164</v>
      </c>
      <c r="AT291" s="186" t="s">
        <v>160</v>
      </c>
      <c r="AU291" s="186" t="s">
        <v>83</v>
      </c>
      <c r="AY291" s="19" t="s">
        <v>147</v>
      </c>
      <c r="BE291" s="187">
        <f>IF(N291="základní",J291,0)</f>
        <v>0</v>
      </c>
      <c r="BF291" s="187">
        <f>IF(N291="snížená",J291,0)</f>
        <v>0</v>
      </c>
      <c r="BG291" s="187">
        <f>IF(N291="zákl. přenesená",J291,0)</f>
        <v>0</v>
      </c>
      <c r="BH291" s="187">
        <f>IF(N291="sníž. přenesená",J291,0)</f>
        <v>0</v>
      </c>
      <c r="BI291" s="187">
        <f>IF(N291="nulová",J291,0)</f>
        <v>0</v>
      </c>
      <c r="BJ291" s="19" t="s">
        <v>81</v>
      </c>
      <c r="BK291" s="187">
        <f>ROUND(I291*H291,2)</f>
        <v>0</v>
      </c>
      <c r="BL291" s="19" t="s">
        <v>154</v>
      </c>
      <c r="BM291" s="186" t="s">
        <v>442</v>
      </c>
    </row>
    <row r="292" spans="1:47" s="2" customFormat="1" ht="11.25">
      <c r="A292" s="36"/>
      <c r="B292" s="37"/>
      <c r="C292" s="38"/>
      <c r="D292" s="188" t="s">
        <v>156</v>
      </c>
      <c r="E292" s="38"/>
      <c r="F292" s="189" t="s">
        <v>443</v>
      </c>
      <c r="G292" s="38"/>
      <c r="H292" s="38"/>
      <c r="I292" s="190"/>
      <c r="J292" s="38"/>
      <c r="K292" s="38"/>
      <c r="L292" s="41"/>
      <c r="M292" s="191"/>
      <c r="N292" s="192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156</v>
      </c>
      <c r="AU292" s="19" t="s">
        <v>83</v>
      </c>
    </row>
    <row r="293" spans="2:51" s="13" customFormat="1" ht="11.25">
      <c r="B293" s="193"/>
      <c r="C293" s="194"/>
      <c r="D293" s="195" t="s">
        <v>158</v>
      </c>
      <c r="E293" s="196" t="s">
        <v>19</v>
      </c>
      <c r="F293" s="197" t="s">
        <v>444</v>
      </c>
      <c r="G293" s="194"/>
      <c r="H293" s="198">
        <v>73.542</v>
      </c>
      <c r="I293" s="199"/>
      <c r="J293" s="194"/>
      <c r="K293" s="194"/>
      <c r="L293" s="200"/>
      <c r="M293" s="201"/>
      <c r="N293" s="202"/>
      <c r="O293" s="202"/>
      <c r="P293" s="202"/>
      <c r="Q293" s="202"/>
      <c r="R293" s="202"/>
      <c r="S293" s="202"/>
      <c r="T293" s="203"/>
      <c r="AT293" s="204" t="s">
        <v>158</v>
      </c>
      <c r="AU293" s="204" t="s">
        <v>83</v>
      </c>
      <c r="AV293" s="13" t="s">
        <v>83</v>
      </c>
      <c r="AW293" s="13" t="s">
        <v>34</v>
      </c>
      <c r="AX293" s="13" t="s">
        <v>81</v>
      </c>
      <c r="AY293" s="204" t="s">
        <v>147</v>
      </c>
    </row>
    <row r="294" spans="1:65" s="2" customFormat="1" ht="21.75" customHeight="1">
      <c r="A294" s="36"/>
      <c r="B294" s="37"/>
      <c r="C294" s="175" t="s">
        <v>445</v>
      </c>
      <c r="D294" s="175" t="s">
        <v>149</v>
      </c>
      <c r="E294" s="176" t="s">
        <v>446</v>
      </c>
      <c r="F294" s="177" t="s">
        <v>447</v>
      </c>
      <c r="G294" s="178" t="s">
        <v>180</v>
      </c>
      <c r="H294" s="179">
        <v>517.365</v>
      </c>
      <c r="I294" s="180"/>
      <c r="J294" s="181">
        <f>ROUND(I294*H294,2)</f>
        <v>0</v>
      </c>
      <c r="K294" s="177" t="s">
        <v>153</v>
      </c>
      <c r="L294" s="41"/>
      <c r="M294" s="182" t="s">
        <v>19</v>
      </c>
      <c r="N294" s="183" t="s">
        <v>44</v>
      </c>
      <c r="O294" s="66"/>
      <c r="P294" s="184">
        <f>O294*H294</f>
        <v>0</v>
      </c>
      <c r="Q294" s="184">
        <v>0.0231</v>
      </c>
      <c r="R294" s="184">
        <f>Q294*H294</f>
        <v>11.951131499999999</v>
      </c>
      <c r="S294" s="184">
        <v>0</v>
      </c>
      <c r="T294" s="185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154</v>
      </c>
      <c r="AT294" s="186" t="s">
        <v>149</v>
      </c>
      <c r="AU294" s="186" t="s">
        <v>83</v>
      </c>
      <c r="AY294" s="19" t="s">
        <v>147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81</v>
      </c>
      <c r="BK294" s="187">
        <f>ROUND(I294*H294,2)</f>
        <v>0</v>
      </c>
      <c r="BL294" s="19" t="s">
        <v>154</v>
      </c>
      <c r="BM294" s="186" t="s">
        <v>448</v>
      </c>
    </row>
    <row r="295" spans="1:47" s="2" customFormat="1" ht="11.25">
      <c r="A295" s="36"/>
      <c r="B295" s="37"/>
      <c r="C295" s="38"/>
      <c r="D295" s="188" t="s">
        <v>156</v>
      </c>
      <c r="E295" s="38"/>
      <c r="F295" s="189" t="s">
        <v>449</v>
      </c>
      <c r="G295" s="38"/>
      <c r="H295" s="38"/>
      <c r="I295" s="190"/>
      <c r="J295" s="38"/>
      <c r="K295" s="38"/>
      <c r="L295" s="41"/>
      <c r="M295" s="191"/>
      <c r="N295" s="192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156</v>
      </c>
      <c r="AU295" s="19" t="s">
        <v>83</v>
      </c>
    </row>
    <row r="296" spans="2:51" s="14" customFormat="1" ht="11.25">
      <c r="B296" s="215"/>
      <c r="C296" s="216"/>
      <c r="D296" s="195" t="s">
        <v>158</v>
      </c>
      <c r="E296" s="217" t="s">
        <v>19</v>
      </c>
      <c r="F296" s="218" t="s">
        <v>450</v>
      </c>
      <c r="G296" s="216"/>
      <c r="H296" s="217" t="s">
        <v>19</v>
      </c>
      <c r="I296" s="219"/>
      <c r="J296" s="216"/>
      <c r="K296" s="216"/>
      <c r="L296" s="220"/>
      <c r="M296" s="221"/>
      <c r="N296" s="222"/>
      <c r="O296" s="222"/>
      <c r="P296" s="222"/>
      <c r="Q296" s="222"/>
      <c r="R296" s="222"/>
      <c r="S296" s="222"/>
      <c r="T296" s="223"/>
      <c r="AT296" s="224" t="s">
        <v>158</v>
      </c>
      <c r="AU296" s="224" t="s">
        <v>83</v>
      </c>
      <c r="AV296" s="14" t="s">
        <v>81</v>
      </c>
      <c r="AW296" s="14" t="s">
        <v>34</v>
      </c>
      <c r="AX296" s="14" t="s">
        <v>73</v>
      </c>
      <c r="AY296" s="224" t="s">
        <v>147</v>
      </c>
    </row>
    <row r="297" spans="2:51" s="13" customFormat="1" ht="22.5">
      <c r="B297" s="193"/>
      <c r="C297" s="194"/>
      <c r="D297" s="195" t="s">
        <v>158</v>
      </c>
      <c r="E297" s="196" t="s">
        <v>19</v>
      </c>
      <c r="F297" s="197" t="s">
        <v>451</v>
      </c>
      <c r="G297" s="194"/>
      <c r="H297" s="198">
        <v>490</v>
      </c>
      <c r="I297" s="199"/>
      <c r="J297" s="194"/>
      <c r="K297" s="194"/>
      <c r="L297" s="200"/>
      <c r="M297" s="201"/>
      <c r="N297" s="202"/>
      <c r="O297" s="202"/>
      <c r="P297" s="202"/>
      <c r="Q297" s="202"/>
      <c r="R297" s="202"/>
      <c r="S297" s="202"/>
      <c r="T297" s="203"/>
      <c r="AT297" s="204" t="s">
        <v>158</v>
      </c>
      <c r="AU297" s="204" t="s">
        <v>83</v>
      </c>
      <c r="AV297" s="13" t="s">
        <v>83</v>
      </c>
      <c r="AW297" s="13" t="s">
        <v>34</v>
      </c>
      <c r="AX297" s="13" t="s">
        <v>73</v>
      </c>
      <c r="AY297" s="204" t="s">
        <v>147</v>
      </c>
    </row>
    <row r="298" spans="2:51" s="13" customFormat="1" ht="11.25">
      <c r="B298" s="193"/>
      <c r="C298" s="194"/>
      <c r="D298" s="195" t="s">
        <v>158</v>
      </c>
      <c r="E298" s="196" t="s">
        <v>19</v>
      </c>
      <c r="F298" s="197" t="s">
        <v>452</v>
      </c>
      <c r="G298" s="194"/>
      <c r="H298" s="198">
        <v>27.365</v>
      </c>
      <c r="I298" s="199"/>
      <c r="J298" s="194"/>
      <c r="K298" s="194"/>
      <c r="L298" s="200"/>
      <c r="M298" s="201"/>
      <c r="N298" s="202"/>
      <c r="O298" s="202"/>
      <c r="P298" s="202"/>
      <c r="Q298" s="202"/>
      <c r="R298" s="202"/>
      <c r="S298" s="202"/>
      <c r="T298" s="203"/>
      <c r="AT298" s="204" t="s">
        <v>158</v>
      </c>
      <c r="AU298" s="204" t="s">
        <v>83</v>
      </c>
      <c r="AV298" s="13" t="s">
        <v>83</v>
      </c>
      <c r="AW298" s="13" t="s">
        <v>34</v>
      </c>
      <c r="AX298" s="13" t="s">
        <v>73</v>
      </c>
      <c r="AY298" s="204" t="s">
        <v>147</v>
      </c>
    </row>
    <row r="299" spans="2:51" s="15" customFormat="1" ht="11.25">
      <c r="B299" s="225"/>
      <c r="C299" s="226"/>
      <c r="D299" s="195" t="s">
        <v>158</v>
      </c>
      <c r="E299" s="227" t="s">
        <v>19</v>
      </c>
      <c r="F299" s="228" t="s">
        <v>257</v>
      </c>
      <c r="G299" s="226"/>
      <c r="H299" s="229">
        <v>517.365</v>
      </c>
      <c r="I299" s="230"/>
      <c r="J299" s="226"/>
      <c r="K299" s="226"/>
      <c r="L299" s="231"/>
      <c r="M299" s="232"/>
      <c r="N299" s="233"/>
      <c r="O299" s="233"/>
      <c r="P299" s="233"/>
      <c r="Q299" s="233"/>
      <c r="R299" s="233"/>
      <c r="S299" s="233"/>
      <c r="T299" s="234"/>
      <c r="AT299" s="235" t="s">
        <v>158</v>
      </c>
      <c r="AU299" s="235" t="s">
        <v>83</v>
      </c>
      <c r="AV299" s="15" t="s">
        <v>154</v>
      </c>
      <c r="AW299" s="15" t="s">
        <v>34</v>
      </c>
      <c r="AX299" s="15" t="s">
        <v>81</v>
      </c>
      <c r="AY299" s="235" t="s">
        <v>147</v>
      </c>
    </row>
    <row r="300" spans="1:65" s="2" customFormat="1" ht="24.2" customHeight="1">
      <c r="A300" s="36"/>
      <c r="B300" s="37"/>
      <c r="C300" s="175" t="s">
        <v>453</v>
      </c>
      <c r="D300" s="175" t="s">
        <v>149</v>
      </c>
      <c r="E300" s="176" t="s">
        <v>454</v>
      </c>
      <c r="F300" s="177" t="s">
        <v>455</v>
      </c>
      <c r="G300" s="178" t="s">
        <v>180</v>
      </c>
      <c r="H300" s="179">
        <v>1034.73</v>
      </c>
      <c r="I300" s="180"/>
      <c r="J300" s="181">
        <f>ROUND(I300*H300,2)</f>
        <v>0</v>
      </c>
      <c r="K300" s="177" t="s">
        <v>153</v>
      </c>
      <c r="L300" s="41"/>
      <c r="M300" s="182" t="s">
        <v>19</v>
      </c>
      <c r="N300" s="183" t="s">
        <v>44</v>
      </c>
      <c r="O300" s="66"/>
      <c r="P300" s="184">
        <f>O300*H300</f>
        <v>0</v>
      </c>
      <c r="Q300" s="184">
        <v>0.0079</v>
      </c>
      <c r="R300" s="184">
        <f>Q300*H300</f>
        <v>8.174367</v>
      </c>
      <c r="S300" s="184">
        <v>0</v>
      </c>
      <c r="T300" s="18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154</v>
      </c>
      <c r="AT300" s="186" t="s">
        <v>149</v>
      </c>
      <c r="AU300" s="186" t="s">
        <v>83</v>
      </c>
      <c r="AY300" s="19" t="s">
        <v>147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81</v>
      </c>
      <c r="BK300" s="187">
        <f>ROUND(I300*H300,2)</f>
        <v>0</v>
      </c>
      <c r="BL300" s="19" t="s">
        <v>154</v>
      </c>
      <c r="BM300" s="186" t="s">
        <v>456</v>
      </c>
    </row>
    <row r="301" spans="1:47" s="2" customFormat="1" ht="11.25">
      <c r="A301" s="36"/>
      <c r="B301" s="37"/>
      <c r="C301" s="38"/>
      <c r="D301" s="188" t="s">
        <v>156</v>
      </c>
      <c r="E301" s="38"/>
      <c r="F301" s="189" t="s">
        <v>457</v>
      </c>
      <c r="G301" s="38"/>
      <c r="H301" s="38"/>
      <c r="I301" s="190"/>
      <c r="J301" s="38"/>
      <c r="K301" s="38"/>
      <c r="L301" s="41"/>
      <c r="M301" s="191"/>
      <c r="N301" s="192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156</v>
      </c>
      <c r="AU301" s="19" t="s">
        <v>83</v>
      </c>
    </row>
    <row r="302" spans="2:51" s="13" customFormat="1" ht="11.25">
      <c r="B302" s="193"/>
      <c r="C302" s="194"/>
      <c r="D302" s="195" t="s">
        <v>158</v>
      </c>
      <c r="E302" s="196" t="s">
        <v>19</v>
      </c>
      <c r="F302" s="197" t="s">
        <v>458</v>
      </c>
      <c r="G302" s="194"/>
      <c r="H302" s="198">
        <v>1034.73</v>
      </c>
      <c r="I302" s="199"/>
      <c r="J302" s="194"/>
      <c r="K302" s="194"/>
      <c r="L302" s="200"/>
      <c r="M302" s="201"/>
      <c r="N302" s="202"/>
      <c r="O302" s="202"/>
      <c r="P302" s="202"/>
      <c r="Q302" s="202"/>
      <c r="R302" s="202"/>
      <c r="S302" s="202"/>
      <c r="T302" s="203"/>
      <c r="AT302" s="204" t="s">
        <v>158</v>
      </c>
      <c r="AU302" s="204" t="s">
        <v>83</v>
      </c>
      <c r="AV302" s="13" t="s">
        <v>83</v>
      </c>
      <c r="AW302" s="13" t="s">
        <v>34</v>
      </c>
      <c r="AX302" s="13" t="s">
        <v>81</v>
      </c>
      <c r="AY302" s="204" t="s">
        <v>147</v>
      </c>
    </row>
    <row r="303" spans="1:65" s="2" customFormat="1" ht="24.2" customHeight="1">
      <c r="A303" s="36"/>
      <c r="B303" s="37"/>
      <c r="C303" s="175" t="s">
        <v>459</v>
      </c>
      <c r="D303" s="175" t="s">
        <v>149</v>
      </c>
      <c r="E303" s="176" t="s">
        <v>460</v>
      </c>
      <c r="F303" s="177" t="s">
        <v>461</v>
      </c>
      <c r="G303" s="178" t="s">
        <v>180</v>
      </c>
      <c r="H303" s="179">
        <v>1236.404</v>
      </c>
      <c r="I303" s="180"/>
      <c r="J303" s="181">
        <f>ROUND(I303*H303,2)</f>
        <v>0</v>
      </c>
      <c r="K303" s="177" t="s">
        <v>153</v>
      </c>
      <c r="L303" s="41"/>
      <c r="M303" s="182" t="s">
        <v>19</v>
      </c>
      <c r="N303" s="183" t="s">
        <v>44</v>
      </c>
      <c r="O303" s="66"/>
      <c r="P303" s="184">
        <f>O303*H303</f>
        <v>0</v>
      </c>
      <c r="Q303" s="184">
        <v>0.00338</v>
      </c>
      <c r="R303" s="184">
        <f>Q303*H303</f>
        <v>4.17904552</v>
      </c>
      <c r="S303" s="184">
        <v>0</v>
      </c>
      <c r="T303" s="185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6" t="s">
        <v>154</v>
      </c>
      <c r="AT303" s="186" t="s">
        <v>149</v>
      </c>
      <c r="AU303" s="186" t="s">
        <v>83</v>
      </c>
      <c r="AY303" s="19" t="s">
        <v>147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9" t="s">
        <v>81</v>
      </c>
      <c r="BK303" s="187">
        <f>ROUND(I303*H303,2)</f>
        <v>0</v>
      </c>
      <c r="BL303" s="19" t="s">
        <v>154</v>
      </c>
      <c r="BM303" s="186" t="s">
        <v>462</v>
      </c>
    </row>
    <row r="304" spans="1:47" s="2" customFormat="1" ht="11.25">
      <c r="A304" s="36"/>
      <c r="B304" s="37"/>
      <c r="C304" s="38"/>
      <c r="D304" s="188" t="s">
        <v>156</v>
      </c>
      <c r="E304" s="38"/>
      <c r="F304" s="189" t="s">
        <v>463</v>
      </c>
      <c r="G304" s="38"/>
      <c r="H304" s="38"/>
      <c r="I304" s="190"/>
      <c r="J304" s="38"/>
      <c r="K304" s="38"/>
      <c r="L304" s="41"/>
      <c r="M304" s="191"/>
      <c r="N304" s="192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156</v>
      </c>
      <c r="AU304" s="19" t="s">
        <v>83</v>
      </c>
    </row>
    <row r="305" spans="2:51" s="14" customFormat="1" ht="11.25">
      <c r="B305" s="215"/>
      <c r="C305" s="216"/>
      <c r="D305" s="195" t="s">
        <v>158</v>
      </c>
      <c r="E305" s="217" t="s">
        <v>19</v>
      </c>
      <c r="F305" s="218" t="s">
        <v>464</v>
      </c>
      <c r="G305" s="216"/>
      <c r="H305" s="217" t="s">
        <v>19</v>
      </c>
      <c r="I305" s="219"/>
      <c r="J305" s="216"/>
      <c r="K305" s="216"/>
      <c r="L305" s="220"/>
      <c r="M305" s="221"/>
      <c r="N305" s="222"/>
      <c r="O305" s="222"/>
      <c r="P305" s="222"/>
      <c r="Q305" s="222"/>
      <c r="R305" s="222"/>
      <c r="S305" s="222"/>
      <c r="T305" s="223"/>
      <c r="AT305" s="224" t="s">
        <v>158</v>
      </c>
      <c r="AU305" s="224" t="s">
        <v>83</v>
      </c>
      <c r="AV305" s="14" t="s">
        <v>81</v>
      </c>
      <c r="AW305" s="14" t="s">
        <v>34</v>
      </c>
      <c r="AX305" s="14" t="s">
        <v>73</v>
      </c>
      <c r="AY305" s="224" t="s">
        <v>147</v>
      </c>
    </row>
    <row r="306" spans="2:51" s="13" customFormat="1" ht="11.25">
      <c r="B306" s="193"/>
      <c r="C306" s="194"/>
      <c r="D306" s="195" t="s">
        <v>158</v>
      </c>
      <c r="E306" s="196" t="s">
        <v>19</v>
      </c>
      <c r="F306" s="197" t="s">
        <v>465</v>
      </c>
      <c r="G306" s="194"/>
      <c r="H306" s="198">
        <v>308.51</v>
      </c>
      <c r="I306" s="199"/>
      <c r="J306" s="194"/>
      <c r="K306" s="194"/>
      <c r="L306" s="200"/>
      <c r="M306" s="201"/>
      <c r="N306" s="202"/>
      <c r="O306" s="202"/>
      <c r="P306" s="202"/>
      <c r="Q306" s="202"/>
      <c r="R306" s="202"/>
      <c r="S306" s="202"/>
      <c r="T306" s="203"/>
      <c r="AT306" s="204" t="s">
        <v>158</v>
      </c>
      <c r="AU306" s="204" t="s">
        <v>83</v>
      </c>
      <c r="AV306" s="13" t="s">
        <v>83</v>
      </c>
      <c r="AW306" s="13" t="s">
        <v>34</v>
      </c>
      <c r="AX306" s="13" t="s">
        <v>73</v>
      </c>
      <c r="AY306" s="204" t="s">
        <v>147</v>
      </c>
    </row>
    <row r="307" spans="2:51" s="13" customFormat="1" ht="11.25">
      <c r="B307" s="193"/>
      <c r="C307" s="194"/>
      <c r="D307" s="195" t="s">
        <v>158</v>
      </c>
      <c r="E307" s="196" t="s">
        <v>19</v>
      </c>
      <c r="F307" s="197" t="s">
        <v>466</v>
      </c>
      <c r="G307" s="194"/>
      <c r="H307" s="198">
        <v>17.696</v>
      </c>
      <c r="I307" s="199"/>
      <c r="J307" s="194"/>
      <c r="K307" s="194"/>
      <c r="L307" s="200"/>
      <c r="M307" s="201"/>
      <c r="N307" s="202"/>
      <c r="O307" s="202"/>
      <c r="P307" s="202"/>
      <c r="Q307" s="202"/>
      <c r="R307" s="202"/>
      <c r="S307" s="202"/>
      <c r="T307" s="203"/>
      <c r="AT307" s="204" t="s">
        <v>158</v>
      </c>
      <c r="AU307" s="204" t="s">
        <v>83</v>
      </c>
      <c r="AV307" s="13" t="s">
        <v>83</v>
      </c>
      <c r="AW307" s="13" t="s">
        <v>34</v>
      </c>
      <c r="AX307" s="13" t="s">
        <v>73</v>
      </c>
      <c r="AY307" s="204" t="s">
        <v>147</v>
      </c>
    </row>
    <row r="308" spans="2:51" s="13" customFormat="1" ht="11.25">
      <c r="B308" s="193"/>
      <c r="C308" s="194"/>
      <c r="D308" s="195" t="s">
        <v>158</v>
      </c>
      <c r="E308" s="196" t="s">
        <v>19</v>
      </c>
      <c r="F308" s="197" t="s">
        <v>467</v>
      </c>
      <c r="G308" s="194"/>
      <c r="H308" s="198">
        <v>111.229</v>
      </c>
      <c r="I308" s="199"/>
      <c r="J308" s="194"/>
      <c r="K308" s="194"/>
      <c r="L308" s="200"/>
      <c r="M308" s="201"/>
      <c r="N308" s="202"/>
      <c r="O308" s="202"/>
      <c r="P308" s="202"/>
      <c r="Q308" s="202"/>
      <c r="R308" s="202"/>
      <c r="S308" s="202"/>
      <c r="T308" s="203"/>
      <c r="AT308" s="204" t="s">
        <v>158</v>
      </c>
      <c r="AU308" s="204" t="s">
        <v>83</v>
      </c>
      <c r="AV308" s="13" t="s">
        <v>83</v>
      </c>
      <c r="AW308" s="13" t="s">
        <v>34</v>
      </c>
      <c r="AX308" s="13" t="s">
        <v>73</v>
      </c>
      <c r="AY308" s="204" t="s">
        <v>147</v>
      </c>
    </row>
    <row r="309" spans="2:51" s="13" customFormat="1" ht="11.25">
      <c r="B309" s="193"/>
      <c r="C309" s="194"/>
      <c r="D309" s="195" t="s">
        <v>158</v>
      </c>
      <c r="E309" s="196" t="s">
        <v>19</v>
      </c>
      <c r="F309" s="197" t="s">
        <v>321</v>
      </c>
      <c r="G309" s="194"/>
      <c r="H309" s="198">
        <v>9.689</v>
      </c>
      <c r="I309" s="199"/>
      <c r="J309" s="194"/>
      <c r="K309" s="194"/>
      <c r="L309" s="200"/>
      <c r="M309" s="201"/>
      <c r="N309" s="202"/>
      <c r="O309" s="202"/>
      <c r="P309" s="202"/>
      <c r="Q309" s="202"/>
      <c r="R309" s="202"/>
      <c r="S309" s="202"/>
      <c r="T309" s="203"/>
      <c r="AT309" s="204" t="s">
        <v>158</v>
      </c>
      <c r="AU309" s="204" t="s">
        <v>83</v>
      </c>
      <c r="AV309" s="13" t="s">
        <v>83</v>
      </c>
      <c r="AW309" s="13" t="s">
        <v>34</v>
      </c>
      <c r="AX309" s="13" t="s">
        <v>73</v>
      </c>
      <c r="AY309" s="204" t="s">
        <v>147</v>
      </c>
    </row>
    <row r="310" spans="2:51" s="13" customFormat="1" ht="11.25">
      <c r="B310" s="193"/>
      <c r="C310" s="194"/>
      <c r="D310" s="195" t="s">
        <v>158</v>
      </c>
      <c r="E310" s="196" t="s">
        <v>19</v>
      </c>
      <c r="F310" s="197" t="s">
        <v>468</v>
      </c>
      <c r="G310" s="194"/>
      <c r="H310" s="198">
        <v>351.369</v>
      </c>
      <c r="I310" s="199"/>
      <c r="J310" s="194"/>
      <c r="K310" s="194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158</v>
      </c>
      <c r="AU310" s="204" t="s">
        <v>83</v>
      </c>
      <c r="AV310" s="13" t="s">
        <v>83</v>
      </c>
      <c r="AW310" s="13" t="s">
        <v>34</v>
      </c>
      <c r="AX310" s="13" t="s">
        <v>73</v>
      </c>
      <c r="AY310" s="204" t="s">
        <v>147</v>
      </c>
    </row>
    <row r="311" spans="2:51" s="13" customFormat="1" ht="11.25">
      <c r="B311" s="193"/>
      <c r="C311" s="194"/>
      <c r="D311" s="195" t="s">
        <v>158</v>
      </c>
      <c r="E311" s="196" t="s">
        <v>19</v>
      </c>
      <c r="F311" s="197" t="s">
        <v>341</v>
      </c>
      <c r="G311" s="194"/>
      <c r="H311" s="198">
        <v>-42.364</v>
      </c>
      <c r="I311" s="199"/>
      <c r="J311" s="194"/>
      <c r="K311" s="194"/>
      <c r="L311" s="200"/>
      <c r="M311" s="201"/>
      <c r="N311" s="202"/>
      <c r="O311" s="202"/>
      <c r="P311" s="202"/>
      <c r="Q311" s="202"/>
      <c r="R311" s="202"/>
      <c r="S311" s="202"/>
      <c r="T311" s="203"/>
      <c r="AT311" s="204" t="s">
        <v>158</v>
      </c>
      <c r="AU311" s="204" t="s">
        <v>83</v>
      </c>
      <c r="AV311" s="13" t="s">
        <v>83</v>
      </c>
      <c r="AW311" s="13" t="s">
        <v>34</v>
      </c>
      <c r="AX311" s="13" t="s">
        <v>73</v>
      </c>
      <c r="AY311" s="204" t="s">
        <v>147</v>
      </c>
    </row>
    <row r="312" spans="2:51" s="13" customFormat="1" ht="11.25">
      <c r="B312" s="193"/>
      <c r="C312" s="194"/>
      <c r="D312" s="195" t="s">
        <v>158</v>
      </c>
      <c r="E312" s="196" t="s">
        <v>19</v>
      </c>
      <c r="F312" s="197" t="s">
        <v>469</v>
      </c>
      <c r="G312" s="194"/>
      <c r="H312" s="198">
        <v>4.452</v>
      </c>
      <c r="I312" s="199"/>
      <c r="J312" s="194"/>
      <c r="K312" s="194"/>
      <c r="L312" s="200"/>
      <c r="M312" s="201"/>
      <c r="N312" s="202"/>
      <c r="O312" s="202"/>
      <c r="P312" s="202"/>
      <c r="Q312" s="202"/>
      <c r="R312" s="202"/>
      <c r="S312" s="202"/>
      <c r="T312" s="203"/>
      <c r="AT312" s="204" t="s">
        <v>158</v>
      </c>
      <c r="AU312" s="204" t="s">
        <v>83</v>
      </c>
      <c r="AV312" s="13" t="s">
        <v>83</v>
      </c>
      <c r="AW312" s="13" t="s">
        <v>34</v>
      </c>
      <c r="AX312" s="13" t="s">
        <v>73</v>
      </c>
      <c r="AY312" s="204" t="s">
        <v>147</v>
      </c>
    </row>
    <row r="313" spans="2:51" s="13" customFormat="1" ht="22.5">
      <c r="B313" s="193"/>
      <c r="C313" s="194"/>
      <c r="D313" s="195" t="s">
        <v>158</v>
      </c>
      <c r="E313" s="196" t="s">
        <v>19</v>
      </c>
      <c r="F313" s="197" t="s">
        <v>323</v>
      </c>
      <c r="G313" s="194"/>
      <c r="H313" s="198">
        <v>13.326</v>
      </c>
      <c r="I313" s="199"/>
      <c r="J313" s="194"/>
      <c r="K313" s="194"/>
      <c r="L313" s="200"/>
      <c r="M313" s="201"/>
      <c r="N313" s="202"/>
      <c r="O313" s="202"/>
      <c r="P313" s="202"/>
      <c r="Q313" s="202"/>
      <c r="R313" s="202"/>
      <c r="S313" s="202"/>
      <c r="T313" s="203"/>
      <c r="AT313" s="204" t="s">
        <v>158</v>
      </c>
      <c r="AU313" s="204" t="s">
        <v>83</v>
      </c>
      <c r="AV313" s="13" t="s">
        <v>83</v>
      </c>
      <c r="AW313" s="13" t="s">
        <v>34</v>
      </c>
      <c r="AX313" s="13" t="s">
        <v>73</v>
      </c>
      <c r="AY313" s="204" t="s">
        <v>147</v>
      </c>
    </row>
    <row r="314" spans="2:51" s="13" customFormat="1" ht="11.25">
      <c r="B314" s="193"/>
      <c r="C314" s="194"/>
      <c r="D314" s="195" t="s">
        <v>158</v>
      </c>
      <c r="E314" s="196" t="s">
        <v>19</v>
      </c>
      <c r="F314" s="197" t="s">
        <v>470</v>
      </c>
      <c r="G314" s="194"/>
      <c r="H314" s="198">
        <v>109.28</v>
      </c>
      <c r="I314" s="199"/>
      <c r="J314" s="194"/>
      <c r="K314" s="194"/>
      <c r="L314" s="200"/>
      <c r="M314" s="201"/>
      <c r="N314" s="202"/>
      <c r="O314" s="202"/>
      <c r="P314" s="202"/>
      <c r="Q314" s="202"/>
      <c r="R314" s="202"/>
      <c r="S314" s="202"/>
      <c r="T314" s="203"/>
      <c r="AT314" s="204" t="s">
        <v>158</v>
      </c>
      <c r="AU314" s="204" t="s">
        <v>83</v>
      </c>
      <c r="AV314" s="13" t="s">
        <v>83</v>
      </c>
      <c r="AW314" s="13" t="s">
        <v>34</v>
      </c>
      <c r="AX314" s="13" t="s">
        <v>73</v>
      </c>
      <c r="AY314" s="204" t="s">
        <v>147</v>
      </c>
    </row>
    <row r="315" spans="2:51" s="13" customFormat="1" ht="11.25">
      <c r="B315" s="193"/>
      <c r="C315" s="194"/>
      <c r="D315" s="195" t="s">
        <v>158</v>
      </c>
      <c r="E315" s="196" t="s">
        <v>19</v>
      </c>
      <c r="F315" s="197" t="s">
        <v>324</v>
      </c>
      <c r="G315" s="194"/>
      <c r="H315" s="198">
        <v>7.036</v>
      </c>
      <c r="I315" s="199"/>
      <c r="J315" s="194"/>
      <c r="K315" s="194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158</v>
      </c>
      <c r="AU315" s="204" t="s">
        <v>83</v>
      </c>
      <c r="AV315" s="13" t="s">
        <v>83</v>
      </c>
      <c r="AW315" s="13" t="s">
        <v>34</v>
      </c>
      <c r="AX315" s="13" t="s">
        <v>73</v>
      </c>
      <c r="AY315" s="204" t="s">
        <v>147</v>
      </c>
    </row>
    <row r="316" spans="2:51" s="13" customFormat="1" ht="11.25">
      <c r="B316" s="193"/>
      <c r="C316" s="194"/>
      <c r="D316" s="195" t="s">
        <v>158</v>
      </c>
      <c r="E316" s="196" t="s">
        <v>19</v>
      </c>
      <c r="F316" s="197" t="s">
        <v>471</v>
      </c>
      <c r="G316" s="194"/>
      <c r="H316" s="198">
        <v>174.324</v>
      </c>
      <c r="I316" s="199"/>
      <c r="J316" s="194"/>
      <c r="K316" s="194"/>
      <c r="L316" s="200"/>
      <c r="M316" s="201"/>
      <c r="N316" s="202"/>
      <c r="O316" s="202"/>
      <c r="P316" s="202"/>
      <c r="Q316" s="202"/>
      <c r="R316" s="202"/>
      <c r="S316" s="202"/>
      <c r="T316" s="203"/>
      <c r="AT316" s="204" t="s">
        <v>158</v>
      </c>
      <c r="AU316" s="204" t="s">
        <v>83</v>
      </c>
      <c r="AV316" s="13" t="s">
        <v>83</v>
      </c>
      <c r="AW316" s="13" t="s">
        <v>34</v>
      </c>
      <c r="AX316" s="13" t="s">
        <v>73</v>
      </c>
      <c r="AY316" s="204" t="s">
        <v>147</v>
      </c>
    </row>
    <row r="317" spans="2:51" s="13" customFormat="1" ht="11.25">
      <c r="B317" s="193"/>
      <c r="C317" s="194"/>
      <c r="D317" s="195" t="s">
        <v>158</v>
      </c>
      <c r="E317" s="196" t="s">
        <v>19</v>
      </c>
      <c r="F317" s="197" t="s">
        <v>472</v>
      </c>
      <c r="G317" s="194"/>
      <c r="H317" s="198">
        <v>122.388</v>
      </c>
      <c r="I317" s="199"/>
      <c r="J317" s="194"/>
      <c r="K317" s="194"/>
      <c r="L317" s="200"/>
      <c r="M317" s="201"/>
      <c r="N317" s="202"/>
      <c r="O317" s="202"/>
      <c r="P317" s="202"/>
      <c r="Q317" s="202"/>
      <c r="R317" s="202"/>
      <c r="S317" s="202"/>
      <c r="T317" s="203"/>
      <c r="AT317" s="204" t="s">
        <v>158</v>
      </c>
      <c r="AU317" s="204" t="s">
        <v>83</v>
      </c>
      <c r="AV317" s="13" t="s">
        <v>83</v>
      </c>
      <c r="AW317" s="13" t="s">
        <v>34</v>
      </c>
      <c r="AX317" s="13" t="s">
        <v>73</v>
      </c>
      <c r="AY317" s="204" t="s">
        <v>147</v>
      </c>
    </row>
    <row r="318" spans="2:51" s="13" customFormat="1" ht="11.25">
      <c r="B318" s="193"/>
      <c r="C318" s="194"/>
      <c r="D318" s="195" t="s">
        <v>158</v>
      </c>
      <c r="E318" s="196" t="s">
        <v>19</v>
      </c>
      <c r="F318" s="197" t="s">
        <v>473</v>
      </c>
      <c r="G318" s="194"/>
      <c r="H318" s="198">
        <v>5.149</v>
      </c>
      <c r="I318" s="199"/>
      <c r="J318" s="194"/>
      <c r="K318" s="194"/>
      <c r="L318" s="200"/>
      <c r="M318" s="201"/>
      <c r="N318" s="202"/>
      <c r="O318" s="202"/>
      <c r="P318" s="202"/>
      <c r="Q318" s="202"/>
      <c r="R318" s="202"/>
      <c r="S318" s="202"/>
      <c r="T318" s="203"/>
      <c r="AT318" s="204" t="s">
        <v>158</v>
      </c>
      <c r="AU318" s="204" t="s">
        <v>83</v>
      </c>
      <c r="AV318" s="13" t="s">
        <v>83</v>
      </c>
      <c r="AW318" s="13" t="s">
        <v>34</v>
      </c>
      <c r="AX318" s="13" t="s">
        <v>73</v>
      </c>
      <c r="AY318" s="204" t="s">
        <v>147</v>
      </c>
    </row>
    <row r="319" spans="2:51" s="13" customFormat="1" ht="11.25">
      <c r="B319" s="193"/>
      <c r="C319" s="194"/>
      <c r="D319" s="195" t="s">
        <v>158</v>
      </c>
      <c r="E319" s="196" t="s">
        <v>19</v>
      </c>
      <c r="F319" s="197" t="s">
        <v>474</v>
      </c>
      <c r="G319" s="194"/>
      <c r="H319" s="198">
        <v>44.32</v>
      </c>
      <c r="I319" s="199"/>
      <c r="J319" s="194"/>
      <c r="K319" s="194"/>
      <c r="L319" s="200"/>
      <c r="M319" s="201"/>
      <c r="N319" s="202"/>
      <c r="O319" s="202"/>
      <c r="P319" s="202"/>
      <c r="Q319" s="202"/>
      <c r="R319" s="202"/>
      <c r="S319" s="202"/>
      <c r="T319" s="203"/>
      <c r="AT319" s="204" t="s">
        <v>158</v>
      </c>
      <c r="AU319" s="204" t="s">
        <v>83</v>
      </c>
      <c r="AV319" s="13" t="s">
        <v>83</v>
      </c>
      <c r="AW319" s="13" t="s">
        <v>34</v>
      </c>
      <c r="AX319" s="13" t="s">
        <v>73</v>
      </c>
      <c r="AY319" s="204" t="s">
        <v>147</v>
      </c>
    </row>
    <row r="320" spans="2:51" s="15" customFormat="1" ht="11.25">
      <c r="B320" s="225"/>
      <c r="C320" s="226"/>
      <c r="D320" s="195" t="s">
        <v>158</v>
      </c>
      <c r="E320" s="227" t="s">
        <v>19</v>
      </c>
      <c r="F320" s="228" t="s">
        <v>257</v>
      </c>
      <c r="G320" s="226"/>
      <c r="H320" s="229">
        <v>1236.404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AT320" s="235" t="s">
        <v>158</v>
      </c>
      <c r="AU320" s="235" t="s">
        <v>83</v>
      </c>
      <c r="AV320" s="15" t="s">
        <v>154</v>
      </c>
      <c r="AW320" s="15" t="s">
        <v>34</v>
      </c>
      <c r="AX320" s="15" t="s">
        <v>81</v>
      </c>
      <c r="AY320" s="235" t="s">
        <v>147</v>
      </c>
    </row>
    <row r="321" spans="1:65" s="2" customFormat="1" ht="24.2" customHeight="1">
      <c r="A321" s="36"/>
      <c r="B321" s="37"/>
      <c r="C321" s="175" t="s">
        <v>475</v>
      </c>
      <c r="D321" s="175" t="s">
        <v>149</v>
      </c>
      <c r="E321" s="176" t="s">
        <v>476</v>
      </c>
      <c r="F321" s="177" t="s">
        <v>477</v>
      </c>
      <c r="G321" s="178" t="s">
        <v>180</v>
      </c>
      <c r="H321" s="179">
        <v>162.896</v>
      </c>
      <c r="I321" s="180"/>
      <c r="J321" s="181">
        <f>ROUND(I321*H321,2)</f>
        <v>0</v>
      </c>
      <c r="K321" s="177" t="s">
        <v>153</v>
      </c>
      <c r="L321" s="41"/>
      <c r="M321" s="182" t="s">
        <v>19</v>
      </c>
      <c r="N321" s="183" t="s">
        <v>44</v>
      </c>
      <c r="O321" s="66"/>
      <c r="P321" s="184">
        <f>O321*H321</f>
        <v>0</v>
      </c>
      <c r="Q321" s="184">
        <v>0</v>
      </c>
      <c r="R321" s="184">
        <f>Q321*H321</f>
        <v>0</v>
      </c>
      <c r="S321" s="184">
        <v>0</v>
      </c>
      <c r="T321" s="185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6" t="s">
        <v>154</v>
      </c>
      <c r="AT321" s="186" t="s">
        <v>149</v>
      </c>
      <c r="AU321" s="186" t="s">
        <v>83</v>
      </c>
      <c r="AY321" s="19" t="s">
        <v>147</v>
      </c>
      <c r="BE321" s="187">
        <f>IF(N321="základní",J321,0)</f>
        <v>0</v>
      </c>
      <c r="BF321" s="187">
        <f>IF(N321="snížená",J321,0)</f>
        <v>0</v>
      </c>
      <c r="BG321" s="187">
        <f>IF(N321="zákl. přenesená",J321,0)</f>
        <v>0</v>
      </c>
      <c r="BH321" s="187">
        <f>IF(N321="sníž. přenesená",J321,0)</f>
        <v>0</v>
      </c>
      <c r="BI321" s="187">
        <f>IF(N321="nulová",J321,0)</f>
        <v>0</v>
      </c>
      <c r="BJ321" s="19" t="s">
        <v>81</v>
      </c>
      <c r="BK321" s="187">
        <f>ROUND(I321*H321,2)</f>
        <v>0</v>
      </c>
      <c r="BL321" s="19" t="s">
        <v>154</v>
      </c>
      <c r="BM321" s="186" t="s">
        <v>478</v>
      </c>
    </row>
    <row r="322" spans="1:47" s="2" customFormat="1" ht="11.25">
      <c r="A322" s="36"/>
      <c r="B322" s="37"/>
      <c r="C322" s="38"/>
      <c r="D322" s="188" t="s">
        <v>156</v>
      </c>
      <c r="E322" s="38"/>
      <c r="F322" s="189" t="s">
        <v>479</v>
      </c>
      <c r="G322" s="38"/>
      <c r="H322" s="38"/>
      <c r="I322" s="190"/>
      <c r="J322" s="38"/>
      <c r="K322" s="38"/>
      <c r="L322" s="41"/>
      <c r="M322" s="191"/>
      <c r="N322" s="192"/>
      <c r="O322" s="66"/>
      <c r="P322" s="66"/>
      <c r="Q322" s="66"/>
      <c r="R322" s="66"/>
      <c r="S322" s="66"/>
      <c r="T322" s="67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156</v>
      </c>
      <c r="AU322" s="19" t="s">
        <v>83</v>
      </c>
    </row>
    <row r="323" spans="2:51" s="14" customFormat="1" ht="11.25">
      <c r="B323" s="215"/>
      <c r="C323" s="216"/>
      <c r="D323" s="195" t="s">
        <v>158</v>
      </c>
      <c r="E323" s="217" t="s">
        <v>19</v>
      </c>
      <c r="F323" s="218" t="s">
        <v>480</v>
      </c>
      <c r="G323" s="216"/>
      <c r="H323" s="217" t="s">
        <v>19</v>
      </c>
      <c r="I323" s="219"/>
      <c r="J323" s="216"/>
      <c r="K323" s="216"/>
      <c r="L323" s="220"/>
      <c r="M323" s="221"/>
      <c r="N323" s="222"/>
      <c r="O323" s="222"/>
      <c r="P323" s="222"/>
      <c r="Q323" s="222"/>
      <c r="R323" s="222"/>
      <c r="S323" s="222"/>
      <c r="T323" s="223"/>
      <c r="AT323" s="224" t="s">
        <v>158</v>
      </c>
      <c r="AU323" s="224" t="s">
        <v>83</v>
      </c>
      <c r="AV323" s="14" t="s">
        <v>81</v>
      </c>
      <c r="AW323" s="14" t="s">
        <v>34</v>
      </c>
      <c r="AX323" s="14" t="s">
        <v>73</v>
      </c>
      <c r="AY323" s="224" t="s">
        <v>147</v>
      </c>
    </row>
    <row r="324" spans="2:51" s="13" customFormat="1" ht="11.25">
      <c r="B324" s="193"/>
      <c r="C324" s="194"/>
      <c r="D324" s="195" t="s">
        <v>158</v>
      </c>
      <c r="E324" s="196" t="s">
        <v>19</v>
      </c>
      <c r="F324" s="197" t="s">
        <v>481</v>
      </c>
      <c r="G324" s="194"/>
      <c r="H324" s="198">
        <v>44.43</v>
      </c>
      <c r="I324" s="199"/>
      <c r="J324" s="194"/>
      <c r="K324" s="194"/>
      <c r="L324" s="200"/>
      <c r="M324" s="201"/>
      <c r="N324" s="202"/>
      <c r="O324" s="202"/>
      <c r="P324" s="202"/>
      <c r="Q324" s="202"/>
      <c r="R324" s="202"/>
      <c r="S324" s="202"/>
      <c r="T324" s="203"/>
      <c r="AT324" s="204" t="s">
        <v>158</v>
      </c>
      <c r="AU324" s="204" t="s">
        <v>83</v>
      </c>
      <c r="AV324" s="13" t="s">
        <v>83</v>
      </c>
      <c r="AW324" s="13" t="s">
        <v>34</v>
      </c>
      <c r="AX324" s="13" t="s">
        <v>73</v>
      </c>
      <c r="AY324" s="204" t="s">
        <v>147</v>
      </c>
    </row>
    <row r="325" spans="2:51" s="13" customFormat="1" ht="11.25">
      <c r="B325" s="193"/>
      <c r="C325" s="194"/>
      <c r="D325" s="195" t="s">
        <v>158</v>
      </c>
      <c r="E325" s="196" t="s">
        <v>19</v>
      </c>
      <c r="F325" s="197" t="s">
        <v>482</v>
      </c>
      <c r="G325" s="194"/>
      <c r="H325" s="198">
        <v>33.323</v>
      </c>
      <c r="I325" s="199"/>
      <c r="J325" s="194"/>
      <c r="K325" s="194"/>
      <c r="L325" s="200"/>
      <c r="M325" s="201"/>
      <c r="N325" s="202"/>
      <c r="O325" s="202"/>
      <c r="P325" s="202"/>
      <c r="Q325" s="202"/>
      <c r="R325" s="202"/>
      <c r="S325" s="202"/>
      <c r="T325" s="203"/>
      <c r="AT325" s="204" t="s">
        <v>158</v>
      </c>
      <c r="AU325" s="204" t="s">
        <v>83</v>
      </c>
      <c r="AV325" s="13" t="s">
        <v>83</v>
      </c>
      <c r="AW325" s="13" t="s">
        <v>34</v>
      </c>
      <c r="AX325" s="13" t="s">
        <v>73</v>
      </c>
      <c r="AY325" s="204" t="s">
        <v>147</v>
      </c>
    </row>
    <row r="326" spans="2:51" s="13" customFormat="1" ht="11.25">
      <c r="B326" s="193"/>
      <c r="C326" s="194"/>
      <c r="D326" s="195" t="s">
        <v>158</v>
      </c>
      <c r="E326" s="196" t="s">
        <v>19</v>
      </c>
      <c r="F326" s="197" t="s">
        <v>483</v>
      </c>
      <c r="G326" s="194"/>
      <c r="H326" s="198">
        <v>16.476</v>
      </c>
      <c r="I326" s="199"/>
      <c r="J326" s="194"/>
      <c r="K326" s="194"/>
      <c r="L326" s="200"/>
      <c r="M326" s="201"/>
      <c r="N326" s="202"/>
      <c r="O326" s="202"/>
      <c r="P326" s="202"/>
      <c r="Q326" s="202"/>
      <c r="R326" s="202"/>
      <c r="S326" s="202"/>
      <c r="T326" s="203"/>
      <c r="AT326" s="204" t="s">
        <v>158</v>
      </c>
      <c r="AU326" s="204" t="s">
        <v>83</v>
      </c>
      <c r="AV326" s="13" t="s">
        <v>83</v>
      </c>
      <c r="AW326" s="13" t="s">
        <v>34</v>
      </c>
      <c r="AX326" s="13" t="s">
        <v>73</v>
      </c>
      <c r="AY326" s="204" t="s">
        <v>147</v>
      </c>
    </row>
    <row r="327" spans="2:51" s="13" customFormat="1" ht="11.25">
      <c r="B327" s="193"/>
      <c r="C327" s="194"/>
      <c r="D327" s="195" t="s">
        <v>158</v>
      </c>
      <c r="E327" s="196" t="s">
        <v>19</v>
      </c>
      <c r="F327" s="197" t="s">
        <v>484</v>
      </c>
      <c r="G327" s="194"/>
      <c r="H327" s="198">
        <v>42.364</v>
      </c>
      <c r="I327" s="199"/>
      <c r="J327" s="194"/>
      <c r="K327" s="194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158</v>
      </c>
      <c r="AU327" s="204" t="s">
        <v>83</v>
      </c>
      <c r="AV327" s="13" t="s">
        <v>83</v>
      </c>
      <c r="AW327" s="13" t="s">
        <v>34</v>
      </c>
      <c r="AX327" s="13" t="s">
        <v>73</v>
      </c>
      <c r="AY327" s="204" t="s">
        <v>147</v>
      </c>
    </row>
    <row r="328" spans="2:51" s="13" customFormat="1" ht="11.25">
      <c r="B328" s="193"/>
      <c r="C328" s="194"/>
      <c r="D328" s="195" t="s">
        <v>158</v>
      </c>
      <c r="E328" s="196" t="s">
        <v>19</v>
      </c>
      <c r="F328" s="197" t="s">
        <v>485</v>
      </c>
      <c r="G328" s="194"/>
      <c r="H328" s="198">
        <v>17.25</v>
      </c>
      <c r="I328" s="199"/>
      <c r="J328" s="194"/>
      <c r="K328" s="194"/>
      <c r="L328" s="200"/>
      <c r="M328" s="201"/>
      <c r="N328" s="202"/>
      <c r="O328" s="202"/>
      <c r="P328" s="202"/>
      <c r="Q328" s="202"/>
      <c r="R328" s="202"/>
      <c r="S328" s="202"/>
      <c r="T328" s="203"/>
      <c r="AT328" s="204" t="s">
        <v>158</v>
      </c>
      <c r="AU328" s="204" t="s">
        <v>83</v>
      </c>
      <c r="AV328" s="13" t="s">
        <v>83</v>
      </c>
      <c r="AW328" s="13" t="s">
        <v>34</v>
      </c>
      <c r="AX328" s="13" t="s">
        <v>73</v>
      </c>
      <c r="AY328" s="204" t="s">
        <v>147</v>
      </c>
    </row>
    <row r="329" spans="2:51" s="13" customFormat="1" ht="11.25">
      <c r="B329" s="193"/>
      <c r="C329" s="194"/>
      <c r="D329" s="195" t="s">
        <v>158</v>
      </c>
      <c r="E329" s="196" t="s">
        <v>19</v>
      </c>
      <c r="F329" s="197" t="s">
        <v>486</v>
      </c>
      <c r="G329" s="194"/>
      <c r="H329" s="198">
        <v>6.743</v>
      </c>
      <c r="I329" s="199"/>
      <c r="J329" s="194"/>
      <c r="K329" s="194"/>
      <c r="L329" s="200"/>
      <c r="M329" s="201"/>
      <c r="N329" s="202"/>
      <c r="O329" s="202"/>
      <c r="P329" s="202"/>
      <c r="Q329" s="202"/>
      <c r="R329" s="202"/>
      <c r="S329" s="202"/>
      <c r="T329" s="203"/>
      <c r="AT329" s="204" t="s">
        <v>158</v>
      </c>
      <c r="AU329" s="204" t="s">
        <v>83</v>
      </c>
      <c r="AV329" s="13" t="s">
        <v>83</v>
      </c>
      <c r="AW329" s="13" t="s">
        <v>34</v>
      </c>
      <c r="AX329" s="13" t="s">
        <v>73</v>
      </c>
      <c r="AY329" s="204" t="s">
        <v>147</v>
      </c>
    </row>
    <row r="330" spans="2:51" s="13" customFormat="1" ht="11.25">
      <c r="B330" s="193"/>
      <c r="C330" s="194"/>
      <c r="D330" s="195" t="s">
        <v>158</v>
      </c>
      <c r="E330" s="196" t="s">
        <v>19</v>
      </c>
      <c r="F330" s="197" t="s">
        <v>487</v>
      </c>
      <c r="G330" s="194"/>
      <c r="H330" s="198">
        <v>2.31</v>
      </c>
      <c r="I330" s="199"/>
      <c r="J330" s="194"/>
      <c r="K330" s="194"/>
      <c r="L330" s="200"/>
      <c r="M330" s="201"/>
      <c r="N330" s="202"/>
      <c r="O330" s="202"/>
      <c r="P330" s="202"/>
      <c r="Q330" s="202"/>
      <c r="R330" s="202"/>
      <c r="S330" s="202"/>
      <c r="T330" s="203"/>
      <c r="AT330" s="204" t="s">
        <v>158</v>
      </c>
      <c r="AU330" s="204" t="s">
        <v>83</v>
      </c>
      <c r="AV330" s="13" t="s">
        <v>83</v>
      </c>
      <c r="AW330" s="13" t="s">
        <v>34</v>
      </c>
      <c r="AX330" s="13" t="s">
        <v>73</v>
      </c>
      <c r="AY330" s="204" t="s">
        <v>147</v>
      </c>
    </row>
    <row r="331" spans="2:51" s="15" customFormat="1" ht="11.25">
      <c r="B331" s="225"/>
      <c r="C331" s="226"/>
      <c r="D331" s="195" t="s">
        <v>158</v>
      </c>
      <c r="E331" s="227" t="s">
        <v>19</v>
      </c>
      <c r="F331" s="228" t="s">
        <v>257</v>
      </c>
      <c r="G331" s="226"/>
      <c r="H331" s="229">
        <v>162.896</v>
      </c>
      <c r="I331" s="230"/>
      <c r="J331" s="226"/>
      <c r="K331" s="226"/>
      <c r="L331" s="231"/>
      <c r="M331" s="232"/>
      <c r="N331" s="233"/>
      <c r="O331" s="233"/>
      <c r="P331" s="233"/>
      <c r="Q331" s="233"/>
      <c r="R331" s="233"/>
      <c r="S331" s="233"/>
      <c r="T331" s="234"/>
      <c r="AT331" s="235" t="s">
        <v>158</v>
      </c>
      <c r="AU331" s="235" t="s">
        <v>83</v>
      </c>
      <c r="AV331" s="15" t="s">
        <v>154</v>
      </c>
      <c r="AW331" s="15" t="s">
        <v>34</v>
      </c>
      <c r="AX331" s="15" t="s">
        <v>81</v>
      </c>
      <c r="AY331" s="235" t="s">
        <v>147</v>
      </c>
    </row>
    <row r="332" spans="1:65" s="2" customFormat="1" ht="16.5" customHeight="1">
      <c r="A332" s="36"/>
      <c r="B332" s="37"/>
      <c r="C332" s="175" t="s">
        <v>488</v>
      </c>
      <c r="D332" s="175" t="s">
        <v>149</v>
      </c>
      <c r="E332" s="176" t="s">
        <v>489</v>
      </c>
      <c r="F332" s="177" t="s">
        <v>490</v>
      </c>
      <c r="G332" s="178" t="s">
        <v>215</v>
      </c>
      <c r="H332" s="179">
        <v>37.4</v>
      </c>
      <c r="I332" s="180"/>
      <c r="J332" s="181">
        <f>ROUND(I332*H332,2)</f>
        <v>0</v>
      </c>
      <c r="K332" s="177" t="s">
        <v>19</v>
      </c>
      <c r="L332" s="41"/>
      <c r="M332" s="182" t="s">
        <v>19</v>
      </c>
      <c r="N332" s="183" t="s">
        <v>44</v>
      </c>
      <c r="O332" s="66"/>
      <c r="P332" s="184">
        <f>O332*H332</f>
        <v>0</v>
      </c>
      <c r="Q332" s="184">
        <v>0.0015</v>
      </c>
      <c r="R332" s="184">
        <f>Q332*H332</f>
        <v>0.0561</v>
      </c>
      <c r="S332" s="184">
        <v>0</v>
      </c>
      <c r="T332" s="185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6" t="s">
        <v>154</v>
      </c>
      <c r="AT332" s="186" t="s">
        <v>149</v>
      </c>
      <c r="AU332" s="186" t="s">
        <v>83</v>
      </c>
      <c r="AY332" s="19" t="s">
        <v>147</v>
      </c>
      <c r="BE332" s="187">
        <f>IF(N332="základní",J332,0)</f>
        <v>0</v>
      </c>
      <c r="BF332" s="187">
        <f>IF(N332="snížená",J332,0)</f>
        <v>0</v>
      </c>
      <c r="BG332" s="187">
        <f>IF(N332="zákl. přenesená",J332,0)</f>
        <v>0</v>
      </c>
      <c r="BH332" s="187">
        <f>IF(N332="sníž. přenesená",J332,0)</f>
        <v>0</v>
      </c>
      <c r="BI332" s="187">
        <f>IF(N332="nulová",J332,0)</f>
        <v>0</v>
      </c>
      <c r="BJ332" s="19" t="s">
        <v>81</v>
      </c>
      <c r="BK332" s="187">
        <f>ROUND(I332*H332,2)</f>
        <v>0</v>
      </c>
      <c r="BL332" s="19" t="s">
        <v>154</v>
      </c>
      <c r="BM332" s="186" t="s">
        <v>491</v>
      </c>
    </row>
    <row r="333" spans="2:51" s="14" customFormat="1" ht="11.25">
      <c r="B333" s="215"/>
      <c r="C333" s="216"/>
      <c r="D333" s="195" t="s">
        <v>158</v>
      </c>
      <c r="E333" s="217" t="s">
        <v>19</v>
      </c>
      <c r="F333" s="218" t="s">
        <v>492</v>
      </c>
      <c r="G333" s="216"/>
      <c r="H333" s="217" t="s">
        <v>19</v>
      </c>
      <c r="I333" s="219"/>
      <c r="J333" s="216"/>
      <c r="K333" s="216"/>
      <c r="L333" s="220"/>
      <c r="M333" s="221"/>
      <c r="N333" s="222"/>
      <c r="O333" s="222"/>
      <c r="P333" s="222"/>
      <c r="Q333" s="222"/>
      <c r="R333" s="222"/>
      <c r="S333" s="222"/>
      <c r="T333" s="223"/>
      <c r="AT333" s="224" t="s">
        <v>158</v>
      </c>
      <c r="AU333" s="224" t="s">
        <v>83</v>
      </c>
      <c r="AV333" s="14" t="s">
        <v>81</v>
      </c>
      <c r="AW333" s="14" t="s">
        <v>34</v>
      </c>
      <c r="AX333" s="14" t="s">
        <v>73</v>
      </c>
      <c r="AY333" s="224" t="s">
        <v>147</v>
      </c>
    </row>
    <row r="334" spans="2:51" s="13" customFormat="1" ht="11.25">
      <c r="B334" s="193"/>
      <c r="C334" s="194"/>
      <c r="D334" s="195" t="s">
        <v>158</v>
      </c>
      <c r="E334" s="196" t="s">
        <v>19</v>
      </c>
      <c r="F334" s="197" t="s">
        <v>493</v>
      </c>
      <c r="G334" s="194"/>
      <c r="H334" s="198">
        <v>28.8</v>
      </c>
      <c r="I334" s="199"/>
      <c r="J334" s="194"/>
      <c r="K334" s="194"/>
      <c r="L334" s="200"/>
      <c r="M334" s="201"/>
      <c r="N334" s="202"/>
      <c r="O334" s="202"/>
      <c r="P334" s="202"/>
      <c r="Q334" s="202"/>
      <c r="R334" s="202"/>
      <c r="S334" s="202"/>
      <c r="T334" s="203"/>
      <c r="AT334" s="204" t="s">
        <v>158</v>
      </c>
      <c r="AU334" s="204" t="s">
        <v>83</v>
      </c>
      <c r="AV334" s="13" t="s">
        <v>83</v>
      </c>
      <c r="AW334" s="13" t="s">
        <v>34</v>
      </c>
      <c r="AX334" s="13" t="s">
        <v>73</v>
      </c>
      <c r="AY334" s="204" t="s">
        <v>147</v>
      </c>
    </row>
    <row r="335" spans="2:51" s="13" customFormat="1" ht="11.25">
      <c r="B335" s="193"/>
      <c r="C335" s="194"/>
      <c r="D335" s="195" t="s">
        <v>158</v>
      </c>
      <c r="E335" s="196" t="s">
        <v>19</v>
      </c>
      <c r="F335" s="197" t="s">
        <v>494</v>
      </c>
      <c r="G335" s="194"/>
      <c r="H335" s="198">
        <v>8.6</v>
      </c>
      <c r="I335" s="199"/>
      <c r="J335" s="194"/>
      <c r="K335" s="194"/>
      <c r="L335" s="200"/>
      <c r="M335" s="201"/>
      <c r="N335" s="202"/>
      <c r="O335" s="202"/>
      <c r="P335" s="202"/>
      <c r="Q335" s="202"/>
      <c r="R335" s="202"/>
      <c r="S335" s="202"/>
      <c r="T335" s="203"/>
      <c r="AT335" s="204" t="s">
        <v>158</v>
      </c>
      <c r="AU335" s="204" t="s">
        <v>83</v>
      </c>
      <c r="AV335" s="13" t="s">
        <v>83</v>
      </c>
      <c r="AW335" s="13" t="s">
        <v>34</v>
      </c>
      <c r="AX335" s="13" t="s">
        <v>73</v>
      </c>
      <c r="AY335" s="204" t="s">
        <v>147</v>
      </c>
    </row>
    <row r="336" spans="2:51" s="15" customFormat="1" ht="11.25">
      <c r="B336" s="225"/>
      <c r="C336" s="226"/>
      <c r="D336" s="195" t="s">
        <v>158</v>
      </c>
      <c r="E336" s="227" t="s">
        <v>19</v>
      </c>
      <c r="F336" s="228" t="s">
        <v>257</v>
      </c>
      <c r="G336" s="226"/>
      <c r="H336" s="229">
        <v>37.4</v>
      </c>
      <c r="I336" s="230"/>
      <c r="J336" s="226"/>
      <c r="K336" s="226"/>
      <c r="L336" s="231"/>
      <c r="M336" s="232"/>
      <c r="N336" s="233"/>
      <c r="O336" s="233"/>
      <c r="P336" s="233"/>
      <c r="Q336" s="233"/>
      <c r="R336" s="233"/>
      <c r="S336" s="233"/>
      <c r="T336" s="234"/>
      <c r="AT336" s="235" t="s">
        <v>158</v>
      </c>
      <c r="AU336" s="235" t="s">
        <v>83</v>
      </c>
      <c r="AV336" s="15" t="s">
        <v>154</v>
      </c>
      <c r="AW336" s="15" t="s">
        <v>34</v>
      </c>
      <c r="AX336" s="15" t="s">
        <v>81</v>
      </c>
      <c r="AY336" s="235" t="s">
        <v>147</v>
      </c>
    </row>
    <row r="337" spans="1:65" s="2" customFormat="1" ht="16.5" customHeight="1">
      <c r="A337" s="36"/>
      <c r="B337" s="37"/>
      <c r="C337" s="175" t="s">
        <v>495</v>
      </c>
      <c r="D337" s="175" t="s">
        <v>149</v>
      </c>
      <c r="E337" s="176" t="s">
        <v>496</v>
      </c>
      <c r="F337" s="177" t="s">
        <v>497</v>
      </c>
      <c r="G337" s="178" t="s">
        <v>180</v>
      </c>
      <c r="H337" s="179">
        <v>1175.297</v>
      </c>
      <c r="I337" s="180"/>
      <c r="J337" s="181">
        <f>ROUND(I337*H337,2)</f>
        <v>0</v>
      </c>
      <c r="K337" s="177" t="s">
        <v>153</v>
      </c>
      <c r="L337" s="41"/>
      <c r="M337" s="182" t="s">
        <v>19</v>
      </c>
      <c r="N337" s="183" t="s">
        <v>44</v>
      </c>
      <c r="O337" s="66"/>
      <c r="P337" s="184">
        <f>O337*H337</f>
        <v>0</v>
      </c>
      <c r="Q337" s="184">
        <v>0</v>
      </c>
      <c r="R337" s="184">
        <f>Q337*H337</f>
        <v>0</v>
      </c>
      <c r="S337" s="184">
        <v>0</v>
      </c>
      <c r="T337" s="185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6" t="s">
        <v>154</v>
      </c>
      <c r="AT337" s="186" t="s">
        <v>149</v>
      </c>
      <c r="AU337" s="186" t="s">
        <v>83</v>
      </c>
      <c r="AY337" s="19" t="s">
        <v>147</v>
      </c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9" t="s">
        <v>81</v>
      </c>
      <c r="BK337" s="187">
        <f>ROUND(I337*H337,2)</f>
        <v>0</v>
      </c>
      <c r="BL337" s="19" t="s">
        <v>154</v>
      </c>
      <c r="BM337" s="186" t="s">
        <v>498</v>
      </c>
    </row>
    <row r="338" spans="1:47" s="2" customFormat="1" ht="11.25">
      <c r="A338" s="36"/>
      <c r="B338" s="37"/>
      <c r="C338" s="38"/>
      <c r="D338" s="188" t="s">
        <v>156</v>
      </c>
      <c r="E338" s="38"/>
      <c r="F338" s="189" t="s">
        <v>499</v>
      </c>
      <c r="G338" s="38"/>
      <c r="H338" s="38"/>
      <c r="I338" s="190"/>
      <c r="J338" s="38"/>
      <c r="K338" s="38"/>
      <c r="L338" s="41"/>
      <c r="M338" s="191"/>
      <c r="N338" s="192"/>
      <c r="O338" s="66"/>
      <c r="P338" s="66"/>
      <c r="Q338" s="66"/>
      <c r="R338" s="66"/>
      <c r="S338" s="66"/>
      <c r="T338" s="67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9" t="s">
        <v>156</v>
      </c>
      <c r="AU338" s="19" t="s">
        <v>83</v>
      </c>
    </row>
    <row r="339" spans="2:51" s="13" customFormat="1" ht="11.25">
      <c r="B339" s="193"/>
      <c r="C339" s="194"/>
      <c r="D339" s="195" t="s">
        <v>158</v>
      </c>
      <c r="E339" s="196" t="s">
        <v>19</v>
      </c>
      <c r="F339" s="197" t="s">
        <v>500</v>
      </c>
      <c r="G339" s="194"/>
      <c r="H339" s="198">
        <v>1175.297</v>
      </c>
      <c r="I339" s="199"/>
      <c r="J339" s="194"/>
      <c r="K339" s="194"/>
      <c r="L339" s="200"/>
      <c r="M339" s="201"/>
      <c r="N339" s="202"/>
      <c r="O339" s="202"/>
      <c r="P339" s="202"/>
      <c r="Q339" s="202"/>
      <c r="R339" s="202"/>
      <c r="S339" s="202"/>
      <c r="T339" s="203"/>
      <c r="AT339" s="204" t="s">
        <v>158</v>
      </c>
      <c r="AU339" s="204" t="s">
        <v>83</v>
      </c>
      <c r="AV339" s="13" t="s">
        <v>83</v>
      </c>
      <c r="AW339" s="13" t="s">
        <v>34</v>
      </c>
      <c r="AX339" s="13" t="s">
        <v>81</v>
      </c>
      <c r="AY339" s="204" t="s">
        <v>147</v>
      </c>
    </row>
    <row r="340" spans="1:65" s="2" customFormat="1" ht="21.75" customHeight="1">
      <c r="A340" s="36"/>
      <c r="B340" s="37"/>
      <c r="C340" s="175" t="s">
        <v>501</v>
      </c>
      <c r="D340" s="175" t="s">
        <v>149</v>
      </c>
      <c r="E340" s="176" t="s">
        <v>502</v>
      </c>
      <c r="F340" s="177" t="s">
        <v>503</v>
      </c>
      <c r="G340" s="178" t="s">
        <v>180</v>
      </c>
      <c r="H340" s="179">
        <v>4.116</v>
      </c>
      <c r="I340" s="180"/>
      <c r="J340" s="181">
        <f>ROUND(I340*H340,2)</f>
        <v>0</v>
      </c>
      <c r="K340" s="177" t="s">
        <v>153</v>
      </c>
      <c r="L340" s="41"/>
      <c r="M340" s="182" t="s">
        <v>19</v>
      </c>
      <c r="N340" s="183" t="s">
        <v>44</v>
      </c>
      <c r="O340" s="66"/>
      <c r="P340" s="184">
        <f>O340*H340</f>
        <v>0</v>
      </c>
      <c r="Q340" s="184">
        <v>0.084</v>
      </c>
      <c r="R340" s="184">
        <f>Q340*H340</f>
        <v>0.345744</v>
      </c>
      <c r="S340" s="184">
        <v>0</v>
      </c>
      <c r="T340" s="185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6" t="s">
        <v>154</v>
      </c>
      <c r="AT340" s="186" t="s">
        <v>149</v>
      </c>
      <c r="AU340" s="186" t="s">
        <v>83</v>
      </c>
      <c r="AY340" s="19" t="s">
        <v>147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9" t="s">
        <v>81</v>
      </c>
      <c r="BK340" s="187">
        <f>ROUND(I340*H340,2)</f>
        <v>0</v>
      </c>
      <c r="BL340" s="19" t="s">
        <v>154</v>
      </c>
      <c r="BM340" s="186" t="s">
        <v>504</v>
      </c>
    </row>
    <row r="341" spans="1:47" s="2" customFormat="1" ht="11.25">
      <c r="A341" s="36"/>
      <c r="B341" s="37"/>
      <c r="C341" s="38"/>
      <c r="D341" s="188" t="s">
        <v>156</v>
      </c>
      <c r="E341" s="38"/>
      <c r="F341" s="189" t="s">
        <v>505</v>
      </c>
      <c r="G341" s="38"/>
      <c r="H341" s="38"/>
      <c r="I341" s="190"/>
      <c r="J341" s="38"/>
      <c r="K341" s="38"/>
      <c r="L341" s="41"/>
      <c r="M341" s="191"/>
      <c r="N341" s="192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156</v>
      </c>
      <c r="AU341" s="19" t="s">
        <v>83</v>
      </c>
    </row>
    <row r="342" spans="2:51" s="14" customFormat="1" ht="11.25">
      <c r="B342" s="215"/>
      <c r="C342" s="216"/>
      <c r="D342" s="195" t="s">
        <v>158</v>
      </c>
      <c r="E342" s="217" t="s">
        <v>19</v>
      </c>
      <c r="F342" s="218" t="s">
        <v>506</v>
      </c>
      <c r="G342" s="216"/>
      <c r="H342" s="217" t="s">
        <v>19</v>
      </c>
      <c r="I342" s="219"/>
      <c r="J342" s="216"/>
      <c r="K342" s="216"/>
      <c r="L342" s="220"/>
      <c r="M342" s="221"/>
      <c r="N342" s="222"/>
      <c r="O342" s="222"/>
      <c r="P342" s="222"/>
      <c r="Q342" s="222"/>
      <c r="R342" s="222"/>
      <c r="S342" s="222"/>
      <c r="T342" s="223"/>
      <c r="AT342" s="224" t="s">
        <v>158</v>
      </c>
      <c r="AU342" s="224" t="s">
        <v>83</v>
      </c>
      <c r="AV342" s="14" t="s">
        <v>81</v>
      </c>
      <c r="AW342" s="14" t="s">
        <v>34</v>
      </c>
      <c r="AX342" s="14" t="s">
        <v>73</v>
      </c>
      <c r="AY342" s="224" t="s">
        <v>147</v>
      </c>
    </row>
    <row r="343" spans="2:51" s="13" customFormat="1" ht="11.25">
      <c r="B343" s="193"/>
      <c r="C343" s="194"/>
      <c r="D343" s="195" t="s">
        <v>158</v>
      </c>
      <c r="E343" s="196" t="s">
        <v>19</v>
      </c>
      <c r="F343" s="197" t="s">
        <v>507</v>
      </c>
      <c r="G343" s="194"/>
      <c r="H343" s="198">
        <v>3.276</v>
      </c>
      <c r="I343" s="199"/>
      <c r="J343" s="194"/>
      <c r="K343" s="194"/>
      <c r="L343" s="200"/>
      <c r="M343" s="201"/>
      <c r="N343" s="202"/>
      <c r="O343" s="202"/>
      <c r="P343" s="202"/>
      <c r="Q343" s="202"/>
      <c r="R343" s="202"/>
      <c r="S343" s="202"/>
      <c r="T343" s="203"/>
      <c r="AT343" s="204" t="s">
        <v>158</v>
      </c>
      <c r="AU343" s="204" t="s">
        <v>83</v>
      </c>
      <c r="AV343" s="13" t="s">
        <v>83</v>
      </c>
      <c r="AW343" s="13" t="s">
        <v>34</v>
      </c>
      <c r="AX343" s="13" t="s">
        <v>73</v>
      </c>
      <c r="AY343" s="204" t="s">
        <v>147</v>
      </c>
    </row>
    <row r="344" spans="2:51" s="13" customFormat="1" ht="11.25">
      <c r="B344" s="193"/>
      <c r="C344" s="194"/>
      <c r="D344" s="195" t="s">
        <v>158</v>
      </c>
      <c r="E344" s="196" t="s">
        <v>19</v>
      </c>
      <c r="F344" s="197" t="s">
        <v>508</v>
      </c>
      <c r="G344" s="194"/>
      <c r="H344" s="198">
        <v>0.84</v>
      </c>
      <c r="I344" s="199"/>
      <c r="J344" s="194"/>
      <c r="K344" s="194"/>
      <c r="L344" s="200"/>
      <c r="M344" s="201"/>
      <c r="N344" s="202"/>
      <c r="O344" s="202"/>
      <c r="P344" s="202"/>
      <c r="Q344" s="202"/>
      <c r="R344" s="202"/>
      <c r="S344" s="202"/>
      <c r="T344" s="203"/>
      <c r="AT344" s="204" t="s">
        <v>158</v>
      </c>
      <c r="AU344" s="204" t="s">
        <v>83</v>
      </c>
      <c r="AV344" s="13" t="s">
        <v>83</v>
      </c>
      <c r="AW344" s="13" t="s">
        <v>34</v>
      </c>
      <c r="AX344" s="13" t="s">
        <v>73</v>
      </c>
      <c r="AY344" s="204" t="s">
        <v>147</v>
      </c>
    </row>
    <row r="345" spans="2:51" s="15" customFormat="1" ht="11.25">
      <c r="B345" s="225"/>
      <c r="C345" s="226"/>
      <c r="D345" s="195" t="s">
        <v>158</v>
      </c>
      <c r="E345" s="227" t="s">
        <v>19</v>
      </c>
      <c r="F345" s="228" t="s">
        <v>257</v>
      </c>
      <c r="G345" s="226"/>
      <c r="H345" s="229">
        <v>4.116</v>
      </c>
      <c r="I345" s="230"/>
      <c r="J345" s="226"/>
      <c r="K345" s="226"/>
      <c r="L345" s="231"/>
      <c r="M345" s="232"/>
      <c r="N345" s="233"/>
      <c r="O345" s="233"/>
      <c r="P345" s="233"/>
      <c r="Q345" s="233"/>
      <c r="R345" s="233"/>
      <c r="S345" s="233"/>
      <c r="T345" s="234"/>
      <c r="AT345" s="235" t="s">
        <v>158</v>
      </c>
      <c r="AU345" s="235" t="s">
        <v>83</v>
      </c>
      <c r="AV345" s="15" t="s">
        <v>154</v>
      </c>
      <c r="AW345" s="15" t="s">
        <v>34</v>
      </c>
      <c r="AX345" s="15" t="s">
        <v>81</v>
      </c>
      <c r="AY345" s="235" t="s">
        <v>147</v>
      </c>
    </row>
    <row r="346" spans="1:65" s="2" customFormat="1" ht="21.75" customHeight="1">
      <c r="A346" s="36"/>
      <c r="B346" s="37"/>
      <c r="C346" s="175" t="s">
        <v>509</v>
      </c>
      <c r="D346" s="175" t="s">
        <v>149</v>
      </c>
      <c r="E346" s="176" t="s">
        <v>510</v>
      </c>
      <c r="F346" s="177" t="s">
        <v>511</v>
      </c>
      <c r="G346" s="178" t="s">
        <v>180</v>
      </c>
      <c r="H346" s="179">
        <v>47.44</v>
      </c>
      <c r="I346" s="180"/>
      <c r="J346" s="181">
        <f>ROUND(I346*H346,2)</f>
        <v>0</v>
      </c>
      <c r="K346" s="177" t="s">
        <v>153</v>
      </c>
      <c r="L346" s="41"/>
      <c r="M346" s="182" t="s">
        <v>19</v>
      </c>
      <c r="N346" s="183" t="s">
        <v>44</v>
      </c>
      <c r="O346" s="66"/>
      <c r="P346" s="184">
        <f>O346*H346</f>
        <v>0</v>
      </c>
      <c r="Q346" s="184">
        <v>0.105</v>
      </c>
      <c r="R346" s="184">
        <f>Q346*H346</f>
        <v>4.981199999999999</v>
      </c>
      <c r="S346" s="184">
        <v>0</v>
      </c>
      <c r="T346" s="185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6" t="s">
        <v>154</v>
      </c>
      <c r="AT346" s="186" t="s">
        <v>149</v>
      </c>
      <c r="AU346" s="186" t="s">
        <v>83</v>
      </c>
      <c r="AY346" s="19" t="s">
        <v>147</v>
      </c>
      <c r="BE346" s="187">
        <f>IF(N346="základní",J346,0)</f>
        <v>0</v>
      </c>
      <c r="BF346" s="187">
        <f>IF(N346="snížená",J346,0)</f>
        <v>0</v>
      </c>
      <c r="BG346" s="187">
        <f>IF(N346="zákl. přenesená",J346,0)</f>
        <v>0</v>
      </c>
      <c r="BH346" s="187">
        <f>IF(N346="sníž. přenesená",J346,0)</f>
        <v>0</v>
      </c>
      <c r="BI346" s="187">
        <f>IF(N346="nulová",J346,0)</f>
        <v>0</v>
      </c>
      <c r="BJ346" s="19" t="s">
        <v>81</v>
      </c>
      <c r="BK346" s="187">
        <f>ROUND(I346*H346,2)</f>
        <v>0</v>
      </c>
      <c r="BL346" s="19" t="s">
        <v>154</v>
      </c>
      <c r="BM346" s="186" t="s">
        <v>512</v>
      </c>
    </row>
    <row r="347" spans="1:47" s="2" customFormat="1" ht="11.25">
      <c r="A347" s="36"/>
      <c r="B347" s="37"/>
      <c r="C347" s="38"/>
      <c r="D347" s="188" t="s">
        <v>156</v>
      </c>
      <c r="E347" s="38"/>
      <c r="F347" s="189" t="s">
        <v>513</v>
      </c>
      <c r="G347" s="38"/>
      <c r="H347" s="38"/>
      <c r="I347" s="190"/>
      <c r="J347" s="38"/>
      <c r="K347" s="38"/>
      <c r="L347" s="41"/>
      <c r="M347" s="191"/>
      <c r="N347" s="192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156</v>
      </c>
      <c r="AU347" s="19" t="s">
        <v>83</v>
      </c>
    </row>
    <row r="348" spans="2:51" s="14" customFormat="1" ht="11.25">
      <c r="B348" s="215"/>
      <c r="C348" s="216"/>
      <c r="D348" s="195" t="s">
        <v>158</v>
      </c>
      <c r="E348" s="217" t="s">
        <v>19</v>
      </c>
      <c r="F348" s="218" t="s">
        <v>514</v>
      </c>
      <c r="G348" s="216"/>
      <c r="H348" s="217" t="s">
        <v>19</v>
      </c>
      <c r="I348" s="219"/>
      <c r="J348" s="216"/>
      <c r="K348" s="216"/>
      <c r="L348" s="220"/>
      <c r="M348" s="221"/>
      <c r="N348" s="222"/>
      <c r="O348" s="222"/>
      <c r="P348" s="222"/>
      <c r="Q348" s="222"/>
      <c r="R348" s="222"/>
      <c r="S348" s="222"/>
      <c r="T348" s="223"/>
      <c r="AT348" s="224" t="s">
        <v>158</v>
      </c>
      <c r="AU348" s="224" t="s">
        <v>83</v>
      </c>
      <c r="AV348" s="14" t="s">
        <v>81</v>
      </c>
      <c r="AW348" s="14" t="s">
        <v>34</v>
      </c>
      <c r="AX348" s="14" t="s">
        <v>73</v>
      </c>
      <c r="AY348" s="224" t="s">
        <v>147</v>
      </c>
    </row>
    <row r="349" spans="2:51" s="13" customFormat="1" ht="11.25">
      <c r="B349" s="193"/>
      <c r="C349" s="194"/>
      <c r="D349" s="195" t="s">
        <v>158</v>
      </c>
      <c r="E349" s="196" t="s">
        <v>19</v>
      </c>
      <c r="F349" s="197" t="s">
        <v>515</v>
      </c>
      <c r="G349" s="194"/>
      <c r="H349" s="198">
        <v>42.76</v>
      </c>
      <c r="I349" s="199"/>
      <c r="J349" s="194"/>
      <c r="K349" s="194"/>
      <c r="L349" s="200"/>
      <c r="M349" s="201"/>
      <c r="N349" s="202"/>
      <c r="O349" s="202"/>
      <c r="P349" s="202"/>
      <c r="Q349" s="202"/>
      <c r="R349" s="202"/>
      <c r="S349" s="202"/>
      <c r="T349" s="203"/>
      <c r="AT349" s="204" t="s">
        <v>158</v>
      </c>
      <c r="AU349" s="204" t="s">
        <v>83</v>
      </c>
      <c r="AV349" s="13" t="s">
        <v>83</v>
      </c>
      <c r="AW349" s="13" t="s">
        <v>34</v>
      </c>
      <c r="AX349" s="13" t="s">
        <v>73</v>
      </c>
      <c r="AY349" s="204" t="s">
        <v>147</v>
      </c>
    </row>
    <row r="350" spans="2:51" s="13" customFormat="1" ht="11.25">
      <c r="B350" s="193"/>
      <c r="C350" s="194"/>
      <c r="D350" s="195" t="s">
        <v>158</v>
      </c>
      <c r="E350" s="196" t="s">
        <v>19</v>
      </c>
      <c r="F350" s="197" t="s">
        <v>516</v>
      </c>
      <c r="G350" s="194"/>
      <c r="H350" s="198">
        <v>4.68</v>
      </c>
      <c r="I350" s="199"/>
      <c r="J350" s="194"/>
      <c r="K350" s="194"/>
      <c r="L350" s="200"/>
      <c r="M350" s="201"/>
      <c r="N350" s="202"/>
      <c r="O350" s="202"/>
      <c r="P350" s="202"/>
      <c r="Q350" s="202"/>
      <c r="R350" s="202"/>
      <c r="S350" s="202"/>
      <c r="T350" s="203"/>
      <c r="AT350" s="204" t="s">
        <v>158</v>
      </c>
      <c r="AU350" s="204" t="s">
        <v>83</v>
      </c>
      <c r="AV350" s="13" t="s">
        <v>83</v>
      </c>
      <c r="AW350" s="13" t="s">
        <v>34</v>
      </c>
      <c r="AX350" s="13" t="s">
        <v>73</v>
      </c>
      <c r="AY350" s="204" t="s">
        <v>147</v>
      </c>
    </row>
    <row r="351" spans="2:51" s="15" customFormat="1" ht="11.25">
      <c r="B351" s="225"/>
      <c r="C351" s="226"/>
      <c r="D351" s="195" t="s">
        <v>158</v>
      </c>
      <c r="E351" s="227" t="s">
        <v>19</v>
      </c>
      <c r="F351" s="228" t="s">
        <v>257</v>
      </c>
      <c r="G351" s="226"/>
      <c r="H351" s="229">
        <v>47.44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AT351" s="235" t="s">
        <v>158</v>
      </c>
      <c r="AU351" s="235" t="s">
        <v>83</v>
      </c>
      <c r="AV351" s="15" t="s">
        <v>154</v>
      </c>
      <c r="AW351" s="15" t="s">
        <v>34</v>
      </c>
      <c r="AX351" s="15" t="s">
        <v>81</v>
      </c>
      <c r="AY351" s="235" t="s">
        <v>147</v>
      </c>
    </row>
    <row r="352" spans="2:63" s="12" customFormat="1" ht="22.9" customHeight="1">
      <c r="B352" s="159"/>
      <c r="C352" s="160"/>
      <c r="D352" s="161" t="s">
        <v>72</v>
      </c>
      <c r="E352" s="173" t="s">
        <v>200</v>
      </c>
      <c r="F352" s="173" t="s">
        <v>517</v>
      </c>
      <c r="G352" s="160"/>
      <c r="H352" s="160"/>
      <c r="I352" s="163"/>
      <c r="J352" s="174">
        <f>BK352</f>
        <v>0</v>
      </c>
      <c r="K352" s="160"/>
      <c r="L352" s="165"/>
      <c r="M352" s="166"/>
      <c r="N352" s="167"/>
      <c r="O352" s="167"/>
      <c r="P352" s="168">
        <f>SUM(P353:P370)</f>
        <v>0</v>
      </c>
      <c r="Q352" s="167"/>
      <c r="R352" s="168">
        <f>SUM(R353:R370)</f>
        <v>0.69659</v>
      </c>
      <c r="S352" s="167"/>
      <c r="T352" s="169">
        <f>SUM(T353:T370)</f>
        <v>0.025</v>
      </c>
      <c r="AR352" s="170" t="s">
        <v>81</v>
      </c>
      <c r="AT352" s="171" t="s">
        <v>72</v>
      </c>
      <c r="AU352" s="171" t="s">
        <v>81</v>
      </c>
      <c r="AY352" s="170" t="s">
        <v>147</v>
      </c>
      <c r="BK352" s="172">
        <f>SUM(BK353:BK370)</f>
        <v>0</v>
      </c>
    </row>
    <row r="353" spans="1:65" s="2" customFormat="1" ht="16.5" customHeight="1">
      <c r="A353" s="36"/>
      <c r="B353" s="37"/>
      <c r="C353" s="175" t="s">
        <v>518</v>
      </c>
      <c r="D353" s="175" t="s">
        <v>149</v>
      </c>
      <c r="E353" s="176" t="s">
        <v>519</v>
      </c>
      <c r="F353" s="177" t="s">
        <v>520</v>
      </c>
      <c r="G353" s="178" t="s">
        <v>180</v>
      </c>
      <c r="H353" s="179">
        <v>60</v>
      </c>
      <c r="I353" s="180"/>
      <c r="J353" s="181">
        <f>ROUND(I353*H353,2)</f>
        <v>0</v>
      </c>
      <c r="K353" s="177" t="s">
        <v>153</v>
      </c>
      <c r="L353" s="41"/>
      <c r="M353" s="182" t="s">
        <v>19</v>
      </c>
      <c r="N353" s="183" t="s">
        <v>44</v>
      </c>
      <c r="O353" s="66"/>
      <c r="P353" s="184">
        <f>O353*H353</f>
        <v>0</v>
      </c>
      <c r="Q353" s="184">
        <v>0</v>
      </c>
      <c r="R353" s="184">
        <f>Q353*H353</f>
        <v>0</v>
      </c>
      <c r="S353" s="184">
        <v>0</v>
      </c>
      <c r="T353" s="185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6" t="s">
        <v>154</v>
      </c>
      <c r="AT353" s="186" t="s">
        <v>149</v>
      </c>
      <c r="AU353" s="186" t="s">
        <v>83</v>
      </c>
      <c r="AY353" s="19" t="s">
        <v>147</v>
      </c>
      <c r="BE353" s="187">
        <f>IF(N353="základní",J353,0)</f>
        <v>0</v>
      </c>
      <c r="BF353" s="187">
        <f>IF(N353="snížená",J353,0)</f>
        <v>0</v>
      </c>
      <c r="BG353" s="187">
        <f>IF(N353="zákl. přenesená",J353,0)</f>
        <v>0</v>
      </c>
      <c r="BH353" s="187">
        <f>IF(N353="sníž. přenesená",J353,0)</f>
        <v>0</v>
      </c>
      <c r="BI353" s="187">
        <f>IF(N353="nulová",J353,0)</f>
        <v>0</v>
      </c>
      <c r="BJ353" s="19" t="s">
        <v>81</v>
      </c>
      <c r="BK353" s="187">
        <f>ROUND(I353*H353,2)</f>
        <v>0</v>
      </c>
      <c r="BL353" s="19" t="s">
        <v>154</v>
      </c>
      <c r="BM353" s="186" t="s">
        <v>521</v>
      </c>
    </row>
    <row r="354" spans="1:47" s="2" customFormat="1" ht="11.25">
      <c r="A354" s="36"/>
      <c r="B354" s="37"/>
      <c r="C354" s="38"/>
      <c r="D354" s="188" t="s">
        <v>156</v>
      </c>
      <c r="E354" s="38"/>
      <c r="F354" s="189" t="s">
        <v>522</v>
      </c>
      <c r="G354" s="38"/>
      <c r="H354" s="38"/>
      <c r="I354" s="190"/>
      <c r="J354" s="38"/>
      <c r="K354" s="38"/>
      <c r="L354" s="41"/>
      <c r="M354" s="191"/>
      <c r="N354" s="192"/>
      <c r="O354" s="66"/>
      <c r="P354" s="66"/>
      <c r="Q354" s="66"/>
      <c r="R354" s="66"/>
      <c r="S354" s="66"/>
      <c r="T354" s="67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9" t="s">
        <v>156</v>
      </c>
      <c r="AU354" s="19" t="s">
        <v>83</v>
      </c>
    </row>
    <row r="355" spans="2:51" s="14" customFormat="1" ht="11.25">
      <c r="B355" s="215"/>
      <c r="C355" s="216"/>
      <c r="D355" s="195" t="s">
        <v>158</v>
      </c>
      <c r="E355" s="217" t="s">
        <v>19</v>
      </c>
      <c r="F355" s="218" t="s">
        <v>253</v>
      </c>
      <c r="G355" s="216"/>
      <c r="H355" s="217" t="s">
        <v>19</v>
      </c>
      <c r="I355" s="219"/>
      <c r="J355" s="216"/>
      <c r="K355" s="216"/>
      <c r="L355" s="220"/>
      <c r="M355" s="221"/>
      <c r="N355" s="222"/>
      <c r="O355" s="222"/>
      <c r="P355" s="222"/>
      <c r="Q355" s="222"/>
      <c r="R355" s="222"/>
      <c r="S355" s="222"/>
      <c r="T355" s="223"/>
      <c r="AT355" s="224" t="s">
        <v>158</v>
      </c>
      <c r="AU355" s="224" t="s">
        <v>83</v>
      </c>
      <c r="AV355" s="14" t="s">
        <v>81</v>
      </c>
      <c r="AW355" s="14" t="s">
        <v>34</v>
      </c>
      <c r="AX355" s="14" t="s">
        <v>73</v>
      </c>
      <c r="AY355" s="224" t="s">
        <v>147</v>
      </c>
    </row>
    <row r="356" spans="2:51" s="14" customFormat="1" ht="11.25">
      <c r="B356" s="215"/>
      <c r="C356" s="216"/>
      <c r="D356" s="195" t="s">
        <v>158</v>
      </c>
      <c r="E356" s="217" t="s">
        <v>19</v>
      </c>
      <c r="F356" s="218" t="s">
        <v>523</v>
      </c>
      <c r="G356" s="216"/>
      <c r="H356" s="217" t="s">
        <v>19</v>
      </c>
      <c r="I356" s="219"/>
      <c r="J356" s="216"/>
      <c r="K356" s="216"/>
      <c r="L356" s="220"/>
      <c r="M356" s="221"/>
      <c r="N356" s="222"/>
      <c r="O356" s="222"/>
      <c r="P356" s="222"/>
      <c r="Q356" s="222"/>
      <c r="R356" s="222"/>
      <c r="S356" s="222"/>
      <c r="T356" s="223"/>
      <c r="AT356" s="224" t="s">
        <v>158</v>
      </c>
      <c r="AU356" s="224" t="s">
        <v>83</v>
      </c>
      <c r="AV356" s="14" t="s">
        <v>81</v>
      </c>
      <c r="AW356" s="14" t="s">
        <v>34</v>
      </c>
      <c r="AX356" s="14" t="s">
        <v>73</v>
      </c>
      <c r="AY356" s="224" t="s">
        <v>147</v>
      </c>
    </row>
    <row r="357" spans="2:51" s="13" customFormat="1" ht="11.25">
      <c r="B357" s="193"/>
      <c r="C357" s="194"/>
      <c r="D357" s="195" t="s">
        <v>158</v>
      </c>
      <c r="E357" s="196" t="s">
        <v>19</v>
      </c>
      <c r="F357" s="197" t="s">
        <v>524</v>
      </c>
      <c r="G357" s="194"/>
      <c r="H357" s="198">
        <v>44</v>
      </c>
      <c r="I357" s="199"/>
      <c r="J357" s="194"/>
      <c r="K357" s="194"/>
      <c r="L357" s="200"/>
      <c r="M357" s="201"/>
      <c r="N357" s="202"/>
      <c r="O357" s="202"/>
      <c r="P357" s="202"/>
      <c r="Q357" s="202"/>
      <c r="R357" s="202"/>
      <c r="S357" s="202"/>
      <c r="T357" s="203"/>
      <c r="AT357" s="204" t="s">
        <v>158</v>
      </c>
      <c r="AU357" s="204" t="s">
        <v>83</v>
      </c>
      <c r="AV357" s="13" t="s">
        <v>83</v>
      </c>
      <c r="AW357" s="13" t="s">
        <v>34</v>
      </c>
      <c r="AX357" s="13" t="s">
        <v>73</v>
      </c>
      <c r="AY357" s="204" t="s">
        <v>147</v>
      </c>
    </row>
    <row r="358" spans="2:51" s="13" customFormat="1" ht="11.25">
      <c r="B358" s="193"/>
      <c r="C358" s="194"/>
      <c r="D358" s="195" t="s">
        <v>158</v>
      </c>
      <c r="E358" s="196" t="s">
        <v>19</v>
      </c>
      <c r="F358" s="197" t="s">
        <v>525</v>
      </c>
      <c r="G358" s="194"/>
      <c r="H358" s="198">
        <v>16</v>
      </c>
      <c r="I358" s="199"/>
      <c r="J358" s="194"/>
      <c r="K358" s="194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158</v>
      </c>
      <c r="AU358" s="204" t="s">
        <v>83</v>
      </c>
      <c r="AV358" s="13" t="s">
        <v>83</v>
      </c>
      <c r="AW358" s="13" t="s">
        <v>34</v>
      </c>
      <c r="AX358" s="13" t="s">
        <v>73</v>
      </c>
      <c r="AY358" s="204" t="s">
        <v>147</v>
      </c>
    </row>
    <row r="359" spans="2:51" s="15" customFormat="1" ht="11.25">
      <c r="B359" s="225"/>
      <c r="C359" s="226"/>
      <c r="D359" s="195" t="s">
        <v>158</v>
      </c>
      <c r="E359" s="227" t="s">
        <v>19</v>
      </c>
      <c r="F359" s="228" t="s">
        <v>257</v>
      </c>
      <c r="G359" s="226"/>
      <c r="H359" s="229">
        <v>60</v>
      </c>
      <c r="I359" s="230"/>
      <c r="J359" s="226"/>
      <c r="K359" s="226"/>
      <c r="L359" s="231"/>
      <c r="M359" s="232"/>
      <c r="N359" s="233"/>
      <c r="O359" s="233"/>
      <c r="P359" s="233"/>
      <c r="Q359" s="233"/>
      <c r="R359" s="233"/>
      <c r="S359" s="233"/>
      <c r="T359" s="234"/>
      <c r="AT359" s="235" t="s">
        <v>158</v>
      </c>
      <c r="AU359" s="235" t="s">
        <v>83</v>
      </c>
      <c r="AV359" s="15" t="s">
        <v>154</v>
      </c>
      <c r="AW359" s="15" t="s">
        <v>34</v>
      </c>
      <c r="AX359" s="15" t="s">
        <v>81</v>
      </c>
      <c r="AY359" s="235" t="s">
        <v>147</v>
      </c>
    </row>
    <row r="360" spans="1:65" s="2" customFormat="1" ht="33" customHeight="1">
      <c r="A360" s="36"/>
      <c r="B360" s="37"/>
      <c r="C360" s="175" t="s">
        <v>526</v>
      </c>
      <c r="D360" s="175" t="s">
        <v>149</v>
      </c>
      <c r="E360" s="176" t="s">
        <v>527</v>
      </c>
      <c r="F360" s="177" t="s">
        <v>528</v>
      </c>
      <c r="G360" s="178" t="s">
        <v>152</v>
      </c>
      <c r="H360" s="179">
        <v>52</v>
      </c>
      <c r="I360" s="180"/>
      <c r="J360" s="181">
        <f>ROUND(I360*H360,2)</f>
        <v>0</v>
      </c>
      <c r="K360" s="177" t="s">
        <v>153</v>
      </c>
      <c r="L360" s="41"/>
      <c r="M360" s="182" t="s">
        <v>19</v>
      </c>
      <c r="N360" s="183" t="s">
        <v>44</v>
      </c>
      <c r="O360" s="66"/>
      <c r="P360" s="184">
        <f>O360*H360</f>
        <v>0</v>
      </c>
      <c r="Q360" s="184">
        <v>0.00928</v>
      </c>
      <c r="R360" s="184">
        <f>Q360*H360</f>
        <v>0.48256</v>
      </c>
      <c r="S360" s="184">
        <v>0</v>
      </c>
      <c r="T360" s="185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6" t="s">
        <v>154</v>
      </c>
      <c r="AT360" s="186" t="s">
        <v>149</v>
      </c>
      <c r="AU360" s="186" t="s">
        <v>83</v>
      </c>
      <c r="AY360" s="19" t="s">
        <v>147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9" t="s">
        <v>81</v>
      </c>
      <c r="BK360" s="187">
        <f>ROUND(I360*H360,2)</f>
        <v>0</v>
      </c>
      <c r="BL360" s="19" t="s">
        <v>154</v>
      </c>
      <c r="BM360" s="186" t="s">
        <v>529</v>
      </c>
    </row>
    <row r="361" spans="1:47" s="2" customFormat="1" ht="11.25">
      <c r="A361" s="36"/>
      <c r="B361" s="37"/>
      <c r="C361" s="38"/>
      <c r="D361" s="188" t="s">
        <v>156</v>
      </c>
      <c r="E361" s="38"/>
      <c r="F361" s="189" t="s">
        <v>530</v>
      </c>
      <c r="G361" s="38"/>
      <c r="H361" s="38"/>
      <c r="I361" s="190"/>
      <c r="J361" s="38"/>
      <c r="K361" s="38"/>
      <c r="L361" s="41"/>
      <c r="M361" s="191"/>
      <c r="N361" s="192"/>
      <c r="O361" s="66"/>
      <c r="P361" s="66"/>
      <c r="Q361" s="66"/>
      <c r="R361" s="66"/>
      <c r="S361" s="66"/>
      <c r="T361" s="67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156</v>
      </c>
      <c r="AU361" s="19" t="s">
        <v>83</v>
      </c>
    </row>
    <row r="362" spans="1:65" s="2" customFormat="1" ht="16.5" customHeight="1">
      <c r="A362" s="36"/>
      <c r="B362" s="37"/>
      <c r="C362" s="205" t="s">
        <v>531</v>
      </c>
      <c r="D362" s="205" t="s">
        <v>160</v>
      </c>
      <c r="E362" s="206" t="s">
        <v>532</v>
      </c>
      <c r="F362" s="207" t="s">
        <v>533</v>
      </c>
      <c r="G362" s="208" t="s">
        <v>152</v>
      </c>
      <c r="H362" s="209">
        <v>52</v>
      </c>
      <c r="I362" s="210"/>
      <c r="J362" s="211">
        <f>ROUND(I362*H362,2)</f>
        <v>0</v>
      </c>
      <c r="K362" s="207" t="s">
        <v>19</v>
      </c>
      <c r="L362" s="212"/>
      <c r="M362" s="213" t="s">
        <v>19</v>
      </c>
      <c r="N362" s="214" t="s">
        <v>44</v>
      </c>
      <c r="O362" s="66"/>
      <c r="P362" s="184">
        <f>O362*H362</f>
        <v>0</v>
      </c>
      <c r="Q362" s="184">
        <v>0.00045</v>
      </c>
      <c r="R362" s="184">
        <f>Q362*H362</f>
        <v>0.0234</v>
      </c>
      <c r="S362" s="184">
        <v>0</v>
      </c>
      <c r="T362" s="185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6" t="s">
        <v>164</v>
      </c>
      <c r="AT362" s="186" t="s">
        <v>160</v>
      </c>
      <c r="AU362" s="186" t="s">
        <v>83</v>
      </c>
      <c r="AY362" s="19" t="s">
        <v>147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9" t="s">
        <v>81</v>
      </c>
      <c r="BK362" s="187">
        <f>ROUND(I362*H362,2)</f>
        <v>0</v>
      </c>
      <c r="BL362" s="19" t="s">
        <v>154</v>
      </c>
      <c r="BM362" s="186" t="s">
        <v>534</v>
      </c>
    </row>
    <row r="363" spans="2:51" s="13" customFormat="1" ht="11.25">
      <c r="B363" s="193"/>
      <c r="C363" s="194"/>
      <c r="D363" s="195" t="s">
        <v>158</v>
      </c>
      <c r="E363" s="196" t="s">
        <v>19</v>
      </c>
      <c r="F363" s="197" t="s">
        <v>535</v>
      </c>
      <c r="G363" s="194"/>
      <c r="H363" s="198">
        <v>52</v>
      </c>
      <c r="I363" s="199"/>
      <c r="J363" s="194"/>
      <c r="K363" s="194"/>
      <c r="L363" s="200"/>
      <c r="M363" s="201"/>
      <c r="N363" s="202"/>
      <c r="O363" s="202"/>
      <c r="P363" s="202"/>
      <c r="Q363" s="202"/>
      <c r="R363" s="202"/>
      <c r="S363" s="202"/>
      <c r="T363" s="203"/>
      <c r="AT363" s="204" t="s">
        <v>158</v>
      </c>
      <c r="AU363" s="204" t="s">
        <v>83</v>
      </c>
      <c r="AV363" s="13" t="s">
        <v>83</v>
      </c>
      <c r="AW363" s="13" t="s">
        <v>34</v>
      </c>
      <c r="AX363" s="13" t="s">
        <v>81</v>
      </c>
      <c r="AY363" s="204" t="s">
        <v>147</v>
      </c>
    </row>
    <row r="364" spans="1:65" s="2" customFormat="1" ht="24.2" customHeight="1">
      <c r="A364" s="36"/>
      <c r="B364" s="37"/>
      <c r="C364" s="175" t="s">
        <v>536</v>
      </c>
      <c r="D364" s="175" t="s">
        <v>149</v>
      </c>
      <c r="E364" s="176" t="s">
        <v>537</v>
      </c>
      <c r="F364" s="177" t="s">
        <v>538</v>
      </c>
      <c r="G364" s="178" t="s">
        <v>152</v>
      </c>
      <c r="H364" s="179">
        <v>84</v>
      </c>
      <c r="I364" s="180"/>
      <c r="J364" s="181">
        <f>ROUND(I364*H364,2)</f>
        <v>0</v>
      </c>
      <c r="K364" s="177" t="s">
        <v>19</v>
      </c>
      <c r="L364" s="41"/>
      <c r="M364" s="182" t="s">
        <v>19</v>
      </c>
      <c r="N364" s="183" t="s">
        <v>44</v>
      </c>
      <c r="O364" s="66"/>
      <c r="P364" s="184">
        <f>O364*H364</f>
        <v>0</v>
      </c>
      <c r="Q364" s="184">
        <v>0.00022</v>
      </c>
      <c r="R364" s="184">
        <f>Q364*H364</f>
        <v>0.01848</v>
      </c>
      <c r="S364" s="184">
        <v>0</v>
      </c>
      <c r="T364" s="18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154</v>
      </c>
      <c r="AT364" s="186" t="s">
        <v>149</v>
      </c>
      <c r="AU364" s="186" t="s">
        <v>83</v>
      </c>
      <c r="AY364" s="19" t="s">
        <v>147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81</v>
      </c>
      <c r="BK364" s="187">
        <f>ROUND(I364*H364,2)</f>
        <v>0</v>
      </c>
      <c r="BL364" s="19" t="s">
        <v>154</v>
      </c>
      <c r="BM364" s="186" t="s">
        <v>539</v>
      </c>
    </row>
    <row r="365" spans="2:51" s="13" customFormat="1" ht="22.5">
      <c r="B365" s="193"/>
      <c r="C365" s="194"/>
      <c r="D365" s="195" t="s">
        <v>158</v>
      </c>
      <c r="E365" s="196" t="s">
        <v>19</v>
      </c>
      <c r="F365" s="197" t="s">
        <v>540</v>
      </c>
      <c r="G365" s="194"/>
      <c r="H365" s="198">
        <v>84</v>
      </c>
      <c r="I365" s="199"/>
      <c r="J365" s="194"/>
      <c r="K365" s="194"/>
      <c r="L365" s="200"/>
      <c r="M365" s="201"/>
      <c r="N365" s="202"/>
      <c r="O365" s="202"/>
      <c r="P365" s="202"/>
      <c r="Q365" s="202"/>
      <c r="R365" s="202"/>
      <c r="S365" s="202"/>
      <c r="T365" s="203"/>
      <c r="AT365" s="204" t="s">
        <v>158</v>
      </c>
      <c r="AU365" s="204" t="s">
        <v>83</v>
      </c>
      <c r="AV365" s="13" t="s">
        <v>83</v>
      </c>
      <c r="AW365" s="13" t="s">
        <v>34</v>
      </c>
      <c r="AX365" s="13" t="s">
        <v>81</v>
      </c>
      <c r="AY365" s="204" t="s">
        <v>147</v>
      </c>
    </row>
    <row r="366" spans="1:65" s="2" customFormat="1" ht="16.5" customHeight="1">
      <c r="A366" s="36"/>
      <c r="B366" s="37"/>
      <c r="C366" s="175" t="s">
        <v>541</v>
      </c>
      <c r="D366" s="175" t="s">
        <v>149</v>
      </c>
      <c r="E366" s="176" t="s">
        <v>542</v>
      </c>
      <c r="F366" s="177" t="s">
        <v>543</v>
      </c>
      <c r="G366" s="178" t="s">
        <v>152</v>
      </c>
      <c r="H366" s="179">
        <v>84</v>
      </c>
      <c r="I366" s="180"/>
      <c r="J366" s="181">
        <f>ROUND(I366*H366,2)</f>
        <v>0</v>
      </c>
      <c r="K366" s="177" t="s">
        <v>19</v>
      </c>
      <c r="L366" s="41"/>
      <c r="M366" s="182" t="s">
        <v>19</v>
      </c>
      <c r="N366" s="183" t="s">
        <v>44</v>
      </c>
      <c r="O366" s="66"/>
      <c r="P366" s="184">
        <f>O366*H366</f>
        <v>0</v>
      </c>
      <c r="Q366" s="184">
        <v>0.0016</v>
      </c>
      <c r="R366" s="184">
        <f>Q366*H366</f>
        <v>0.13440000000000002</v>
      </c>
      <c r="S366" s="184">
        <v>0</v>
      </c>
      <c r="T366" s="185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6" t="s">
        <v>154</v>
      </c>
      <c r="AT366" s="186" t="s">
        <v>149</v>
      </c>
      <c r="AU366" s="186" t="s">
        <v>83</v>
      </c>
      <c r="AY366" s="19" t="s">
        <v>147</v>
      </c>
      <c r="BE366" s="187">
        <f>IF(N366="základní",J366,0)</f>
        <v>0</v>
      </c>
      <c r="BF366" s="187">
        <f>IF(N366="snížená",J366,0)</f>
        <v>0</v>
      </c>
      <c r="BG366" s="187">
        <f>IF(N366="zákl. přenesená",J366,0)</f>
        <v>0</v>
      </c>
      <c r="BH366" s="187">
        <f>IF(N366="sníž. přenesená",J366,0)</f>
        <v>0</v>
      </c>
      <c r="BI366" s="187">
        <f>IF(N366="nulová",J366,0)</f>
        <v>0</v>
      </c>
      <c r="BJ366" s="19" t="s">
        <v>81</v>
      </c>
      <c r="BK366" s="187">
        <f>ROUND(I366*H366,2)</f>
        <v>0</v>
      </c>
      <c r="BL366" s="19" t="s">
        <v>154</v>
      </c>
      <c r="BM366" s="186" t="s">
        <v>544</v>
      </c>
    </row>
    <row r="367" spans="2:51" s="13" customFormat="1" ht="22.5">
      <c r="B367" s="193"/>
      <c r="C367" s="194"/>
      <c r="D367" s="195" t="s">
        <v>158</v>
      </c>
      <c r="E367" s="196" t="s">
        <v>19</v>
      </c>
      <c r="F367" s="197" t="s">
        <v>545</v>
      </c>
      <c r="G367" s="194"/>
      <c r="H367" s="198">
        <v>84</v>
      </c>
      <c r="I367" s="199"/>
      <c r="J367" s="194"/>
      <c r="K367" s="194"/>
      <c r="L367" s="200"/>
      <c r="M367" s="201"/>
      <c r="N367" s="202"/>
      <c r="O367" s="202"/>
      <c r="P367" s="202"/>
      <c r="Q367" s="202"/>
      <c r="R367" s="202"/>
      <c r="S367" s="202"/>
      <c r="T367" s="203"/>
      <c r="AT367" s="204" t="s">
        <v>158</v>
      </c>
      <c r="AU367" s="204" t="s">
        <v>83</v>
      </c>
      <c r="AV367" s="13" t="s">
        <v>83</v>
      </c>
      <c r="AW367" s="13" t="s">
        <v>34</v>
      </c>
      <c r="AX367" s="13" t="s">
        <v>81</v>
      </c>
      <c r="AY367" s="204" t="s">
        <v>147</v>
      </c>
    </row>
    <row r="368" spans="1:65" s="2" customFormat="1" ht="24.2" customHeight="1">
      <c r="A368" s="36"/>
      <c r="B368" s="37"/>
      <c r="C368" s="175" t="s">
        <v>546</v>
      </c>
      <c r="D368" s="175" t="s">
        <v>149</v>
      </c>
      <c r="E368" s="176" t="s">
        <v>547</v>
      </c>
      <c r="F368" s="177" t="s">
        <v>548</v>
      </c>
      <c r="G368" s="178" t="s">
        <v>215</v>
      </c>
      <c r="H368" s="179">
        <v>25</v>
      </c>
      <c r="I368" s="180"/>
      <c r="J368" s="181">
        <f>ROUND(I368*H368,2)</f>
        <v>0</v>
      </c>
      <c r="K368" s="177" t="s">
        <v>153</v>
      </c>
      <c r="L368" s="41"/>
      <c r="M368" s="182" t="s">
        <v>19</v>
      </c>
      <c r="N368" s="183" t="s">
        <v>44</v>
      </c>
      <c r="O368" s="66"/>
      <c r="P368" s="184">
        <f>O368*H368</f>
        <v>0</v>
      </c>
      <c r="Q368" s="184">
        <v>0.00151</v>
      </c>
      <c r="R368" s="184">
        <f>Q368*H368</f>
        <v>0.03775</v>
      </c>
      <c r="S368" s="184">
        <v>0.001</v>
      </c>
      <c r="T368" s="185">
        <f>S368*H368</f>
        <v>0.025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6" t="s">
        <v>154</v>
      </c>
      <c r="AT368" s="186" t="s">
        <v>149</v>
      </c>
      <c r="AU368" s="186" t="s">
        <v>83</v>
      </c>
      <c r="AY368" s="19" t="s">
        <v>147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9" t="s">
        <v>81</v>
      </c>
      <c r="BK368" s="187">
        <f>ROUND(I368*H368,2)</f>
        <v>0</v>
      </c>
      <c r="BL368" s="19" t="s">
        <v>154</v>
      </c>
      <c r="BM368" s="186" t="s">
        <v>549</v>
      </c>
    </row>
    <row r="369" spans="1:47" s="2" customFormat="1" ht="11.25">
      <c r="A369" s="36"/>
      <c r="B369" s="37"/>
      <c r="C369" s="38"/>
      <c r="D369" s="188" t="s">
        <v>156</v>
      </c>
      <c r="E369" s="38"/>
      <c r="F369" s="189" t="s">
        <v>550</v>
      </c>
      <c r="G369" s="38"/>
      <c r="H369" s="38"/>
      <c r="I369" s="190"/>
      <c r="J369" s="38"/>
      <c r="K369" s="38"/>
      <c r="L369" s="41"/>
      <c r="M369" s="191"/>
      <c r="N369" s="192"/>
      <c r="O369" s="66"/>
      <c r="P369" s="66"/>
      <c r="Q369" s="66"/>
      <c r="R369" s="66"/>
      <c r="S369" s="66"/>
      <c r="T369" s="67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156</v>
      </c>
      <c r="AU369" s="19" t="s">
        <v>83</v>
      </c>
    </row>
    <row r="370" spans="2:51" s="13" customFormat="1" ht="11.25">
      <c r="B370" s="193"/>
      <c r="C370" s="194"/>
      <c r="D370" s="195" t="s">
        <v>158</v>
      </c>
      <c r="E370" s="196" t="s">
        <v>19</v>
      </c>
      <c r="F370" s="197" t="s">
        <v>551</v>
      </c>
      <c r="G370" s="194"/>
      <c r="H370" s="198">
        <v>25</v>
      </c>
      <c r="I370" s="199"/>
      <c r="J370" s="194"/>
      <c r="K370" s="194"/>
      <c r="L370" s="200"/>
      <c r="M370" s="201"/>
      <c r="N370" s="202"/>
      <c r="O370" s="202"/>
      <c r="P370" s="202"/>
      <c r="Q370" s="202"/>
      <c r="R370" s="202"/>
      <c r="S370" s="202"/>
      <c r="T370" s="203"/>
      <c r="AT370" s="204" t="s">
        <v>158</v>
      </c>
      <c r="AU370" s="204" t="s">
        <v>83</v>
      </c>
      <c r="AV370" s="13" t="s">
        <v>83</v>
      </c>
      <c r="AW370" s="13" t="s">
        <v>34</v>
      </c>
      <c r="AX370" s="13" t="s">
        <v>81</v>
      </c>
      <c r="AY370" s="204" t="s">
        <v>147</v>
      </c>
    </row>
    <row r="371" spans="2:63" s="12" customFormat="1" ht="22.9" customHeight="1">
      <c r="B371" s="159"/>
      <c r="C371" s="160"/>
      <c r="D371" s="161" t="s">
        <v>72</v>
      </c>
      <c r="E371" s="173" t="s">
        <v>552</v>
      </c>
      <c r="F371" s="173" t="s">
        <v>553</v>
      </c>
      <c r="G371" s="160"/>
      <c r="H371" s="160"/>
      <c r="I371" s="163"/>
      <c r="J371" s="174">
        <f>BK371</f>
        <v>0</v>
      </c>
      <c r="K371" s="160"/>
      <c r="L371" s="165"/>
      <c r="M371" s="166"/>
      <c r="N371" s="167"/>
      <c r="O371" s="167"/>
      <c r="P371" s="168">
        <f>SUM(P372:P411)</f>
        <v>0</v>
      </c>
      <c r="Q371" s="167"/>
      <c r="R371" s="168">
        <f>SUM(R372:R411)</f>
        <v>0.004758</v>
      </c>
      <c r="S371" s="167"/>
      <c r="T371" s="169">
        <f>SUM(T372:T411)</f>
        <v>0</v>
      </c>
      <c r="AR371" s="170" t="s">
        <v>81</v>
      </c>
      <c r="AT371" s="171" t="s">
        <v>72</v>
      </c>
      <c r="AU371" s="171" t="s">
        <v>81</v>
      </c>
      <c r="AY371" s="170" t="s">
        <v>147</v>
      </c>
      <c r="BK371" s="172">
        <f>SUM(BK372:BK411)</f>
        <v>0</v>
      </c>
    </row>
    <row r="372" spans="1:65" s="2" customFormat="1" ht="24.2" customHeight="1">
      <c r="A372" s="36"/>
      <c r="B372" s="37"/>
      <c r="C372" s="175" t="s">
        <v>554</v>
      </c>
      <c r="D372" s="175" t="s">
        <v>149</v>
      </c>
      <c r="E372" s="176" t="s">
        <v>555</v>
      </c>
      <c r="F372" s="177" t="s">
        <v>556</v>
      </c>
      <c r="G372" s="178" t="s">
        <v>180</v>
      </c>
      <c r="H372" s="179">
        <v>1355.579</v>
      </c>
      <c r="I372" s="180"/>
      <c r="J372" s="181">
        <f>ROUND(I372*H372,2)</f>
        <v>0</v>
      </c>
      <c r="K372" s="177" t="s">
        <v>153</v>
      </c>
      <c r="L372" s="41"/>
      <c r="M372" s="182" t="s">
        <v>19</v>
      </c>
      <c r="N372" s="183" t="s">
        <v>44</v>
      </c>
      <c r="O372" s="66"/>
      <c r="P372" s="184">
        <f>O372*H372</f>
        <v>0</v>
      </c>
      <c r="Q372" s="184">
        <v>0</v>
      </c>
      <c r="R372" s="184">
        <f>Q372*H372</f>
        <v>0</v>
      </c>
      <c r="S372" s="184">
        <v>0</v>
      </c>
      <c r="T372" s="185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6" t="s">
        <v>154</v>
      </c>
      <c r="AT372" s="186" t="s">
        <v>149</v>
      </c>
      <c r="AU372" s="186" t="s">
        <v>83</v>
      </c>
      <c r="AY372" s="19" t="s">
        <v>147</v>
      </c>
      <c r="BE372" s="187">
        <f>IF(N372="základní",J372,0)</f>
        <v>0</v>
      </c>
      <c r="BF372" s="187">
        <f>IF(N372="snížená",J372,0)</f>
        <v>0</v>
      </c>
      <c r="BG372" s="187">
        <f>IF(N372="zákl. přenesená",J372,0)</f>
        <v>0</v>
      </c>
      <c r="BH372" s="187">
        <f>IF(N372="sníž. přenesená",J372,0)</f>
        <v>0</v>
      </c>
      <c r="BI372" s="187">
        <f>IF(N372="nulová",J372,0)</f>
        <v>0</v>
      </c>
      <c r="BJ372" s="19" t="s">
        <v>81</v>
      </c>
      <c r="BK372" s="187">
        <f>ROUND(I372*H372,2)</f>
        <v>0</v>
      </c>
      <c r="BL372" s="19" t="s">
        <v>154</v>
      </c>
      <c r="BM372" s="186" t="s">
        <v>557</v>
      </c>
    </row>
    <row r="373" spans="1:47" s="2" customFormat="1" ht="11.25">
      <c r="A373" s="36"/>
      <c r="B373" s="37"/>
      <c r="C373" s="38"/>
      <c r="D373" s="188" t="s">
        <v>156</v>
      </c>
      <c r="E373" s="38"/>
      <c r="F373" s="189" t="s">
        <v>558</v>
      </c>
      <c r="G373" s="38"/>
      <c r="H373" s="38"/>
      <c r="I373" s="190"/>
      <c r="J373" s="38"/>
      <c r="K373" s="38"/>
      <c r="L373" s="41"/>
      <c r="M373" s="191"/>
      <c r="N373" s="192"/>
      <c r="O373" s="66"/>
      <c r="P373" s="66"/>
      <c r="Q373" s="66"/>
      <c r="R373" s="66"/>
      <c r="S373" s="66"/>
      <c r="T373" s="67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156</v>
      </c>
      <c r="AU373" s="19" t="s">
        <v>83</v>
      </c>
    </row>
    <row r="374" spans="2:51" s="13" customFormat="1" ht="11.25">
      <c r="B374" s="193"/>
      <c r="C374" s="194"/>
      <c r="D374" s="195" t="s">
        <v>158</v>
      </c>
      <c r="E374" s="196" t="s">
        <v>19</v>
      </c>
      <c r="F374" s="197" t="s">
        <v>559</v>
      </c>
      <c r="G374" s="194"/>
      <c r="H374" s="198">
        <v>495.245</v>
      </c>
      <c r="I374" s="199"/>
      <c r="J374" s="194"/>
      <c r="K374" s="194"/>
      <c r="L374" s="200"/>
      <c r="M374" s="201"/>
      <c r="N374" s="202"/>
      <c r="O374" s="202"/>
      <c r="P374" s="202"/>
      <c r="Q374" s="202"/>
      <c r="R374" s="202"/>
      <c r="S374" s="202"/>
      <c r="T374" s="203"/>
      <c r="AT374" s="204" t="s">
        <v>158</v>
      </c>
      <c r="AU374" s="204" t="s">
        <v>83</v>
      </c>
      <c r="AV374" s="13" t="s">
        <v>83</v>
      </c>
      <c r="AW374" s="13" t="s">
        <v>34</v>
      </c>
      <c r="AX374" s="13" t="s">
        <v>73</v>
      </c>
      <c r="AY374" s="204" t="s">
        <v>147</v>
      </c>
    </row>
    <row r="375" spans="2:51" s="13" customFormat="1" ht="22.5">
      <c r="B375" s="193"/>
      <c r="C375" s="194"/>
      <c r="D375" s="195" t="s">
        <v>158</v>
      </c>
      <c r="E375" s="196" t="s">
        <v>19</v>
      </c>
      <c r="F375" s="197" t="s">
        <v>560</v>
      </c>
      <c r="G375" s="194"/>
      <c r="H375" s="198">
        <v>531.059</v>
      </c>
      <c r="I375" s="199"/>
      <c r="J375" s="194"/>
      <c r="K375" s="194"/>
      <c r="L375" s="200"/>
      <c r="M375" s="201"/>
      <c r="N375" s="202"/>
      <c r="O375" s="202"/>
      <c r="P375" s="202"/>
      <c r="Q375" s="202"/>
      <c r="R375" s="202"/>
      <c r="S375" s="202"/>
      <c r="T375" s="203"/>
      <c r="AT375" s="204" t="s">
        <v>158</v>
      </c>
      <c r="AU375" s="204" t="s">
        <v>83</v>
      </c>
      <c r="AV375" s="13" t="s">
        <v>83</v>
      </c>
      <c r="AW375" s="13" t="s">
        <v>34</v>
      </c>
      <c r="AX375" s="13" t="s">
        <v>73</v>
      </c>
      <c r="AY375" s="204" t="s">
        <v>147</v>
      </c>
    </row>
    <row r="376" spans="2:51" s="13" customFormat="1" ht="11.25">
      <c r="B376" s="193"/>
      <c r="C376" s="194"/>
      <c r="D376" s="195" t="s">
        <v>158</v>
      </c>
      <c r="E376" s="196" t="s">
        <v>19</v>
      </c>
      <c r="F376" s="197" t="s">
        <v>561</v>
      </c>
      <c r="G376" s="194"/>
      <c r="H376" s="198">
        <v>176.33</v>
      </c>
      <c r="I376" s="199"/>
      <c r="J376" s="194"/>
      <c r="K376" s="194"/>
      <c r="L376" s="200"/>
      <c r="M376" s="201"/>
      <c r="N376" s="202"/>
      <c r="O376" s="202"/>
      <c r="P376" s="202"/>
      <c r="Q376" s="202"/>
      <c r="R376" s="202"/>
      <c r="S376" s="202"/>
      <c r="T376" s="203"/>
      <c r="AT376" s="204" t="s">
        <v>158</v>
      </c>
      <c r="AU376" s="204" t="s">
        <v>83</v>
      </c>
      <c r="AV376" s="13" t="s">
        <v>83</v>
      </c>
      <c r="AW376" s="13" t="s">
        <v>34</v>
      </c>
      <c r="AX376" s="13" t="s">
        <v>73</v>
      </c>
      <c r="AY376" s="204" t="s">
        <v>147</v>
      </c>
    </row>
    <row r="377" spans="2:51" s="13" customFormat="1" ht="11.25">
      <c r="B377" s="193"/>
      <c r="C377" s="194"/>
      <c r="D377" s="195" t="s">
        <v>158</v>
      </c>
      <c r="E377" s="196" t="s">
        <v>19</v>
      </c>
      <c r="F377" s="197" t="s">
        <v>562</v>
      </c>
      <c r="G377" s="194"/>
      <c r="H377" s="198">
        <v>152.945</v>
      </c>
      <c r="I377" s="199"/>
      <c r="J377" s="194"/>
      <c r="K377" s="194"/>
      <c r="L377" s="200"/>
      <c r="M377" s="201"/>
      <c r="N377" s="202"/>
      <c r="O377" s="202"/>
      <c r="P377" s="202"/>
      <c r="Q377" s="202"/>
      <c r="R377" s="202"/>
      <c r="S377" s="202"/>
      <c r="T377" s="203"/>
      <c r="AT377" s="204" t="s">
        <v>158</v>
      </c>
      <c r="AU377" s="204" t="s">
        <v>83</v>
      </c>
      <c r="AV377" s="13" t="s">
        <v>83</v>
      </c>
      <c r="AW377" s="13" t="s">
        <v>34</v>
      </c>
      <c r="AX377" s="13" t="s">
        <v>73</v>
      </c>
      <c r="AY377" s="204" t="s">
        <v>147</v>
      </c>
    </row>
    <row r="378" spans="2:51" s="15" customFormat="1" ht="11.25">
      <c r="B378" s="225"/>
      <c r="C378" s="226"/>
      <c r="D378" s="195" t="s">
        <v>158</v>
      </c>
      <c r="E378" s="227" t="s">
        <v>19</v>
      </c>
      <c r="F378" s="228" t="s">
        <v>257</v>
      </c>
      <c r="G378" s="226"/>
      <c r="H378" s="229">
        <v>1355.579</v>
      </c>
      <c r="I378" s="230"/>
      <c r="J378" s="226"/>
      <c r="K378" s="226"/>
      <c r="L378" s="231"/>
      <c r="M378" s="232"/>
      <c r="N378" s="233"/>
      <c r="O378" s="233"/>
      <c r="P378" s="233"/>
      <c r="Q378" s="233"/>
      <c r="R378" s="233"/>
      <c r="S378" s="233"/>
      <c r="T378" s="234"/>
      <c r="AT378" s="235" t="s">
        <v>158</v>
      </c>
      <c r="AU378" s="235" t="s">
        <v>83</v>
      </c>
      <c r="AV378" s="15" t="s">
        <v>154</v>
      </c>
      <c r="AW378" s="15" t="s">
        <v>34</v>
      </c>
      <c r="AX378" s="15" t="s">
        <v>81</v>
      </c>
      <c r="AY378" s="235" t="s">
        <v>147</v>
      </c>
    </row>
    <row r="379" spans="1:65" s="2" customFormat="1" ht="24.2" customHeight="1">
      <c r="A379" s="36"/>
      <c r="B379" s="37"/>
      <c r="C379" s="175" t="s">
        <v>563</v>
      </c>
      <c r="D379" s="175" t="s">
        <v>149</v>
      </c>
      <c r="E379" s="176" t="s">
        <v>564</v>
      </c>
      <c r="F379" s="177" t="s">
        <v>565</v>
      </c>
      <c r="G379" s="178" t="s">
        <v>566</v>
      </c>
      <c r="H379" s="179">
        <v>1</v>
      </c>
      <c r="I379" s="180"/>
      <c r="J379" s="181">
        <f>ROUND(I379*H379,2)</f>
        <v>0</v>
      </c>
      <c r="K379" s="177" t="s">
        <v>19</v>
      </c>
      <c r="L379" s="41"/>
      <c r="M379" s="182" t="s">
        <v>19</v>
      </c>
      <c r="N379" s="183" t="s">
        <v>44</v>
      </c>
      <c r="O379" s="66"/>
      <c r="P379" s="184">
        <f>O379*H379</f>
        <v>0</v>
      </c>
      <c r="Q379" s="184">
        <v>0</v>
      </c>
      <c r="R379" s="184">
        <f>Q379*H379</f>
        <v>0</v>
      </c>
      <c r="S379" s="184">
        <v>0</v>
      </c>
      <c r="T379" s="185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6" t="s">
        <v>154</v>
      </c>
      <c r="AT379" s="186" t="s">
        <v>149</v>
      </c>
      <c r="AU379" s="186" t="s">
        <v>83</v>
      </c>
      <c r="AY379" s="19" t="s">
        <v>147</v>
      </c>
      <c r="BE379" s="187">
        <f>IF(N379="základní",J379,0)</f>
        <v>0</v>
      </c>
      <c r="BF379" s="187">
        <f>IF(N379="snížená",J379,0)</f>
        <v>0</v>
      </c>
      <c r="BG379" s="187">
        <f>IF(N379="zákl. přenesená",J379,0)</f>
        <v>0</v>
      </c>
      <c r="BH379" s="187">
        <f>IF(N379="sníž. přenesená",J379,0)</f>
        <v>0</v>
      </c>
      <c r="BI379" s="187">
        <f>IF(N379="nulová",J379,0)</f>
        <v>0</v>
      </c>
      <c r="BJ379" s="19" t="s">
        <v>81</v>
      </c>
      <c r="BK379" s="187">
        <f>ROUND(I379*H379,2)</f>
        <v>0</v>
      </c>
      <c r="BL379" s="19" t="s">
        <v>154</v>
      </c>
      <c r="BM379" s="186" t="s">
        <v>567</v>
      </c>
    </row>
    <row r="380" spans="1:65" s="2" customFormat="1" ht="24.2" customHeight="1">
      <c r="A380" s="36"/>
      <c r="B380" s="37"/>
      <c r="C380" s="175" t="s">
        <v>568</v>
      </c>
      <c r="D380" s="175" t="s">
        <v>149</v>
      </c>
      <c r="E380" s="176" t="s">
        <v>569</v>
      </c>
      <c r="F380" s="177" t="s">
        <v>570</v>
      </c>
      <c r="G380" s="178" t="s">
        <v>180</v>
      </c>
      <c r="H380" s="179">
        <v>81334.74</v>
      </c>
      <c r="I380" s="180"/>
      <c r="J380" s="181">
        <f>ROUND(I380*H380,2)</f>
        <v>0</v>
      </c>
      <c r="K380" s="177" t="s">
        <v>153</v>
      </c>
      <c r="L380" s="41"/>
      <c r="M380" s="182" t="s">
        <v>19</v>
      </c>
      <c r="N380" s="183" t="s">
        <v>44</v>
      </c>
      <c r="O380" s="66"/>
      <c r="P380" s="184">
        <f>O380*H380</f>
        <v>0</v>
      </c>
      <c r="Q380" s="184">
        <v>0</v>
      </c>
      <c r="R380" s="184">
        <f>Q380*H380</f>
        <v>0</v>
      </c>
      <c r="S380" s="184">
        <v>0</v>
      </c>
      <c r="T380" s="185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6" t="s">
        <v>154</v>
      </c>
      <c r="AT380" s="186" t="s">
        <v>149</v>
      </c>
      <c r="AU380" s="186" t="s">
        <v>83</v>
      </c>
      <c r="AY380" s="19" t="s">
        <v>147</v>
      </c>
      <c r="BE380" s="187">
        <f>IF(N380="základní",J380,0)</f>
        <v>0</v>
      </c>
      <c r="BF380" s="187">
        <f>IF(N380="snížená",J380,0)</f>
        <v>0</v>
      </c>
      <c r="BG380" s="187">
        <f>IF(N380="zákl. přenesená",J380,0)</f>
        <v>0</v>
      </c>
      <c r="BH380" s="187">
        <f>IF(N380="sníž. přenesená",J380,0)</f>
        <v>0</v>
      </c>
      <c r="BI380" s="187">
        <f>IF(N380="nulová",J380,0)</f>
        <v>0</v>
      </c>
      <c r="BJ380" s="19" t="s">
        <v>81</v>
      </c>
      <c r="BK380" s="187">
        <f>ROUND(I380*H380,2)</f>
        <v>0</v>
      </c>
      <c r="BL380" s="19" t="s">
        <v>154</v>
      </c>
      <c r="BM380" s="186" t="s">
        <v>571</v>
      </c>
    </row>
    <row r="381" spans="1:47" s="2" customFormat="1" ht="11.25">
      <c r="A381" s="36"/>
      <c r="B381" s="37"/>
      <c r="C381" s="38"/>
      <c r="D381" s="188" t="s">
        <v>156</v>
      </c>
      <c r="E381" s="38"/>
      <c r="F381" s="189" t="s">
        <v>572</v>
      </c>
      <c r="G381" s="38"/>
      <c r="H381" s="38"/>
      <c r="I381" s="190"/>
      <c r="J381" s="38"/>
      <c r="K381" s="38"/>
      <c r="L381" s="41"/>
      <c r="M381" s="191"/>
      <c r="N381" s="192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156</v>
      </c>
      <c r="AU381" s="19" t="s">
        <v>83</v>
      </c>
    </row>
    <row r="382" spans="2:51" s="13" customFormat="1" ht="11.25">
      <c r="B382" s="193"/>
      <c r="C382" s="194"/>
      <c r="D382" s="195" t="s">
        <v>158</v>
      </c>
      <c r="E382" s="196" t="s">
        <v>19</v>
      </c>
      <c r="F382" s="197" t="s">
        <v>573</v>
      </c>
      <c r="G382" s="194"/>
      <c r="H382" s="198">
        <v>81334.74</v>
      </c>
      <c r="I382" s="199"/>
      <c r="J382" s="194"/>
      <c r="K382" s="194"/>
      <c r="L382" s="200"/>
      <c r="M382" s="201"/>
      <c r="N382" s="202"/>
      <c r="O382" s="202"/>
      <c r="P382" s="202"/>
      <c r="Q382" s="202"/>
      <c r="R382" s="202"/>
      <c r="S382" s="202"/>
      <c r="T382" s="203"/>
      <c r="AT382" s="204" t="s">
        <v>158</v>
      </c>
      <c r="AU382" s="204" t="s">
        <v>83</v>
      </c>
      <c r="AV382" s="13" t="s">
        <v>83</v>
      </c>
      <c r="AW382" s="13" t="s">
        <v>34</v>
      </c>
      <c r="AX382" s="13" t="s">
        <v>81</v>
      </c>
      <c r="AY382" s="204" t="s">
        <v>147</v>
      </c>
    </row>
    <row r="383" spans="1:65" s="2" customFormat="1" ht="24.2" customHeight="1">
      <c r="A383" s="36"/>
      <c r="B383" s="37"/>
      <c r="C383" s="175" t="s">
        <v>574</v>
      </c>
      <c r="D383" s="175" t="s">
        <v>149</v>
      </c>
      <c r="E383" s="176" t="s">
        <v>575</v>
      </c>
      <c r="F383" s="177" t="s">
        <v>576</v>
      </c>
      <c r="G383" s="178" t="s">
        <v>180</v>
      </c>
      <c r="H383" s="179">
        <v>1355.579</v>
      </c>
      <c r="I383" s="180"/>
      <c r="J383" s="181">
        <f>ROUND(I383*H383,2)</f>
        <v>0</v>
      </c>
      <c r="K383" s="177" t="s">
        <v>153</v>
      </c>
      <c r="L383" s="41"/>
      <c r="M383" s="182" t="s">
        <v>19</v>
      </c>
      <c r="N383" s="183" t="s">
        <v>44</v>
      </c>
      <c r="O383" s="66"/>
      <c r="P383" s="184">
        <f>O383*H383</f>
        <v>0</v>
      </c>
      <c r="Q383" s="184">
        <v>0</v>
      </c>
      <c r="R383" s="184">
        <f>Q383*H383</f>
        <v>0</v>
      </c>
      <c r="S383" s="184">
        <v>0</v>
      </c>
      <c r="T383" s="185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6" t="s">
        <v>154</v>
      </c>
      <c r="AT383" s="186" t="s">
        <v>149</v>
      </c>
      <c r="AU383" s="186" t="s">
        <v>83</v>
      </c>
      <c r="AY383" s="19" t="s">
        <v>147</v>
      </c>
      <c r="BE383" s="187">
        <f>IF(N383="základní",J383,0)</f>
        <v>0</v>
      </c>
      <c r="BF383" s="187">
        <f>IF(N383="snížená",J383,0)</f>
        <v>0</v>
      </c>
      <c r="BG383" s="187">
        <f>IF(N383="zákl. přenesená",J383,0)</f>
        <v>0</v>
      </c>
      <c r="BH383" s="187">
        <f>IF(N383="sníž. přenesená",J383,0)</f>
        <v>0</v>
      </c>
      <c r="BI383" s="187">
        <f>IF(N383="nulová",J383,0)</f>
        <v>0</v>
      </c>
      <c r="BJ383" s="19" t="s">
        <v>81</v>
      </c>
      <c r="BK383" s="187">
        <f>ROUND(I383*H383,2)</f>
        <v>0</v>
      </c>
      <c r="BL383" s="19" t="s">
        <v>154</v>
      </c>
      <c r="BM383" s="186" t="s">
        <v>577</v>
      </c>
    </row>
    <row r="384" spans="1:47" s="2" customFormat="1" ht="11.25">
      <c r="A384" s="36"/>
      <c r="B384" s="37"/>
      <c r="C384" s="38"/>
      <c r="D384" s="188" t="s">
        <v>156</v>
      </c>
      <c r="E384" s="38"/>
      <c r="F384" s="189" t="s">
        <v>578</v>
      </c>
      <c r="G384" s="38"/>
      <c r="H384" s="38"/>
      <c r="I384" s="190"/>
      <c r="J384" s="38"/>
      <c r="K384" s="38"/>
      <c r="L384" s="41"/>
      <c r="M384" s="191"/>
      <c r="N384" s="192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9" t="s">
        <v>156</v>
      </c>
      <c r="AU384" s="19" t="s">
        <v>83</v>
      </c>
    </row>
    <row r="385" spans="1:65" s="2" customFormat="1" ht="16.5" customHeight="1">
      <c r="A385" s="36"/>
      <c r="B385" s="37"/>
      <c r="C385" s="175" t="s">
        <v>579</v>
      </c>
      <c r="D385" s="175" t="s">
        <v>149</v>
      </c>
      <c r="E385" s="176" t="s">
        <v>580</v>
      </c>
      <c r="F385" s="177" t="s">
        <v>581</v>
      </c>
      <c r="G385" s="178" t="s">
        <v>180</v>
      </c>
      <c r="H385" s="179">
        <v>1332.404</v>
      </c>
      <c r="I385" s="180"/>
      <c r="J385" s="181">
        <f>ROUND(I385*H385,2)</f>
        <v>0</v>
      </c>
      <c r="K385" s="177" t="s">
        <v>153</v>
      </c>
      <c r="L385" s="41"/>
      <c r="M385" s="182" t="s">
        <v>19</v>
      </c>
      <c r="N385" s="183" t="s">
        <v>44</v>
      </c>
      <c r="O385" s="66"/>
      <c r="P385" s="184">
        <f>O385*H385</f>
        <v>0</v>
      </c>
      <c r="Q385" s="184">
        <v>0</v>
      </c>
      <c r="R385" s="184">
        <f>Q385*H385</f>
        <v>0</v>
      </c>
      <c r="S385" s="184">
        <v>0</v>
      </c>
      <c r="T385" s="185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6" t="s">
        <v>154</v>
      </c>
      <c r="AT385" s="186" t="s">
        <v>149</v>
      </c>
      <c r="AU385" s="186" t="s">
        <v>83</v>
      </c>
      <c r="AY385" s="19" t="s">
        <v>147</v>
      </c>
      <c r="BE385" s="187">
        <f>IF(N385="základní",J385,0)</f>
        <v>0</v>
      </c>
      <c r="BF385" s="187">
        <f>IF(N385="snížená",J385,0)</f>
        <v>0</v>
      </c>
      <c r="BG385" s="187">
        <f>IF(N385="zákl. přenesená",J385,0)</f>
        <v>0</v>
      </c>
      <c r="BH385" s="187">
        <f>IF(N385="sníž. přenesená",J385,0)</f>
        <v>0</v>
      </c>
      <c r="BI385" s="187">
        <f>IF(N385="nulová",J385,0)</f>
        <v>0</v>
      </c>
      <c r="BJ385" s="19" t="s">
        <v>81</v>
      </c>
      <c r="BK385" s="187">
        <f>ROUND(I385*H385,2)</f>
        <v>0</v>
      </c>
      <c r="BL385" s="19" t="s">
        <v>154</v>
      </c>
      <c r="BM385" s="186" t="s">
        <v>582</v>
      </c>
    </row>
    <row r="386" spans="1:47" s="2" customFormat="1" ht="11.25">
      <c r="A386" s="36"/>
      <c r="B386" s="37"/>
      <c r="C386" s="38"/>
      <c r="D386" s="188" t="s">
        <v>156</v>
      </c>
      <c r="E386" s="38"/>
      <c r="F386" s="189" t="s">
        <v>583</v>
      </c>
      <c r="G386" s="38"/>
      <c r="H386" s="38"/>
      <c r="I386" s="190"/>
      <c r="J386" s="38"/>
      <c r="K386" s="38"/>
      <c r="L386" s="41"/>
      <c r="M386" s="191"/>
      <c r="N386" s="192"/>
      <c r="O386" s="66"/>
      <c r="P386" s="66"/>
      <c r="Q386" s="66"/>
      <c r="R386" s="66"/>
      <c r="S386" s="66"/>
      <c r="T386" s="67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9" t="s">
        <v>156</v>
      </c>
      <c r="AU386" s="19" t="s">
        <v>83</v>
      </c>
    </row>
    <row r="387" spans="2:51" s="14" customFormat="1" ht="11.25">
      <c r="B387" s="215"/>
      <c r="C387" s="216"/>
      <c r="D387" s="195" t="s">
        <v>158</v>
      </c>
      <c r="E387" s="217" t="s">
        <v>19</v>
      </c>
      <c r="F387" s="218" t="s">
        <v>450</v>
      </c>
      <c r="G387" s="216"/>
      <c r="H387" s="217" t="s">
        <v>19</v>
      </c>
      <c r="I387" s="219"/>
      <c r="J387" s="216"/>
      <c r="K387" s="216"/>
      <c r="L387" s="220"/>
      <c r="M387" s="221"/>
      <c r="N387" s="222"/>
      <c r="O387" s="222"/>
      <c r="P387" s="222"/>
      <c r="Q387" s="222"/>
      <c r="R387" s="222"/>
      <c r="S387" s="222"/>
      <c r="T387" s="223"/>
      <c r="AT387" s="224" t="s">
        <v>158</v>
      </c>
      <c r="AU387" s="224" t="s">
        <v>83</v>
      </c>
      <c r="AV387" s="14" t="s">
        <v>81</v>
      </c>
      <c r="AW387" s="14" t="s">
        <v>34</v>
      </c>
      <c r="AX387" s="14" t="s">
        <v>73</v>
      </c>
      <c r="AY387" s="224" t="s">
        <v>147</v>
      </c>
    </row>
    <row r="388" spans="2:51" s="13" customFormat="1" ht="11.25">
      <c r="B388" s="193"/>
      <c r="C388" s="194"/>
      <c r="D388" s="195" t="s">
        <v>158</v>
      </c>
      <c r="E388" s="196" t="s">
        <v>19</v>
      </c>
      <c r="F388" s="197" t="s">
        <v>559</v>
      </c>
      <c r="G388" s="194"/>
      <c r="H388" s="198">
        <v>495.245</v>
      </c>
      <c r="I388" s="199"/>
      <c r="J388" s="194"/>
      <c r="K388" s="194"/>
      <c r="L388" s="200"/>
      <c r="M388" s="201"/>
      <c r="N388" s="202"/>
      <c r="O388" s="202"/>
      <c r="P388" s="202"/>
      <c r="Q388" s="202"/>
      <c r="R388" s="202"/>
      <c r="S388" s="202"/>
      <c r="T388" s="203"/>
      <c r="AT388" s="204" t="s">
        <v>158</v>
      </c>
      <c r="AU388" s="204" t="s">
        <v>83</v>
      </c>
      <c r="AV388" s="13" t="s">
        <v>83</v>
      </c>
      <c r="AW388" s="13" t="s">
        <v>34</v>
      </c>
      <c r="AX388" s="13" t="s">
        <v>73</v>
      </c>
      <c r="AY388" s="204" t="s">
        <v>147</v>
      </c>
    </row>
    <row r="389" spans="2:51" s="13" customFormat="1" ht="22.5">
      <c r="B389" s="193"/>
      <c r="C389" s="194"/>
      <c r="D389" s="195" t="s">
        <v>158</v>
      </c>
      <c r="E389" s="196" t="s">
        <v>19</v>
      </c>
      <c r="F389" s="197" t="s">
        <v>584</v>
      </c>
      <c r="G389" s="194"/>
      <c r="H389" s="198">
        <v>507.884</v>
      </c>
      <c r="I389" s="199"/>
      <c r="J389" s="194"/>
      <c r="K389" s="194"/>
      <c r="L389" s="200"/>
      <c r="M389" s="201"/>
      <c r="N389" s="202"/>
      <c r="O389" s="202"/>
      <c r="P389" s="202"/>
      <c r="Q389" s="202"/>
      <c r="R389" s="202"/>
      <c r="S389" s="202"/>
      <c r="T389" s="203"/>
      <c r="AT389" s="204" t="s">
        <v>158</v>
      </c>
      <c r="AU389" s="204" t="s">
        <v>83</v>
      </c>
      <c r="AV389" s="13" t="s">
        <v>83</v>
      </c>
      <c r="AW389" s="13" t="s">
        <v>34</v>
      </c>
      <c r="AX389" s="13" t="s">
        <v>73</v>
      </c>
      <c r="AY389" s="204" t="s">
        <v>147</v>
      </c>
    </row>
    <row r="390" spans="2:51" s="13" customFormat="1" ht="11.25">
      <c r="B390" s="193"/>
      <c r="C390" s="194"/>
      <c r="D390" s="195" t="s">
        <v>158</v>
      </c>
      <c r="E390" s="196" t="s">
        <v>19</v>
      </c>
      <c r="F390" s="197" t="s">
        <v>561</v>
      </c>
      <c r="G390" s="194"/>
      <c r="H390" s="198">
        <v>176.33</v>
      </c>
      <c r="I390" s="199"/>
      <c r="J390" s="194"/>
      <c r="K390" s="194"/>
      <c r="L390" s="200"/>
      <c r="M390" s="201"/>
      <c r="N390" s="202"/>
      <c r="O390" s="202"/>
      <c r="P390" s="202"/>
      <c r="Q390" s="202"/>
      <c r="R390" s="202"/>
      <c r="S390" s="202"/>
      <c r="T390" s="203"/>
      <c r="AT390" s="204" t="s">
        <v>158</v>
      </c>
      <c r="AU390" s="204" t="s">
        <v>83</v>
      </c>
      <c r="AV390" s="13" t="s">
        <v>83</v>
      </c>
      <c r="AW390" s="13" t="s">
        <v>34</v>
      </c>
      <c r="AX390" s="13" t="s">
        <v>73</v>
      </c>
      <c r="AY390" s="204" t="s">
        <v>147</v>
      </c>
    </row>
    <row r="391" spans="2:51" s="13" customFormat="1" ht="11.25">
      <c r="B391" s="193"/>
      <c r="C391" s="194"/>
      <c r="D391" s="195" t="s">
        <v>158</v>
      </c>
      <c r="E391" s="196" t="s">
        <v>19</v>
      </c>
      <c r="F391" s="197" t="s">
        <v>562</v>
      </c>
      <c r="G391" s="194"/>
      <c r="H391" s="198">
        <v>152.945</v>
      </c>
      <c r="I391" s="199"/>
      <c r="J391" s="194"/>
      <c r="K391" s="194"/>
      <c r="L391" s="200"/>
      <c r="M391" s="201"/>
      <c r="N391" s="202"/>
      <c r="O391" s="202"/>
      <c r="P391" s="202"/>
      <c r="Q391" s="202"/>
      <c r="R391" s="202"/>
      <c r="S391" s="202"/>
      <c r="T391" s="203"/>
      <c r="AT391" s="204" t="s">
        <v>158</v>
      </c>
      <c r="AU391" s="204" t="s">
        <v>83</v>
      </c>
      <c r="AV391" s="13" t="s">
        <v>83</v>
      </c>
      <c r="AW391" s="13" t="s">
        <v>34</v>
      </c>
      <c r="AX391" s="13" t="s">
        <v>73</v>
      </c>
      <c r="AY391" s="204" t="s">
        <v>147</v>
      </c>
    </row>
    <row r="392" spans="2:51" s="15" customFormat="1" ht="11.25">
      <c r="B392" s="225"/>
      <c r="C392" s="226"/>
      <c r="D392" s="195" t="s">
        <v>158</v>
      </c>
      <c r="E392" s="227" t="s">
        <v>19</v>
      </c>
      <c r="F392" s="228" t="s">
        <v>257</v>
      </c>
      <c r="G392" s="226"/>
      <c r="H392" s="229">
        <v>1332.404</v>
      </c>
      <c r="I392" s="230"/>
      <c r="J392" s="226"/>
      <c r="K392" s="226"/>
      <c r="L392" s="231"/>
      <c r="M392" s="232"/>
      <c r="N392" s="233"/>
      <c r="O392" s="233"/>
      <c r="P392" s="233"/>
      <c r="Q392" s="233"/>
      <c r="R392" s="233"/>
      <c r="S392" s="233"/>
      <c r="T392" s="234"/>
      <c r="AT392" s="235" t="s">
        <v>158</v>
      </c>
      <c r="AU392" s="235" t="s">
        <v>83</v>
      </c>
      <c r="AV392" s="15" t="s">
        <v>154</v>
      </c>
      <c r="AW392" s="15" t="s">
        <v>34</v>
      </c>
      <c r="AX392" s="15" t="s">
        <v>81</v>
      </c>
      <c r="AY392" s="235" t="s">
        <v>147</v>
      </c>
    </row>
    <row r="393" spans="1:65" s="2" customFormat="1" ht="16.5" customHeight="1">
      <c r="A393" s="36"/>
      <c r="B393" s="37"/>
      <c r="C393" s="205" t="s">
        <v>585</v>
      </c>
      <c r="D393" s="205" t="s">
        <v>160</v>
      </c>
      <c r="E393" s="206" t="s">
        <v>586</v>
      </c>
      <c r="F393" s="207" t="s">
        <v>587</v>
      </c>
      <c r="G393" s="208" t="s">
        <v>180</v>
      </c>
      <c r="H393" s="209">
        <v>1399.024</v>
      </c>
      <c r="I393" s="210"/>
      <c r="J393" s="211">
        <f>ROUND(I393*H393,2)</f>
        <v>0</v>
      </c>
      <c r="K393" s="207" t="s">
        <v>19</v>
      </c>
      <c r="L393" s="212"/>
      <c r="M393" s="213" t="s">
        <v>19</v>
      </c>
      <c r="N393" s="214" t="s">
        <v>44</v>
      </c>
      <c r="O393" s="66"/>
      <c r="P393" s="184">
        <f>O393*H393</f>
        <v>0</v>
      </c>
      <c r="Q393" s="184">
        <v>0</v>
      </c>
      <c r="R393" s="184">
        <f>Q393*H393</f>
        <v>0</v>
      </c>
      <c r="S393" s="184">
        <v>0</v>
      </c>
      <c r="T393" s="185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86" t="s">
        <v>164</v>
      </c>
      <c r="AT393" s="186" t="s">
        <v>160</v>
      </c>
      <c r="AU393" s="186" t="s">
        <v>83</v>
      </c>
      <c r="AY393" s="19" t="s">
        <v>147</v>
      </c>
      <c r="BE393" s="187">
        <f>IF(N393="základní",J393,0)</f>
        <v>0</v>
      </c>
      <c r="BF393" s="187">
        <f>IF(N393="snížená",J393,0)</f>
        <v>0</v>
      </c>
      <c r="BG393" s="187">
        <f>IF(N393="zákl. přenesená",J393,0)</f>
        <v>0</v>
      </c>
      <c r="BH393" s="187">
        <f>IF(N393="sníž. přenesená",J393,0)</f>
        <v>0</v>
      </c>
      <c r="BI393" s="187">
        <f>IF(N393="nulová",J393,0)</f>
        <v>0</v>
      </c>
      <c r="BJ393" s="19" t="s">
        <v>81</v>
      </c>
      <c r="BK393" s="187">
        <f>ROUND(I393*H393,2)</f>
        <v>0</v>
      </c>
      <c r="BL393" s="19" t="s">
        <v>154</v>
      </c>
      <c r="BM393" s="186" t="s">
        <v>588</v>
      </c>
    </row>
    <row r="394" spans="2:51" s="13" customFormat="1" ht="11.25">
      <c r="B394" s="193"/>
      <c r="C394" s="194"/>
      <c r="D394" s="195" t="s">
        <v>158</v>
      </c>
      <c r="E394" s="196" t="s">
        <v>19</v>
      </c>
      <c r="F394" s="197" t="s">
        <v>589</v>
      </c>
      <c r="G394" s="194"/>
      <c r="H394" s="198">
        <v>1399.024</v>
      </c>
      <c r="I394" s="199"/>
      <c r="J394" s="194"/>
      <c r="K394" s="194"/>
      <c r="L394" s="200"/>
      <c r="M394" s="201"/>
      <c r="N394" s="202"/>
      <c r="O394" s="202"/>
      <c r="P394" s="202"/>
      <c r="Q394" s="202"/>
      <c r="R394" s="202"/>
      <c r="S394" s="202"/>
      <c r="T394" s="203"/>
      <c r="AT394" s="204" t="s">
        <v>158</v>
      </c>
      <c r="AU394" s="204" t="s">
        <v>83</v>
      </c>
      <c r="AV394" s="13" t="s">
        <v>83</v>
      </c>
      <c r="AW394" s="13" t="s">
        <v>34</v>
      </c>
      <c r="AX394" s="13" t="s">
        <v>81</v>
      </c>
      <c r="AY394" s="204" t="s">
        <v>147</v>
      </c>
    </row>
    <row r="395" spans="1:65" s="2" customFormat="1" ht="16.5" customHeight="1">
      <c r="A395" s="36"/>
      <c r="B395" s="37"/>
      <c r="C395" s="175" t="s">
        <v>590</v>
      </c>
      <c r="D395" s="175" t="s">
        <v>149</v>
      </c>
      <c r="E395" s="176" t="s">
        <v>591</v>
      </c>
      <c r="F395" s="177" t="s">
        <v>592</v>
      </c>
      <c r="G395" s="178" t="s">
        <v>180</v>
      </c>
      <c r="H395" s="179">
        <v>1332.404</v>
      </c>
      <c r="I395" s="180"/>
      <c r="J395" s="181">
        <f>ROUND(I395*H395,2)</f>
        <v>0</v>
      </c>
      <c r="K395" s="177" t="s">
        <v>153</v>
      </c>
      <c r="L395" s="41"/>
      <c r="M395" s="182" t="s">
        <v>19</v>
      </c>
      <c r="N395" s="183" t="s">
        <v>44</v>
      </c>
      <c r="O395" s="66"/>
      <c r="P395" s="184">
        <f>O395*H395</f>
        <v>0</v>
      </c>
      <c r="Q395" s="184">
        <v>0</v>
      </c>
      <c r="R395" s="184">
        <f>Q395*H395</f>
        <v>0</v>
      </c>
      <c r="S395" s="184">
        <v>0</v>
      </c>
      <c r="T395" s="185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6" t="s">
        <v>154</v>
      </c>
      <c r="AT395" s="186" t="s">
        <v>149</v>
      </c>
      <c r="AU395" s="186" t="s">
        <v>83</v>
      </c>
      <c r="AY395" s="19" t="s">
        <v>147</v>
      </c>
      <c r="BE395" s="187">
        <f>IF(N395="základní",J395,0)</f>
        <v>0</v>
      </c>
      <c r="BF395" s="187">
        <f>IF(N395="snížená",J395,0)</f>
        <v>0</v>
      </c>
      <c r="BG395" s="187">
        <f>IF(N395="zákl. přenesená",J395,0)</f>
        <v>0</v>
      </c>
      <c r="BH395" s="187">
        <f>IF(N395="sníž. přenesená",J395,0)</f>
        <v>0</v>
      </c>
      <c r="BI395" s="187">
        <f>IF(N395="nulová",J395,0)</f>
        <v>0</v>
      </c>
      <c r="BJ395" s="19" t="s">
        <v>81</v>
      </c>
      <c r="BK395" s="187">
        <f>ROUND(I395*H395,2)</f>
        <v>0</v>
      </c>
      <c r="BL395" s="19" t="s">
        <v>154</v>
      </c>
      <c r="BM395" s="186" t="s">
        <v>593</v>
      </c>
    </row>
    <row r="396" spans="1:47" s="2" customFormat="1" ht="11.25">
      <c r="A396" s="36"/>
      <c r="B396" s="37"/>
      <c r="C396" s="38"/>
      <c r="D396" s="188" t="s">
        <v>156</v>
      </c>
      <c r="E396" s="38"/>
      <c r="F396" s="189" t="s">
        <v>594</v>
      </c>
      <c r="G396" s="38"/>
      <c r="H396" s="38"/>
      <c r="I396" s="190"/>
      <c r="J396" s="38"/>
      <c r="K396" s="38"/>
      <c r="L396" s="41"/>
      <c r="M396" s="191"/>
      <c r="N396" s="192"/>
      <c r="O396" s="66"/>
      <c r="P396" s="66"/>
      <c r="Q396" s="66"/>
      <c r="R396" s="66"/>
      <c r="S396" s="66"/>
      <c r="T396" s="67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9" t="s">
        <v>156</v>
      </c>
      <c r="AU396" s="19" t="s">
        <v>83</v>
      </c>
    </row>
    <row r="397" spans="1:65" s="2" customFormat="1" ht="16.5" customHeight="1">
      <c r="A397" s="36"/>
      <c r="B397" s="37"/>
      <c r="C397" s="175" t="s">
        <v>595</v>
      </c>
      <c r="D397" s="175" t="s">
        <v>149</v>
      </c>
      <c r="E397" s="176" t="s">
        <v>596</v>
      </c>
      <c r="F397" s="177" t="s">
        <v>597</v>
      </c>
      <c r="G397" s="178" t="s">
        <v>215</v>
      </c>
      <c r="H397" s="179">
        <v>13</v>
      </c>
      <c r="I397" s="180"/>
      <c r="J397" s="181">
        <f>ROUND(I397*H397,2)</f>
        <v>0</v>
      </c>
      <c r="K397" s="177" t="s">
        <v>153</v>
      </c>
      <c r="L397" s="41"/>
      <c r="M397" s="182" t="s">
        <v>19</v>
      </c>
      <c r="N397" s="183" t="s">
        <v>44</v>
      </c>
      <c r="O397" s="66"/>
      <c r="P397" s="184">
        <f>O397*H397</f>
        <v>0</v>
      </c>
      <c r="Q397" s="184">
        <v>0</v>
      </c>
      <c r="R397" s="184">
        <f>Q397*H397</f>
        <v>0</v>
      </c>
      <c r="S397" s="184">
        <v>0</v>
      </c>
      <c r="T397" s="185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86" t="s">
        <v>154</v>
      </c>
      <c r="AT397" s="186" t="s">
        <v>149</v>
      </c>
      <c r="AU397" s="186" t="s">
        <v>83</v>
      </c>
      <c r="AY397" s="19" t="s">
        <v>147</v>
      </c>
      <c r="BE397" s="187">
        <f>IF(N397="základní",J397,0)</f>
        <v>0</v>
      </c>
      <c r="BF397" s="187">
        <f>IF(N397="snížená",J397,0)</f>
        <v>0</v>
      </c>
      <c r="BG397" s="187">
        <f>IF(N397="zákl. přenesená",J397,0)</f>
        <v>0</v>
      </c>
      <c r="BH397" s="187">
        <f>IF(N397="sníž. přenesená",J397,0)</f>
        <v>0</v>
      </c>
      <c r="BI397" s="187">
        <f>IF(N397="nulová",J397,0)</f>
        <v>0</v>
      </c>
      <c r="BJ397" s="19" t="s">
        <v>81</v>
      </c>
      <c r="BK397" s="187">
        <f>ROUND(I397*H397,2)</f>
        <v>0</v>
      </c>
      <c r="BL397" s="19" t="s">
        <v>154</v>
      </c>
      <c r="BM397" s="186" t="s">
        <v>598</v>
      </c>
    </row>
    <row r="398" spans="1:47" s="2" customFormat="1" ht="11.25">
      <c r="A398" s="36"/>
      <c r="B398" s="37"/>
      <c r="C398" s="38"/>
      <c r="D398" s="188" t="s">
        <v>156</v>
      </c>
      <c r="E398" s="38"/>
      <c r="F398" s="189" t="s">
        <v>599</v>
      </c>
      <c r="G398" s="38"/>
      <c r="H398" s="38"/>
      <c r="I398" s="190"/>
      <c r="J398" s="38"/>
      <c r="K398" s="38"/>
      <c r="L398" s="41"/>
      <c r="M398" s="191"/>
      <c r="N398" s="192"/>
      <c r="O398" s="66"/>
      <c r="P398" s="66"/>
      <c r="Q398" s="66"/>
      <c r="R398" s="66"/>
      <c r="S398" s="66"/>
      <c r="T398" s="67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9" t="s">
        <v>156</v>
      </c>
      <c r="AU398" s="19" t="s">
        <v>83</v>
      </c>
    </row>
    <row r="399" spans="2:51" s="14" customFormat="1" ht="11.25">
      <c r="B399" s="215"/>
      <c r="C399" s="216"/>
      <c r="D399" s="195" t="s">
        <v>158</v>
      </c>
      <c r="E399" s="217" t="s">
        <v>19</v>
      </c>
      <c r="F399" s="218" t="s">
        <v>600</v>
      </c>
      <c r="G399" s="216"/>
      <c r="H399" s="217" t="s">
        <v>19</v>
      </c>
      <c r="I399" s="219"/>
      <c r="J399" s="216"/>
      <c r="K399" s="216"/>
      <c r="L399" s="220"/>
      <c r="M399" s="221"/>
      <c r="N399" s="222"/>
      <c r="O399" s="222"/>
      <c r="P399" s="222"/>
      <c r="Q399" s="222"/>
      <c r="R399" s="222"/>
      <c r="S399" s="222"/>
      <c r="T399" s="223"/>
      <c r="AT399" s="224" t="s">
        <v>158</v>
      </c>
      <c r="AU399" s="224" t="s">
        <v>83</v>
      </c>
      <c r="AV399" s="14" t="s">
        <v>81</v>
      </c>
      <c r="AW399" s="14" t="s">
        <v>34</v>
      </c>
      <c r="AX399" s="14" t="s">
        <v>73</v>
      </c>
      <c r="AY399" s="224" t="s">
        <v>147</v>
      </c>
    </row>
    <row r="400" spans="2:51" s="13" customFormat="1" ht="11.25">
      <c r="B400" s="193"/>
      <c r="C400" s="194"/>
      <c r="D400" s="195" t="s">
        <v>158</v>
      </c>
      <c r="E400" s="196" t="s">
        <v>19</v>
      </c>
      <c r="F400" s="197" t="s">
        <v>601</v>
      </c>
      <c r="G400" s="194"/>
      <c r="H400" s="198">
        <v>13</v>
      </c>
      <c r="I400" s="199"/>
      <c r="J400" s="194"/>
      <c r="K400" s="194"/>
      <c r="L400" s="200"/>
      <c r="M400" s="201"/>
      <c r="N400" s="202"/>
      <c r="O400" s="202"/>
      <c r="P400" s="202"/>
      <c r="Q400" s="202"/>
      <c r="R400" s="202"/>
      <c r="S400" s="202"/>
      <c r="T400" s="203"/>
      <c r="AT400" s="204" t="s">
        <v>158</v>
      </c>
      <c r="AU400" s="204" t="s">
        <v>83</v>
      </c>
      <c r="AV400" s="13" t="s">
        <v>83</v>
      </c>
      <c r="AW400" s="13" t="s">
        <v>34</v>
      </c>
      <c r="AX400" s="13" t="s">
        <v>81</v>
      </c>
      <c r="AY400" s="204" t="s">
        <v>147</v>
      </c>
    </row>
    <row r="401" spans="1:65" s="2" customFormat="1" ht="21.75" customHeight="1">
      <c r="A401" s="36"/>
      <c r="B401" s="37"/>
      <c r="C401" s="175" t="s">
        <v>602</v>
      </c>
      <c r="D401" s="175" t="s">
        <v>149</v>
      </c>
      <c r="E401" s="176" t="s">
        <v>603</v>
      </c>
      <c r="F401" s="177" t="s">
        <v>604</v>
      </c>
      <c r="G401" s="178" t="s">
        <v>215</v>
      </c>
      <c r="H401" s="179">
        <v>780</v>
      </c>
      <c r="I401" s="180"/>
      <c r="J401" s="181">
        <f>ROUND(I401*H401,2)</f>
        <v>0</v>
      </c>
      <c r="K401" s="177" t="s">
        <v>153</v>
      </c>
      <c r="L401" s="41"/>
      <c r="M401" s="182" t="s">
        <v>19</v>
      </c>
      <c r="N401" s="183" t="s">
        <v>44</v>
      </c>
      <c r="O401" s="66"/>
      <c r="P401" s="184">
        <f>O401*H401</f>
        <v>0</v>
      </c>
      <c r="Q401" s="184">
        <v>0</v>
      </c>
      <c r="R401" s="184">
        <f>Q401*H401</f>
        <v>0</v>
      </c>
      <c r="S401" s="184">
        <v>0</v>
      </c>
      <c r="T401" s="185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6" t="s">
        <v>154</v>
      </c>
      <c r="AT401" s="186" t="s">
        <v>149</v>
      </c>
      <c r="AU401" s="186" t="s">
        <v>83</v>
      </c>
      <c r="AY401" s="19" t="s">
        <v>147</v>
      </c>
      <c r="BE401" s="187">
        <f>IF(N401="základní",J401,0)</f>
        <v>0</v>
      </c>
      <c r="BF401" s="187">
        <f>IF(N401="snížená",J401,0)</f>
        <v>0</v>
      </c>
      <c r="BG401" s="187">
        <f>IF(N401="zákl. přenesená",J401,0)</f>
        <v>0</v>
      </c>
      <c r="BH401" s="187">
        <f>IF(N401="sníž. přenesená",J401,0)</f>
        <v>0</v>
      </c>
      <c r="BI401" s="187">
        <f>IF(N401="nulová",J401,0)</f>
        <v>0</v>
      </c>
      <c r="BJ401" s="19" t="s">
        <v>81</v>
      </c>
      <c r="BK401" s="187">
        <f>ROUND(I401*H401,2)</f>
        <v>0</v>
      </c>
      <c r="BL401" s="19" t="s">
        <v>154</v>
      </c>
      <c r="BM401" s="186" t="s">
        <v>605</v>
      </c>
    </row>
    <row r="402" spans="1:47" s="2" customFormat="1" ht="11.25">
      <c r="A402" s="36"/>
      <c r="B402" s="37"/>
      <c r="C402" s="38"/>
      <c r="D402" s="188" t="s">
        <v>156</v>
      </c>
      <c r="E402" s="38"/>
      <c r="F402" s="189" t="s">
        <v>606</v>
      </c>
      <c r="G402" s="38"/>
      <c r="H402" s="38"/>
      <c r="I402" s="190"/>
      <c r="J402" s="38"/>
      <c r="K402" s="38"/>
      <c r="L402" s="41"/>
      <c r="M402" s="191"/>
      <c r="N402" s="192"/>
      <c r="O402" s="66"/>
      <c r="P402" s="66"/>
      <c r="Q402" s="66"/>
      <c r="R402" s="66"/>
      <c r="S402" s="66"/>
      <c r="T402" s="67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9" t="s">
        <v>156</v>
      </c>
      <c r="AU402" s="19" t="s">
        <v>83</v>
      </c>
    </row>
    <row r="403" spans="2:51" s="13" customFormat="1" ht="11.25">
      <c r="B403" s="193"/>
      <c r="C403" s="194"/>
      <c r="D403" s="195" t="s">
        <v>158</v>
      </c>
      <c r="E403" s="196" t="s">
        <v>19</v>
      </c>
      <c r="F403" s="197" t="s">
        <v>607</v>
      </c>
      <c r="G403" s="194"/>
      <c r="H403" s="198">
        <v>780</v>
      </c>
      <c r="I403" s="199"/>
      <c r="J403" s="194"/>
      <c r="K403" s="194"/>
      <c r="L403" s="200"/>
      <c r="M403" s="201"/>
      <c r="N403" s="202"/>
      <c r="O403" s="202"/>
      <c r="P403" s="202"/>
      <c r="Q403" s="202"/>
      <c r="R403" s="202"/>
      <c r="S403" s="202"/>
      <c r="T403" s="203"/>
      <c r="AT403" s="204" t="s">
        <v>158</v>
      </c>
      <c r="AU403" s="204" t="s">
        <v>83</v>
      </c>
      <c r="AV403" s="13" t="s">
        <v>83</v>
      </c>
      <c r="AW403" s="13" t="s">
        <v>34</v>
      </c>
      <c r="AX403" s="13" t="s">
        <v>81</v>
      </c>
      <c r="AY403" s="204" t="s">
        <v>147</v>
      </c>
    </row>
    <row r="404" spans="1:65" s="2" customFormat="1" ht="16.5" customHeight="1">
      <c r="A404" s="36"/>
      <c r="B404" s="37"/>
      <c r="C404" s="175" t="s">
        <v>608</v>
      </c>
      <c r="D404" s="175" t="s">
        <v>149</v>
      </c>
      <c r="E404" s="176" t="s">
        <v>609</v>
      </c>
      <c r="F404" s="177" t="s">
        <v>610</v>
      </c>
      <c r="G404" s="178" t="s">
        <v>215</v>
      </c>
      <c r="H404" s="179">
        <v>13</v>
      </c>
      <c r="I404" s="180"/>
      <c r="J404" s="181">
        <f>ROUND(I404*H404,2)</f>
        <v>0</v>
      </c>
      <c r="K404" s="177" t="s">
        <v>153</v>
      </c>
      <c r="L404" s="41"/>
      <c r="M404" s="182" t="s">
        <v>19</v>
      </c>
      <c r="N404" s="183" t="s">
        <v>44</v>
      </c>
      <c r="O404" s="66"/>
      <c r="P404" s="184">
        <f>O404*H404</f>
        <v>0</v>
      </c>
      <c r="Q404" s="184">
        <v>0</v>
      </c>
      <c r="R404" s="184">
        <f>Q404*H404</f>
        <v>0</v>
      </c>
      <c r="S404" s="184">
        <v>0</v>
      </c>
      <c r="T404" s="185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6" t="s">
        <v>154</v>
      </c>
      <c r="AT404" s="186" t="s">
        <v>149</v>
      </c>
      <c r="AU404" s="186" t="s">
        <v>83</v>
      </c>
      <c r="AY404" s="19" t="s">
        <v>147</v>
      </c>
      <c r="BE404" s="187">
        <f>IF(N404="základní",J404,0)</f>
        <v>0</v>
      </c>
      <c r="BF404" s="187">
        <f>IF(N404="snížená",J404,0)</f>
        <v>0</v>
      </c>
      <c r="BG404" s="187">
        <f>IF(N404="zákl. přenesená",J404,0)</f>
        <v>0</v>
      </c>
      <c r="BH404" s="187">
        <f>IF(N404="sníž. přenesená",J404,0)</f>
        <v>0</v>
      </c>
      <c r="BI404" s="187">
        <f>IF(N404="nulová",J404,0)</f>
        <v>0</v>
      </c>
      <c r="BJ404" s="19" t="s">
        <v>81</v>
      </c>
      <c r="BK404" s="187">
        <f>ROUND(I404*H404,2)</f>
        <v>0</v>
      </c>
      <c r="BL404" s="19" t="s">
        <v>154</v>
      </c>
      <c r="BM404" s="186" t="s">
        <v>611</v>
      </c>
    </row>
    <row r="405" spans="1:47" s="2" customFormat="1" ht="11.25">
      <c r="A405" s="36"/>
      <c r="B405" s="37"/>
      <c r="C405" s="38"/>
      <c r="D405" s="188" t="s">
        <v>156</v>
      </c>
      <c r="E405" s="38"/>
      <c r="F405" s="189" t="s">
        <v>612</v>
      </c>
      <c r="G405" s="38"/>
      <c r="H405" s="38"/>
      <c r="I405" s="190"/>
      <c r="J405" s="38"/>
      <c r="K405" s="38"/>
      <c r="L405" s="41"/>
      <c r="M405" s="191"/>
      <c r="N405" s="192"/>
      <c r="O405" s="66"/>
      <c r="P405" s="66"/>
      <c r="Q405" s="66"/>
      <c r="R405" s="66"/>
      <c r="S405" s="66"/>
      <c r="T405" s="67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9" t="s">
        <v>156</v>
      </c>
      <c r="AU405" s="19" t="s">
        <v>83</v>
      </c>
    </row>
    <row r="406" spans="1:65" s="2" customFormat="1" ht="24.2" customHeight="1">
      <c r="A406" s="36"/>
      <c r="B406" s="37"/>
      <c r="C406" s="175" t="s">
        <v>613</v>
      </c>
      <c r="D406" s="175" t="s">
        <v>149</v>
      </c>
      <c r="E406" s="176" t="s">
        <v>614</v>
      </c>
      <c r="F406" s="177" t="s">
        <v>615</v>
      </c>
      <c r="G406" s="178" t="s">
        <v>180</v>
      </c>
      <c r="H406" s="179">
        <v>36.6</v>
      </c>
      <c r="I406" s="180"/>
      <c r="J406" s="181">
        <f>ROUND(I406*H406,2)</f>
        <v>0</v>
      </c>
      <c r="K406" s="177" t="s">
        <v>153</v>
      </c>
      <c r="L406" s="41"/>
      <c r="M406" s="182" t="s">
        <v>19</v>
      </c>
      <c r="N406" s="183" t="s">
        <v>44</v>
      </c>
      <c r="O406" s="66"/>
      <c r="P406" s="184">
        <f>O406*H406</f>
        <v>0</v>
      </c>
      <c r="Q406" s="184">
        <v>0.00013</v>
      </c>
      <c r="R406" s="184">
        <f>Q406*H406</f>
        <v>0.004758</v>
      </c>
      <c r="S406" s="184">
        <v>0</v>
      </c>
      <c r="T406" s="185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86" t="s">
        <v>154</v>
      </c>
      <c r="AT406" s="186" t="s">
        <v>149</v>
      </c>
      <c r="AU406" s="186" t="s">
        <v>83</v>
      </c>
      <c r="AY406" s="19" t="s">
        <v>147</v>
      </c>
      <c r="BE406" s="187">
        <f>IF(N406="základní",J406,0)</f>
        <v>0</v>
      </c>
      <c r="BF406" s="187">
        <f>IF(N406="snížená",J406,0)</f>
        <v>0</v>
      </c>
      <c r="BG406" s="187">
        <f>IF(N406="zákl. přenesená",J406,0)</f>
        <v>0</v>
      </c>
      <c r="BH406" s="187">
        <f>IF(N406="sníž. přenesená",J406,0)</f>
        <v>0</v>
      </c>
      <c r="BI406" s="187">
        <f>IF(N406="nulová",J406,0)</f>
        <v>0</v>
      </c>
      <c r="BJ406" s="19" t="s">
        <v>81</v>
      </c>
      <c r="BK406" s="187">
        <f>ROUND(I406*H406,2)</f>
        <v>0</v>
      </c>
      <c r="BL406" s="19" t="s">
        <v>154</v>
      </c>
      <c r="BM406" s="186" t="s">
        <v>616</v>
      </c>
    </row>
    <row r="407" spans="1:47" s="2" customFormat="1" ht="11.25">
      <c r="A407" s="36"/>
      <c r="B407" s="37"/>
      <c r="C407" s="38"/>
      <c r="D407" s="188" t="s">
        <v>156</v>
      </c>
      <c r="E407" s="38"/>
      <c r="F407" s="189" t="s">
        <v>617</v>
      </c>
      <c r="G407" s="38"/>
      <c r="H407" s="38"/>
      <c r="I407" s="190"/>
      <c r="J407" s="38"/>
      <c r="K407" s="38"/>
      <c r="L407" s="41"/>
      <c r="M407" s="191"/>
      <c r="N407" s="192"/>
      <c r="O407" s="66"/>
      <c r="P407" s="66"/>
      <c r="Q407" s="66"/>
      <c r="R407" s="66"/>
      <c r="S407" s="66"/>
      <c r="T407" s="67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9" t="s">
        <v>156</v>
      </c>
      <c r="AU407" s="19" t="s">
        <v>83</v>
      </c>
    </row>
    <row r="408" spans="2:51" s="13" customFormat="1" ht="11.25">
      <c r="B408" s="193"/>
      <c r="C408" s="194"/>
      <c r="D408" s="195" t="s">
        <v>158</v>
      </c>
      <c r="E408" s="196" t="s">
        <v>19</v>
      </c>
      <c r="F408" s="197" t="s">
        <v>618</v>
      </c>
      <c r="G408" s="194"/>
      <c r="H408" s="198">
        <v>13.5</v>
      </c>
      <c r="I408" s="199"/>
      <c r="J408" s="194"/>
      <c r="K408" s="194"/>
      <c r="L408" s="200"/>
      <c r="M408" s="201"/>
      <c r="N408" s="202"/>
      <c r="O408" s="202"/>
      <c r="P408" s="202"/>
      <c r="Q408" s="202"/>
      <c r="R408" s="202"/>
      <c r="S408" s="202"/>
      <c r="T408" s="203"/>
      <c r="AT408" s="204" t="s">
        <v>158</v>
      </c>
      <c r="AU408" s="204" t="s">
        <v>83</v>
      </c>
      <c r="AV408" s="13" t="s">
        <v>83</v>
      </c>
      <c r="AW408" s="13" t="s">
        <v>34</v>
      </c>
      <c r="AX408" s="13" t="s">
        <v>73</v>
      </c>
      <c r="AY408" s="204" t="s">
        <v>147</v>
      </c>
    </row>
    <row r="409" spans="2:51" s="13" customFormat="1" ht="11.25">
      <c r="B409" s="193"/>
      <c r="C409" s="194"/>
      <c r="D409" s="195" t="s">
        <v>158</v>
      </c>
      <c r="E409" s="196" t="s">
        <v>19</v>
      </c>
      <c r="F409" s="197" t="s">
        <v>619</v>
      </c>
      <c r="G409" s="194"/>
      <c r="H409" s="198">
        <v>23.1</v>
      </c>
      <c r="I409" s="199"/>
      <c r="J409" s="194"/>
      <c r="K409" s="194"/>
      <c r="L409" s="200"/>
      <c r="M409" s="201"/>
      <c r="N409" s="202"/>
      <c r="O409" s="202"/>
      <c r="P409" s="202"/>
      <c r="Q409" s="202"/>
      <c r="R409" s="202"/>
      <c r="S409" s="202"/>
      <c r="T409" s="203"/>
      <c r="AT409" s="204" t="s">
        <v>158</v>
      </c>
      <c r="AU409" s="204" t="s">
        <v>83</v>
      </c>
      <c r="AV409" s="13" t="s">
        <v>83</v>
      </c>
      <c r="AW409" s="13" t="s">
        <v>34</v>
      </c>
      <c r="AX409" s="13" t="s">
        <v>73</v>
      </c>
      <c r="AY409" s="204" t="s">
        <v>147</v>
      </c>
    </row>
    <row r="410" spans="2:51" s="15" customFormat="1" ht="11.25">
      <c r="B410" s="225"/>
      <c r="C410" s="226"/>
      <c r="D410" s="195" t="s">
        <v>158</v>
      </c>
      <c r="E410" s="227" t="s">
        <v>19</v>
      </c>
      <c r="F410" s="228" t="s">
        <v>257</v>
      </c>
      <c r="G410" s="226"/>
      <c r="H410" s="229">
        <v>36.6</v>
      </c>
      <c r="I410" s="230"/>
      <c r="J410" s="226"/>
      <c r="K410" s="226"/>
      <c r="L410" s="231"/>
      <c r="M410" s="232"/>
      <c r="N410" s="233"/>
      <c r="O410" s="233"/>
      <c r="P410" s="233"/>
      <c r="Q410" s="233"/>
      <c r="R410" s="233"/>
      <c r="S410" s="233"/>
      <c r="T410" s="234"/>
      <c r="AT410" s="235" t="s">
        <v>158</v>
      </c>
      <c r="AU410" s="235" t="s">
        <v>83</v>
      </c>
      <c r="AV410" s="15" t="s">
        <v>154</v>
      </c>
      <c r="AW410" s="15" t="s">
        <v>34</v>
      </c>
      <c r="AX410" s="15" t="s">
        <v>81</v>
      </c>
      <c r="AY410" s="235" t="s">
        <v>147</v>
      </c>
    </row>
    <row r="411" spans="1:65" s="2" customFormat="1" ht="16.5" customHeight="1">
      <c r="A411" s="36"/>
      <c r="B411" s="37"/>
      <c r="C411" s="175" t="s">
        <v>620</v>
      </c>
      <c r="D411" s="175" t="s">
        <v>149</v>
      </c>
      <c r="E411" s="176" t="s">
        <v>621</v>
      </c>
      <c r="F411" s="177" t="s">
        <v>622</v>
      </c>
      <c r="G411" s="178" t="s">
        <v>566</v>
      </c>
      <c r="H411" s="179">
        <v>1</v>
      </c>
      <c r="I411" s="180"/>
      <c r="J411" s="181">
        <f>ROUND(I411*H411,2)</f>
        <v>0</v>
      </c>
      <c r="K411" s="177" t="s">
        <v>19</v>
      </c>
      <c r="L411" s="41"/>
      <c r="M411" s="182" t="s">
        <v>19</v>
      </c>
      <c r="N411" s="183" t="s">
        <v>44</v>
      </c>
      <c r="O411" s="66"/>
      <c r="P411" s="184">
        <f>O411*H411</f>
        <v>0</v>
      </c>
      <c r="Q411" s="184">
        <v>0</v>
      </c>
      <c r="R411" s="184">
        <f>Q411*H411</f>
        <v>0</v>
      </c>
      <c r="S411" s="184">
        <v>0</v>
      </c>
      <c r="T411" s="185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86" t="s">
        <v>154</v>
      </c>
      <c r="AT411" s="186" t="s">
        <v>149</v>
      </c>
      <c r="AU411" s="186" t="s">
        <v>83</v>
      </c>
      <c r="AY411" s="19" t="s">
        <v>147</v>
      </c>
      <c r="BE411" s="187">
        <f>IF(N411="základní",J411,0)</f>
        <v>0</v>
      </c>
      <c r="BF411" s="187">
        <f>IF(N411="snížená",J411,0)</f>
        <v>0</v>
      </c>
      <c r="BG411" s="187">
        <f>IF(N411="zákl. přenesená",J411,0)</f>
        <v>0</v>
      </c>
      <c r="BH411" s="187">
        <f>IF(N411="sníž. přenesená",J411,0)</f>
        <v>0</v>
      </c>
      <c r="BI411" s="187">
        <f>IF(N411="nulová",J411,0)</f>
        <v>0</v>
      </c>
      <c r="BJ411" s="19" t="s">
        <v>81</v>
      </c>
      <c r="BK411" s="187">
        <f>ROUND(I411*H411,2)</f>
        <v>0</v>
      </c>
      <c r="BL411" s="19" t="s">
        <v>154</v>
      </c>
      <c r="BM411" s="186" t="s">
        <v>623</v>
      </c>
    </row>
    <row r="412" spans="2:63" s="12" customFormat="1" ht="22.9" customHeight="1">
      <c r="B412" s="159"/>
      <c r="C412" s="160"/>
      <c r="D412" s="161" t="s">
        <v>72</v>
      </c>
      <c r="E412" s="173" t="s">
        <v>624</v>
      </c>
      <c r="F412" s="173" t="s">
        <v>625</v>
      </c>
      <c r="G412" s="160"/>
      <c r="H412" s="160"/>
      <c r="I412" s="163"/>
      <c r="J412" s="174">
        <f>BK412</f>
        <v>0</v>
      </c>
      <c r="K412" s="160"/>
      <c r="L412" s="165"/>
      <c r="M412" s="166"/>
      <c r="N412" s="167"/>
      <c r="O412" s="167"/>
      <c r="P412" s="168">
        <f>SUM(P413:P455)</f>
        <v>0</v>
      </c>
      <c r="Q412" s="167"/>
      <c r="R412" s="168">
        <f>SUM(R413:R455)</f>
        <v>0.00126</v>
      </c>
      <c r="S412" s="167"/>
      <c r="T412" s="169">
        <f>SUM(T413:T455)</f>
        <v>37.258086</v>
      </c>
      <c r="AR412" s="170" t="s">
        <v>81</v>
      </c>
      <c r="AT412" s="171" t="s">
        <v>72</v>
      </c>
      <c r="AU412" s="171" t="s">
        <v>81</v>
      </c>
      <c r="AY412" s="170" t="s">
        <v>147</v>
      </c>
      <c r="BK412" s="172">
        <f>SUM(BK413:BK455)</f>
        <v>0</v>
      </c>
    </row>
    <row r="413" spans="1:65" s="2" customFormat="1" ht="16.5" customHeight="1">
      <c r="A413" s="36"/>
      <c r="B413" s="37"/>
      <c r="C413" s="175" t="s">
        <v>626</v>
      </c>
      <c r="D413" s="175" t="s">
        <v>149</v>
      </c>
      <c r="E413" s="176" t="s">
        <v>627</v>
      </c>
      <c r="F413" s="177" t="s">
        <v>628</v>
      </c>
      <c r="G413" s="178" t="s">
        <v>163</v>
      </c>
      <c r="H413" s="179">
        <v>0.231</v>
      </c>
      <c r="I413" s="180"/>
      <c r="J413" s="181">
        <f>ROUND(I413*H413,2)</f>
        <v>0</v>
      </c>
      <c r="K413" s="177" t="s">
        <v>153</v>
      </c>
      <c r="L413" s="41"/>
      <c r="M413" s="182" t="s">
        <v>19</v>
      </c>
      <c r="N413" s="183" t="s">
        <v>44</v>
      </c>
      <c r="O413" s="66"/>
      <c r="P413" s="184">
        <f>O413*H413</f>
        <v>0</v>
      </c>
      <c r="Q413" s="184">
        <v>0</v>
      </c>
      <c r="R413" s="184">
        <f>Q413*H413</f>
        <v>0</v>
      </c>
      <c r="S413" s="184">
        <v>2.4</v>
      </c>
      <c r="T413" s="185">
        <f>S413*H413</f>
        <v>0.5544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86" t="s">
        <v>154</v>
      </c>
      <c r="AT413" s="186" t="s">
        <v>149</v>
      </c>
      <c r="AU413" s="186" t="s">
        <v>83</v>
      </c>
      <c r="AY413" s="19" t="s">
        <v>147</v>
      </c>
      <c r="BE413" s="187">
        <f>IF(N413="základní",J413,0)</f>
        <v>0</v>
      </c>
      <c r="BF413" s="187">
        <f>IF(N413="snížená",J413,0)</f>
        <v>0</v>
      </c>
      <c r="BG413" s="187">
        <f>IF(N413="zákl. přenesená",J413,0)</f>
        <v>0</v>
      </c>
      <c r="BH413" s="187">
        <f>IF(N413="sníž. přenesená",J413,0)</f>
        <v>0</v>
      </c>
      <c r="BI413" s="187">
        <f>IF(N413="nulová",J413,0)</f>
        <v>0</v>
      </c>
      <c r="BJ413" s="19" t="s">
        <v>81</v>
      </c>
      <c r="BK413" s="187">
        <f>ROUND(I413*H413,2)</f>
        <v>0</v>
      </c>
      <c r="BL413" s="19" t="s">
        <v>154</v>
      </c>
      <c r="BM413" s="186" t="s">
        <v>629</v>
      </c>
    </row>
    <row r="414" spans="1:47" s="2" customFormat="1" ht="11.25">
      <c r="A414" s="36"/>
      <c r="B414" s="37"/>
      <c r="C414" s="38"/>
      <c r="D414" s="188" t="s">
        <v>156</v>
      </c>
      <c r="E414" s="38"/>
      <c r="F414" s="189" t="s">
        <v>630</v>
      </c>
      <c r="G414" s="38"/>
      <c r="H414" s="38"/>
      <c r="I414" s="190"/>
      <c r="J414" s="38"/>
      <c r="K414" s="38"/>
      <c r="L414" s="41"/>
      <c r="M414" s="191"/>
      <c r="N414" s="192"/>
      <c r="O414" s="66"/>
      <c r="P414" s="66"/>
      <c r="Q414" s="66"/>
      <c r="R414" s="66"/>
      <c r="S414" s="66"/>
      <c r="T414" s="67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9" t="s">
        <v>156</v>
      </c>
      <c r="AU414" s="19" t="s">
        <v>83</v>
      </c>
    </row>
    <row r="415" spans="2:51" s="13" customFormat="1" ht="11.25">
      <c r="B415" s="193"/>
      <c r="C415" s="194"/>
      <c r="D415" s="195" t="s">
        <v>158</v>
      </c>
      <c r="E415" s="196" t="s">
        <v>19</v>
      </c>
      <c r="F415" s="197" t="s">
        <v>631</v>
      </c>
      <c r="G415" s="194"/>
      <c r="H415" s="198">
        <v>0.231</v>
      </c>
      <c r="I415" s="199"/>
      <c r="J415" s="194"/>
      <c r="K415" s="194"/>
      <c r="L415" s="200"/>
      <c r="M415" s="201"/>
      <c r="N415" s="202"/>
      <c r="O415" s="202"/>
      <c r="P415" s="202"/>
      <c r="Q415" s="202"/>
      <c r="R415" s="202"/>
      <c r="S415" s="202"/>
      <c r="T415" s="203"/>
      <c r="AT415" s="204" t="s">
        <v>158</v>
      </c>
      <c r="AU415" s="204" t="s">
        <v>83</v>
      </c>
      <c r="AV415" s="13" t="s">
        <v>83</v>
      </c>
      <c r="AW415" s="13" t="s">
        <v>34</v>
      </c>
      <c r="AX415" s="13" t="s">
        <v>81</v>
      </c>
      <c r="AY415" s="204" t="s">
        <v>147</v>
      </c>
    </row>
    <row r="416" spans="1:65" s="2" customFormat="1" ht="24.2" customHeight="1">
      <c r="A416" s="36"/>
      <c r="B416" s="37"/>
      <c r="C416" s="175" t="s">
        <v>632</v>
      </c>
      <c r="D416" s="175" t="s">
        <v>149</v>
      </c>
      <c r="E416" s="176" t="s">
        <v>633</v>
      </c>
      <c r="F416" s="177" t="s">
        <v>634</v>
      </c>
      <c r="G416" s="178" t="s">
        <v>180</v>
      </c>
      <c r="H416" s="179">
        <v>3.145</v>
      </c>
      <c r="I416" s="180"/>
      <c r="J416" s="181">
        <f>ROUND(I416*H416,2)</f>
        <v>0</v>
      </c>
      <c r="K416" s="177" t="s">
        <v>153</v>
      </c>
      <c r="L416" s="41"/>
      <c r="M416" s="182" t="s">
        <v>19</v>
      </c>
      <c r="N416" s="183" t="s">
        <v>44</v>
      </c>
      <c r="O416" s="66"/>
      <c r="P416" s="184">
        <f>O416*H416</f>
        <v>0</v>
      </c>
      <c r="Q416" s="184">
        <v>0</v>
      </c>
      <c r="R416" s="184">
        <f>Q416*H416</f>
        <v>0</v>
      </c>
      <c r="S416" s="184">
        <v>0.038</v>
      </c>
      <c r="T416" s="185">
        <f>S416*H416</f>
        <v>0.11950999999999999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86" t="s">
        <v>154</v>
      </c>
      <c r="AT416" s="186" t="s">
        <v>149</v>
      </c>
      <c r="AU416" s="186" t="s">
        <v>83</v>
      </c>
      <c r="AY416" s="19" t="s">
        <v>147</v>
      </c>
      <c r="BE416" s="187">
        <f>IF(N416="základní",J416,0)</f>
        <v>0</v>
      </c>
      <c r="BF416" s="187">
        <f>IF(N416="snížená",J416,0)</f>
        <v>0</v>
      </c>
      <c r="BG416" s="187">
        <f>IF(N416="zákl. přenesená",J416,0)</f>
        <v>0</v>
      </c>
      <c r="BH416" s="187">
        <f>IF(N416="sníž. přenesená",J416,0)</f>
        <v>0</v>
      </c>
      <c r="BI416" s="187">
        <f>IF(N416="nulová",J416,0)</f>
        <v>0</v>
      </c>
      <c r="BJ416" s="19" t="s">
        <v>81</v>
      </c>
      <c r="BK416" s="187">
        <f>ROUND(I416*H416,2)</f>
        <v>0</v>
      </c>
      <c r="BL416" s="19" t="s">
        <v>154</v>
      </c>
      <c r="BM416" s="186" t="s">
        <v>635</v>
      </c>
    </row>
    <row r="417" spans="1:47" s="2" customFormat="1" ht="11.25">
      <c r="A417" s="36"/>
      <c r="B417" s="37"/>
      <c r="C417" s="38"/>
      <c r="D417" s="188" t="s">
        <v>156</v>
      </c>
      <c r="E417" s="38"/>
      <c r="F417" s="189" t="s">
        <v>636</v>
      </c>
      <c r="G417" s="38"/>
      <c r="H417" s="38"/>
      <c r="I417" s="190"/>
      <c r="J417" s="38"/>
      <c r="K417" s="38"/>
      <c r="L417" s="41"/>
      <c r="M417" s="191"/>
      <c r="N417" s="192"/>
      <c r="O417" s="66"/>
      <c r="P417" s="66"/>
      <c r="Q417" s="66"/>
      <c r="R417" s="66"/>
      <c r="S417" s="66"/>
      <c r="T417" s="67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T417" s="19" t="s">
        <v>156</v>
      </c>
      <c r="AU417" s="19" t="s">
        <v>83</v>
      </c>
    </row>
    <row r="418" spans="2:51" s="13" customFormat="1" ht="11.25">
      <c r="B418" s="193"/>
      <c r="C418" s="194"/>
      <c r="D418" s="195" t="s">
        <v>158</v>
      </c>
      <c r="E418" s="196" t="s">
        <v>19</v>
      </c>
      <c r="F418" s="197" t="s">
        <v>637</v>
      </c>
      <c r="G418" s="194"/>
      <c r="H418" s="198">
        <v>1.21</v>
      </c>
      <c r="I418" s="199"/>
      <c r="J418" s="194"/>
      <c r="K418" s="194"/>
      <c r="L418" s="200"/>
      <c r="M418" s="201"/>
      <c r="N418" s="202"/>
      <c r="O418" s="202"/>
      <c r="P418" s="202"/>
      <c r="Q418" s="202"/>
      <c r="R418" s="202"/>
      <c r="S418" s="202"/>
      <c r="T418" s="203"/>
      <c r="AT418" s="204" t="s">
        <v>158</v>
      </c>
      <c r="AU418" s="204" t="s">
        <v>83</v>
      </c>
      <c r="AV418" s="13" t="s">
        <v>83</v>
      </c>
      <c r="AW418" s="13" t="s">
        <v>34</v>
      </c>
      <c r="AX418" s="13" t="s">
        <v>73</v>
      </c>
      <c r="AY418" s="204" t="s">
        <v>147</v>
      </c>
    </row>
    <row r="419" spans="2:51" s="13" customFormat="1" ht="11.25">
      <c r="B419" s="193"/>
      <c r="C419" s="194"/>
      <c r="D419" s="195" t="s">
        <v>158</v>
      </c>
      <c r="E419" s="196" t="s">
        <v>19</v>
      </c>
      <c r="F419" s="197" t="s">
        <v>638</v>
      </c>
      <c r="G419" s="194"/>
      <c r="H419" s="198">
        <v>1.935</v>
      </c>
      <c r="I419" s="199"/>
      <c r="J419" s="194"/>
      <c r="K419" s="194"/>
      <c r="L419" s="200"/>
      <c r="M419" s="201"/>
      <c r="N419" s="202"/>
      <c r="O419" s="202"/>
      <c r="P419" s="202"/>
      <c r="Q419" s="202"/>
      <c r="R419" s="202"/>
      <c r="S419" s="202"/>
      <c r="T419" s="203"/>
      <c r="AT419" s="204" t="s">
        <v>158</v>
      </c>
      <c r="AU419" s="204" t="s">
        <v>83</v>
      </c>
      <c r="AV419" s="13" t="s">
        <v>83</v>
      </c>
      <c r="AW419" s="13" t="s">
        <v>34</v>
      </c>
      <c r="AX419" s="13" t="s">
        <v>73</v>
      </c>
      <c r="AY419" s="204" t="s">
        <v>147</v>
      </c>
    </row>
    <row r="420" spans="2:51" s="15" customFormat="1" ht="11.25">
      <c r="B420" s="225"/>
      <c r="C420" s="226"/>
      <c r="D420" s="195" t="s">
        <v>158</v>
      </c>
      <c r="E420" s="227" t="s">
        <v>19</v>
      </c>
      <c r="F420" s="228" t="s">
        <v>257</v>
      </c>
      <c r="G420" s="226"/>
      <c r="H420" s="229">
        <v>3.145</v>
      </c>
      <c r="I420" s="230"/>
      <c r="J420" s="226"/>
      <c r="K420" s="226"/>
      <c r="L420" s="231"/>
      <c r="M420" s="232"/>
      <c r="N420" s="233"/>
      <c r="O420" s="233"/>
      <c r="P420" s="233"/>
      <c r="Q420" s="233"/>
      <c r="R420" s="233"/>
      <c r="S420" s="233"/>
      <c r="T420" s="234"/>
      <c r="AT420" s="235" t="s">
        <v>158</v>
      </c>
      <c r="AU420" s="235" t="s">
        <v>83</v>
      </c>
      <c r="AV420" s="15" t="s">
        <v>154</v>
      </c>
      <c r="AW420" s="15" t="s">
        <v>34</v>
      </c>
      <c r="AX420" s="15" t="s">
        <v>81</v>
      </c>
      <c r="AY420" s="235" t="s">
        <v>147</v>
      </c>
    </row>
    <row r="421" spans="1:65" s="2" customFormat="1" ht="24.2" customHeight="1">
      <c r="A421" s="36"/>
      <c r="B421" s="37"/>
      <c r="C421" s="175" t="s">
        <v>639</v>
      </c>
      <c r="D421" s="175" t="s">
        <v>149</v>
      </c>
      <c r="E421" s="176" t="s">
        <v>640</v>
      </c>
      <c r="F421" s="177" t="s">
        <v>641</v>
      </c>
      <c r="G421" s="178" t="s">
        <v>180</v>
      </c>
      <c r="H421" s="179">
        <v>15.018</v>
      </c>
      <c r="I421" s="180"/>
      <c r="J421" s="181">
        <f>ROUND(I421*H421,2)</f>
        <v>0</v>
      </c>
      <c r="K421" s="177" t="s">
        <v>153</v>
      </c>
      <c r="L421" s="41"/>
      <c r="M421" s="182" t="s">
        <v>19</v>
      </c>
      <c r="N421" s="183" t="s">
        <v>44</v>
      </c>
      <c r="O421" s="66"/>
      <c r="P421" s="184">
        <f>O421*H421</f>
        <v>0</v>
      </c>
      <c r="Q421" s="184">
        <v>0</v>
      </c>
      <c r="R421" s="184">
        <f>Q421*H421</f>
        <v>0</v>
      </c>
      <c r="S421" s="184">
        <v>0.032</v>
      </c>
      <c r="T421" s="185">
        <f>S421*H421</f>
        <v>0.48057600000000006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86" t="s">
        <v>154</v>
      </c>
      <c r="AT421" s="186" t="s">
        <v>149</v>
      </c>
      <c r="AU421" s="186" t="s">
        <v>83</v>
      </c>
      <c r="AY421" s="19" t="s">
        <v>147</v>
      </c>
      <c r="BE421" s="187">
        <f>IF(N421="základní",J421,0)</f>
        <v>0</v>
      </c>
      <c r="BF421" s="187">
        <f>IF(N421="snížená",J421,0)</f>
        <v>0</v>
      </c>
      <c r="BG421" s="187">
        <f>IF(N421="zákl. přenesená",J421,0)</f>
        <v>0</v>
      </c>
      <c r="BH421" s="187">
        <f>IF(N421="sníž. přenesená",J421,0)</f>
        <v>0</v>
      </c>
      <c r="BI421" s="187">
        <f>IF(N421="nulová",J421,0)</f>
        <v>0</v>
      </c>
      <c r="BJ421" s="19" t="s">
        <v>81</v>
      </c>
      <c r="BK421" s="187">
        <f>ROUND(I421*H421,2)</f>
        <v>0</v>
      </c>
      <c r="BL421" s="19" t="s">
        <v>154</v>
      </c>
      <c r="BM421" s="186" t="s">
        <v>642</v>
      </c>
    </row>
    <row r="422" spans="1:47" s="2" customFormat="1" ht="11.25">
      <c r="A422" s="36"/>
      <c r="B422" s="37"/>
      <c r="C422" s="38"/>
      <c r="D422" s="188" t="s">
        <v>156</v>
      </c>
      <c r="E422" s="38"/>
      <c r="F422" s="189" t="s">
        <v>643</v>
      </c>
      <c r="G422" s="38"/>
      <c r="H422" s="38"/>
      <c r="I422" s="190"/>
      <c r="J422" s="38"/>
      <c r="K422" s="38"/>
      <c r="L422" s="41"/>
      <c r="M422" s="191"/>
      <c r="N422" s="192"/>
      <c r="O422" s="66"/>
      <c r="P422" s="66"/>
      <c r="Q422" s="66"/>
      <c r="R422" s="66"/>
      <c r="S422" s="66"/>
      <c r="T422" s="67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9" t="s">
        <v>156</v>
      </c>
      <c r="AU422" s="19" t="s">
        <v>83</v>
      </c>
    </row>
    <row r="423" spans="2:51" s="13" customFormat="1" ht="11.25">
      <c r="B423" s="193"/>
      <c r="C423" s="194"/>
      <c r="D423" s="195" t="s">
        <v>158</v>
      </c>
      <c r="E423" s="196" t="s">
        <v>19</v>
      </c>
      <c r="F423" s="197" t="s">
        <v>644</v>
      </c>
      <c r="G423" s="194"/>
      <c r="H423" s="198">
        <v>15.018</v>
      </c>
      <c r="I423" s="199"/>
      <c r="J423" s="194"/>
      <c r="K423" s="194"/>
      <c r="L423" s="200"/>
      <c r="M423" s="201"/>
      <c r="N423" s="202"/>
      <c r="O423" s="202"/>
      <c r="P423" s="202"/>
      <c r="Q423" s="202"/>
      <c r="R423" s="202"/>
      <c r="S423" s="202"/>
      <c r="T423" s="203"/>
      <c r="AT423" s="204" t="s">
        <v>158</v>
      </c>
      <c r="AU423" s="204" t="s">
        <v>83</v>
      </c>
      <c r="AV423" s="13" t="s">
        <v>83</v>
      </c>
      <c r="AW423" s="13" t="s">
        <v>34</v>
      </c>
      <c r="AX423" s="13" t="s">
        <v>81</v>
      </c>
      <c r="AY423" s="204" t="s">
        <v>147</v>
      </c>
    </row>
    <row r="424" spans="1:65" s="2" customFormat="1" ht="24.2" customHeight="1">
      <c r="A424" s="36"/>
      <c r="B424" s="37"/>
      <c r="C424" s="175" t="s">
        <v>645</v>
      </c>
      <c r="D424" s="175" t="s">
        <v>149</v>
      </c>
      <c r="E424" s="176" t="s">
        <v>646</v>
      </c>
      <c r="F424" s="177" t="s">
        <v>647</v>
      </c>
      <c r="G424" s="178" t="s">
        <v>180</v>
      </c>
      <c r="H424" s="179">
        <v>1.1</v>
      </c>
      <c r="I424" s="180"/>
      <c r="J424" s="181">
        <f>ROUND(I424*H424,2)</f>
        <v>0</v>
      </c>
      <c r="K424" s="177" t="s">
        <v>153</v>
      </c>
      <c r="L424" s="41"/>
      <c r="M424" s="182" t="s">
        <v>19</v>
      </c>
      <c r="N424" s="183" t="s">
        <v>44</v>
      </c>
      <c r="O424" s="66"/>
      <c r="P424" s="184">
        <f>O424*H424</f>
        <v>0</v>
      </c>
      <c r="Q424" s="184">
        <v>0</v>
      </c>
      <c r="R424" s="184">
        <f>Q424*H424</f>
        <v>0</v>
      </c>
      <c r="S424" s="184">
        <v>0.076</v>
      </c>
      <c r="T424" s="185">
        <f>S424*H424</f>
        <v>0.08360000000000001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86" t="s">
        <v>154</v>
      </c>
      <c r="AT424" s="186" t="s">
        <v>149</v>
      </c>
      <c r="AU424" s="186" t="s">
        <v>83</v>
      </c>
      <c r="AY424" s="19" t="s">
        <v>147</v>
      </c>
      <c r="BE424" s="187">
        <f>IF(N424="základní",J424,0)</f>
        <v>0</v>
      </c>
      <c r="BF424" s="187">
        <f>IF(N424="snížená",J424,0)</f>
        <v>0</v>
      </c>
      <c r="BG424" s="187">
        <f>IF(N424="zákl. přenesená",J424,0)</f>
        <v>0</v>
      </c>
      <c r="BH424" s="187">
        <f>IF(N424="sníž. přenesená",J424,0)</f>
        <v>0</v>
      </c>
      <c r="BI424" s="187">
        <f>IF(N424="nulová",J424,0)</f>
        <v>0</v>
      </c>
      <c r="BJ424" s="19" t="s">
        <v>81</v>
      </c>
      <c r="BK424" s="187">
        <f>ROUND(I424*H424,2)</f>
        <v>0</v>
      </c>
      <c r="BL424" s="19" t="s">
        <v>154</v>
      </c>
      <c r="BM424" s="186" t="s">
        <v>648</v>
      </c>
    </row>
    <row r="425" spans="1:47" s="2" customFormat="1" ht="11.25">
      <c r="A425" s="36"/>
      <c r="B425" s="37"/>
      <c r="C425" s="38"/>
      <c r="D425" s="188" t="s">
        <v>156</v>
      </c>
      <c r="E425" s="38"/>
      <c r="F425" s="189" t="s">
        <v>649</v>
      </c>
      <c r="G425" s="38"/>
      <c r="H425" s="38"/>
      <c r="I425" s="190"/>
      <c r="J425" s="38"/>
      <c r="K425" s="38"/>
      <c r="L425" s="41"/>
      <c r="M425" s="191"/>
      <c r="N425" s="192"/>
      <c r="O425" s="66"/>
      <c r="P425" s="66"/>
      <c r="Q425" s="66"/>
      <c r="R425" s="66"/>
      <c r="S425" s="66"/>
      <c r="T425" s="67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156</v>
      </c>
      <c r="AU425" s="19" t="s">
        <v>83</v>
      </c>
    </row>
    <row r="426" spans="2:51" s="13" customFormat="1" ht="11.25">
      <c r="B426" s="193"/>
      <c r="C426" s="194"/>
      <c r="D426" s="195" t="s">
        <v>158</v>
      </c>
      <c r="E426" s="196" t="s">
        <v>19</v>
      </c>
      <c r="F426" s="197" t="s">
        <v>650</v>
      </c>
      <c r="G426" s="194"/>
      <c r="H426" s="198">
        <v>1.1</v>
      </c>
      <c r="I426" s="199"/>
      <c r="J426" s="194"/>
      <c r="K426" s="194"/>
      <c r="L426" s="200"/>
      <c r="M426" s="201"/>
      <c r="N426" s="202"/>
      <c r="O426" s="202"/>
      <c r="P426" s="202"/>
      <c r="Q426" s="202"/>
      <c r="R426" s="202"/>
      <c r="S426" s="202"/>
      <c r="T426" s="203"/>
      <c r="AT426" s="204" t="s">
        <v>158</v>
      </c>
      <c r="AU426" s="204" t="s">
        <v>83</v>
      </c>
      <c r="AV426" s="13" t="s">
        <v>83</v>
      </c>
      <c r="AW426" s="13" t="s">
        <v>34</v>
      </c>
      <c r="AX426" s="13" t="s">
        <v>81</v>
      </c>
      <c r="AY426" s="204" t="s">
        <v>147</v>
      </c>
    </row>
    <row r="427" spans="1:65" s="2" customFormat="1" ht="24.2" customHeight="1">
      <c r="A427" s="36"/>
      <c r="B427" s="37"/>
      <c r="C427" s="175" t="s">
        <v>651</v>
      </c>
      <c r="D427" s="175" t="s">
        <v>149</v>
      </c>
      <c r="E427" s="176" t="s">
        <v>652</v>
      </c>
      <c r="F427" s="177" t="s">
        <v>653</v>
      </c>
      <c r="G427" s="178" t="s">
        <v>152</v>
      </c>
      <c r="H427" s="179">
        <v>52</v>
      </c>
      <c r="I427" s="180"/>
      <c r="J427" s="181">
        <f>ROUND(I427*H427,2)</f>
        <v>0</v>
      </c>
      <c r="K427" s="177" t="s">
        <v>153</v>
      </c>
      <c r="L427" s="41"/>
      <c r="M427" s="182" t="s">
        <v>19</v>
      </c>
      <c r="N427" s="183" t="s">
        <v>44</v>
      </c>
      <c r="O427" s="66"/>
      <c r="P427" s="184">
        <f>O427*H427</f>
        <v>0</v>
      </c>
      <c r="Q427" s="184">
        <v>0</v>
      </c>
      <c r="R427" s="184">
        <f>Q427*H427</f>
        <v>0</v>
      </c>
      <c r="S427" s="184">
        <v>0.009</v>
      </c>
      <c r="T427" s="185">
        <f>S427*H427</f>
        <v>0.46799999999999997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86" t="s">
        <v>154</v>
      </c>
      <c r="AT427" s="186" t="s">
        <v>149</v>
      </c>
      <c r="AU427" s="186" t="s">
        <v>83</v>
      </c>
      <c r="AY427" s="19" t="s">
        <v>147</v>
      </c>
      <c r="BE427" s="187">
        <f>IF(N427="základní",J427,0)</f>
        <v>0</v>
      </c>
      <c r="BF427" s="187">
        <f>IF(N427="snížená",J427,0)</f>
        <v>0</v>
      </c>
      <c r="BG427" s="187">
        <f>IF(N427="zákl. přenesená",J427,0)</f>
        <v>0</v>
      </c>
      <c r="BH427" s="187">
        <f>IF(N427="sníž. přenesená",J427,0)</f>
        <v>0</v>
      </c>
      <c r="BI427" s="187">
        <f>IF(N427="nulová",J427,0)</f>
        <v>0</v>
      </c>
      <c r="BJ427" s="19" t="s">
        <v>81</v>
      </c>
      <c r="BK427" s="187">
        <f>ROUND(I427*H427,2)</f>
        <v>0</v>
      </c>
      <c r="BL427" s="19" t="s">
        <v>154</v>
      </c>
      <c r="BM427" s="186" t="s">
        <v>654</v>
      </c>
    </row>
    <row r="428" spans="1:47" s="2" customFormat="1" ht="11.25">
      <c r="A428" s="36"/>
      <c r="B428" s="37"/>
      <c r="C428" s="38"/>
      <c r="D428" s="188" t="s">
        <v>156</v>
      </c>
      <c r="E428" s="38"/>
      <c r="F428" s="189" t="s">
        <v>655</v>
      </c>
      <c r="G428" s="38"/>
      <c r="H428" s="38"/>
      <c r="I428" s="190"/>
      <c r="J428" s="38"/>
      <c r="K428" s="38"/>
      <c r="L428" s="41"/>
      <c r="M428" s="191"/>
      <c r="N428" s="192"/>
      <c r="O428" s="66"/>
      <c r="P428" s="66"/>
      <c r="Q428" s="66"/>
      <c r="R428" s="66"/>
      <c r="S428" s="66"/>
      <c r="T428" s="67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9" t="s">
        <v>156</v>
      </c>
      <c r="AU428" s="19" t="s">
        <v>83</v>
      </c>
    </row>
    <row r="429" spans="2:51" s="13" customFormat="1" ht="11.25">
      <c r="B429" s="193"/>
      <c r="C429" s="194"/>
      <c r="D429" s="195" t="s">
        <v>158</v>
      </c>
      <c r="E429" s="196" t="s">
        <v>19</v>
      </c>
      <c r="F429" s="197" t="s">
        <v>656</v>
      </c>
      <c r="G429" s="194"/>
      <c r="H429" s="198">
        <v>52</v>
      </c>
      <c r="I429" s="199"/>
      <c r="J429" s="194"/>
      <c r="K429" s="194"/>
      <c r="L429" s="200"/>
      <c r="M429" s="201"/>
      <c r="N429" s="202"/>
      <c r="O429" s="202"/>
      <c r="P429" s="202"/>
      <c r="Q429" s="202"/>
      <c r="R429" s="202"/>
      <c r="S429" s="202"/>
      <c r="T429" s="203"/>
      <c r="AT429" s="204" t="s">
        <v>158</v>
      </c>
      <c r="AU429" s="204" t="s">
        <v>83</v>
      </c>
      <c r="AV429" s="13" t="s">
        <v>83</v>
      </c>
      <c r="AW429" s="13" t="s">
        <v>34</v>
      </c>
      <c r="AX429" s="13" t="s">
        <v>81</v>
      </c>
      <c r="AY429" s="204" t="s">
        <v>147</v>
      </c>
    </row>
    <row r="430" spans="1:65" s="2" customFormat="1" ht="16.5" customHeight="1">
      <c r="A430" s="36"/>
      <c r="B430" s="37"/>
      <c r="C430" s="175" t="s">
        <v>657</v>
      </c>
      <c r="D430" s="175" t="s">
        <v>149</v>
      </c>
      <c r="E430" s="176" t="s">
        <v>658</v>
      </c>
      <c r="F430" s="177" t="s">
        <v>659</v>
      </c>
      <c r="G430" s="178" t="s">
        <v>215</v>
      </c>
      <c r="H430" s="179">
        <v>21</v>
      </c>
      <c r="I430" s="180"/>
      <c r="J430" s="181">
        <f>ROUND(I430*H430,2)</f>
        <v>0</v>
      </c>
      <c r="K430" s="177" t="s">
        <v>153</v>
      </c>
      <c r="L430" s="41"/>
      <c r="M430" s="182" t="s">
        <v>19</v>
      </c>
      <c r="N430" s="183" t="s">
        <v>44</v>
      </c>
      <c r="O430" s="66"/>
      <c r="P430" s="184">
        <f>O430*H430</f>
        <v>0</v>
      </c>
      <c r="Q430" s="184">
        <v>6E-05</v>
      </c>
      <c r="R430" s="184">
        <f>Q430*H430</f>
        <v>0.00126</v>
      </c>
      <c r="S430" s="184">
        <v>0.002</v>
      </c>
      <c r="T430" s="185">
        <f>S430*H430</f>
        <v>0.042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86" t="s">
        <v>154</v>
      </c>
      <c r="AT430" s="186" t="s">
        <v>149</v>
      </c>
      <c r="AU430" s="186" t="s">
        <v>83</v>
      </c>
      <c r="AY430" s="19" t="s">
        <v>147</v>
      </c>
      <c r="BE430" s="187">
        <f>IF(N430="základní",J430,0)</f>
        <v>0</v>
      </c>
      <c r="BF430" s="187">
        <f>IF(N430="snížená",J430,0)</f>
        <v>0</v>
      </c>
      <c r="BG430" s="187">
        <f>IF(N430="zákl. přenesená",J430,0)</f>
        <v>0</v>
      </c>
      <c r="BH430" s="187">
        <f>IF(N430="sníž. přenesená",J430,0)</f>
        <v>0</v>
      </c>
      <c r="BI430" s="187">
        <f>IF(N430="nulová",J430,0)</f>
        <v>0</v>
      </c>
      <c r="BJ430" s="19" t="s">
        <v>81</v>
      </c>
      <c r="BK430" s="187">
        <f>ROUND(I430*H430,2)</f>
        <v>0</v>
      </c>
      <c r="BL430" s="19" t="s">
        <v>154</v>
      </c>
      <c r="BM430" s="186" t="s">
        <v>660</v>
      </c>
    </row>
    <row r="431" spans="1:47" s="2" customFormat="1" ht="11.25">
      <c r="A431" s="36"/>
      <c r="B431" s="37"/>
      <c r="C431" s="38"/>
      <c r="D431" s="188" t="s">
        <v>156</v>
      </c>
      <c r="E431" s="38"/>
      <c r="F431" s="189" t="s">
        <v>661</v>
      </c>
      <c r="G431" s="38"/>
      <c r="H431" s="38"/>
      <c r="I431" s="190"/>
      <c r="J431" s="38"/>
      <c r="K431" s="38"/>
      <c r="L431" s="41"/>
      <c r="M431" s="191"/>
      <c r="N431" s="192"/>
      <c r="O431" s="66"/>
      <c r="P431" s="66"/>
      <c r="Q431" s="66"/>
      <c r="R431" s="66"/>
      <c r="S431" s="66"/>
      <c r="T431" s="67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9" t="s">
        <v>156</v>
      </c>
      <c r="AU431" s="19" t="s">
        <v>83</v>
      </c>
    </row>
    <row r="432" spans="2:51" s="13" customFormat="1" ht="11.25">
      <c r="B432" s="193"/>
      <c r="C432" s="194"/>
      <c r="D432" s="195" t="s">
        <v>158</v>
      </c>
      <c r="E432" s="196" t="s">
        <v>19</v>
      </c>
      <c r="F432" s="197" t="s">
        <v>662</v>
      </c>
      <c r="G432" s="194"/>
      <c r="H432" s="198">
        <v>21</v>
      </c>
      <c r="I432" s="199"/>
      <c r="J432" s="194"/>
      <c r="K432" s="194"/>
      <c r="L432" s="200"/>
      <c r="M432" s="201"/>
      <c r="N432" s="202"/>
      <c r="O432" s="202"/>
      <c r="P432" s="202"/>
      <c r="Q432" s="202"/>
      <c r="R432" s="202"/>
      <c r="S432" s="202"/>
      <c r="T432" s="203"/>
      <c r="AT432" s="204" t="s">
        <v>158</v>
      </c>
      <c r="AU432" s="204" t="s">
        <v>83</v>
      </c>
      <c r="AV432" s="13" t="s">
        <v>83</v>
      </c>
      <c r="AW432" s="13" t="s">
        <v>34</v>
      </c>
      <c r="AX432" s="13" t="s">
        <v>81</v>
      </c>
      <c r="AY432" s="204" t="s">
        <v>147</v>
      </c>
    </row>
    <row r="433" spans="1:65" s="2" customFormat="1" ht="24.2" customHeight="1">
      <c r="A433" s="36"/>
      <c r="B433" s="37"/>
      <c r="C433" s="175" t="s">
        <v>663</v>
      </c>
      <c r="D433" s="175" t="s">
        <v>149</v>
      </c>
      <c r="E433" s="176" t="s">
        <v>664</v>
      </c>
      <c r="F433" s="177" t="s">
        <v>665</v>
      </c>
      <c r="G433" s="178" t="s">
        <v>180</v>
      </c>
      <c r="H433" s="179">
        <v>270</v>
      </c>
      <c r="I433" s="180"/>
      <c r="J433" s="181">
        <f>ROUND(I433*H433,2)</f>
        <v>0</v>
      </c>
      <c r="K433" s="177" t="s">
        <v>153</v>
      </c>
      <c r="L433" s="41"/>
      <c r="M433" s="182" t="s">
        <v>19</v>
      </c>
      <c r="N433" s="183" t="s">
        <v>44</v>
      </c>
      <c r="O433" s="66"/>
      <c r="P433" s="184">
        <f>O433*H433</f>
        <v>0</v>
      </c>
      <c r="Q433" s="184">
        <v>0</v>
      </c>
      <c r="R433" s="184">
        <f>Q433*H433</f>
        <v>0</v>
      </c>
      <c r="S433" s="184">
        <v>0.059</v>
      </c>
      <c r="T433" s="185">
        <f>S433*H433</f>
        <v>15.93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86" t="s">
        <v>154</v>
      </c>
      <c r="AT433" s="186" t="s">
        <v>149</v>
      </c>
      <c r="AU433" s="186" t="s">
        <v>83</v>
      </c>
      <c r="AY433" s="19" t="s">
        <v>147</v>
      </c>
      <c r="BE433" s="187">
        <f>IF(N433="základní",J433,0)</f>
        <v>0</v>
      </c>
      <c r="BF433" s="187">
        <f>IF(N433="snížená",J433,0)</f>
        <v>0</v>
      </c>
      <c r="BG433" s="187">
        <f>IF(N433="zákl. přenesená",J433,0)</f>
        <v>0</v>
      </c>
      <c r="BH433" s="187">
        <f>IF(N433="sníž. přenesená",J433,0)</f>
        <v>0</v>
      </c>
      <c r="BI433" s="187">
        <f>IF(N433="nulová",J433,0)</f>
        <v>0</v>
      </c>
      <c r="BJ433" s="19" t="s">
        <v>81</v>
      </c>
      <c r="BK433" s="187">
        <f>ROUND(I433*H433,2)</f>
        <v>0</v>
      </c>
      <c r="BL433" s="19" t="s">
        <v>154</v>
      </c>
      <c r="BM433" s="186" t="s">
        <v>666</v>
      </c>
    </row>
    <row r="434" spans="1:47" s="2" customFormat="1" ht="11.25">
      <c r="A434" s="36"/>
      <c r="B434" s="37"/>
      <c r="C434" s="38"/>
      <c r="D434" s="188" t="s">
        <v>156</v>
      </c>
      <c r="E434" s="38"/>
      <c r="F434" s="189" t="s">
        <v>667</v>
      </c>
      <c r="G434" s="38"/>
      <c r="H434" s="38"/>
      <c r="I434" s="190"/>
      <c r="J434" s="38"/>
      <c r="K434" s="38"/>
      <c r="L434" s="41"/>
      <c r="M434" s="191"/>
      <c r="N434" s="192"/>
      <c r="O434" s="66"/>
      <c r="P434" s="66"/>
      <c r="Q434" s="66"/>
      <c r="R434" s="66"/>
      <c r="S434" s="66"/>
      <c r="T434" s="67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9" t="s">
        <v>156</v>
      </c>
      <c r="AU434" s="19" t="s">
        <v>83</v>
      </c>
    </row>
    <row r="435" spans="2:51" s="14" customFormat="1" ht="11.25">
      <c r="B435" s="215"/>
      <c r="C435" s="216"/>
      <c r="D435" s="195" t="s">
        <v>158</v>
      </c>
      <c r="E435" s="217" t="s">
        <v>19</v>
      </c>
      <c r="F435" s="218" t="s">
        <v>450</v>
      </c>
      <c r="G435" s="216"/>
      <c r="H435" s="217" t="s">
        <v>19</v>
      </c>
      <c r="I435" s="219"/>
      <c r="J435" s="216"/>
      <c r="K435" s="216"/>
      <c r="L435" s="220"/>
      <c r="M435" s="221"/>
      <c r="N435" s="222"/>
      <c r="O435" s="222"/>
      <c r="P435" s="222"/>
      <c r="Q435" s="222"/>
      <c r="R435" s="222"/>
      <c r="S435" s="222"/>
      <c r="T435" s="223"/>
      <c r="AT435" s="224" t="s">
        <v>158</v>
      </c>
      <c r="AU435" s="224" t="s">
        <v>83</v>
      </c>
      <c r="AV435" s="14" t="s">
        <v>81</v>
      </c>
      <c r="AW435" s="14" t="s">
        <v>34</v>
      </c>
      <c r="AX435" s="14" t="s">
        <v>73</v>
      </c>
      <c r="AY435" s="224" t="s">
        <v>147</v>
      </c>
    </row>
    <row r="436" spans="2:51" s="13" customFormat="1" ht="11.25">
      <c r="B436" s="193"/>
      <c r="C436" s="194"/>
      <c r="D436" s="195" t="s">
        <v>158</v>
      </c>
      <c r="E436" s="196" t="s">
        <v>19</v>
      </c>
      <c r="F436" s="197" t="s">
        <v>668</v>
      </c>
      <c r="G436" s="194"/>
      <c r="H436" s="198">
        <v>270</v>
      </c>
      <c r="I436" s="199"/>
      <c r="J436" s="194"/>
      <c r="K436" s="194"/>
      <c r="L436" s="200"/>
      <c r="M436" s="201"/>
      <c r="N436" s="202"/>
      <c r="O436" s="202"/>
      <c r="P436" s="202"/>
      <c r="Q436" s="202"/>
      <c r="R436" s="202"/>
      <c r="S436" s="202"/>
      <c r="T436" s="203"/>
      <c r="AT436" s="204" t="s">
        <v>158</v>
      </c>
      <c r="AU436" s="204" t="s">
        <v>83</v>
      </c>
      <c r="AV436" s="13" t="s">
        <v>83</v>
      </c>
      <c r="AW436" s="13" t="s">
        <v>34</v>
      </c>
      <c r="AX436" s="13" t="s">
        <v>81</v>
      </c>
      <c r="AY436" s="204" t="s">
        <v>147</v>
      </c>
    </row>
    <row r="437" spans="1:65" s="2" customFormat="1" ht="24.2" customHeight="1">
      <c r="A437" s="36"/>
      <c r="B437" s="37"/>
      <c r="C437" s="175" t="s">
        <v>669</v>
      </c>
      <c r="D437" s="175" t="s">
        <v>149</v>
      </c>
      <c r="E437" s="176" t="s">
        <v>670</v>
      </c>
      <c r="F437" s="177" t="s">
        <v>671</v>
      </c>
      <c r="G437" s="178" t="s">
        <v>180</v>
      </c>
      <c r="H437" s="179">
        <v>220</v>
      </c>
      <c r="I437" s="180"/>
      <c r="J437" s="181">
        <f>ROUND(I437*H437,2)</f>
        <v>0</v>
      </c>
      <c r="K437" s="177" t="s">
        <v>153</v>
      </c>
      <c r="L437" s="41"/>
      <c r="M437" s="182" t="s">
        <v>19</v>
      </c>
      <c r="N437" s="183" t="s">
        <v>44</v>
      </c>
      <c r="O437" s="66"/>
      <c r="P437" s="184">
        <f>O437*H437</f>
        <v>0</v>
      </c>
      <c r="Q437" s="184">
        <v>0</v>
      </c>
      <c r="R437" s="184">
        <f>Q437*H437</f>
        <v>0</v>
      </c>
      <c r="S437" s="184">
        <v>0.089</v>
      </c>
      <c r="T437" s="185">
        <f>S437*H437</f>
        <v>19.58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86" t="s">
        <v>154</v>
      </c>
      <c r="AT437" s="186" t="s">
        <v>149</v>
      </c>
      <c r="AU437" s="186" t="s">
        <v>83</v>
      </c>
      <c r="AY437" s="19" t="s">
        <v>147</v>
      </c>
      <c r="BE437" s="187">
        <f>IF(N437="základní",J437,0)</f>
        <v>0</v>
      </c>
      <c r="BF437" s="187">
        <f>IF(N437="snížená",J437,0)</f>
        <v>0</v>
      </c>
      <c r="BG437" s="187">
        <f>IF(N437="zákl. přenesená",J437,0)</f>
        <v>0</v>
      </c>
      <c r="BH437" s="187">
        <f>IF(N437="sníž. přenesená",J437,0)</f>
        <v>0</v>
      </c>
      <c r="BI437" s="187">
        <f>IF(N437="nulová",J437,0)</f>
        <v>0</v>
      </c>
      <c r="BJ437" s="19" t="s">
        <v>81</v>
      </c>
      <c r="BK437" s="187">
        <f>ROUND(I437*H437,2)</f>
        <v>0</v>
      </c>
      <c r="BL437" s="19" t="s">
        <v>154</v>
      </c>
      <c r="BM437" s="186" t="s">
        <v>672</v>
      </c>
    </row>
    <row r="438" spans="1:47" s="2" customFormat="1" ht="11.25">
      <c r="A438" s="36"/>
      <c r="B438" s="37"/>
      <c r="C438" s="38"/>
      <c r="D438" s="188" t="s">
        <v>156</v>
      </c>
      <c r="E438" s="38"/>
      <c r="F438" s="189" t="s">
        <v>673</v>
      </c>
      <c r="G438" s="38"/>
      <c r="H438" s="38"/>
      <c r="I438" s="190"/>
      <c r="J438" s="38"/>
      <c r="K438" s="38"/>
      <c r="L438" s="41"/>
      <c r="M438" s="191"/>
      <c r="N438" s="192"/>
      <c r="O438" s="66"/>
      <c r="P438" s="66"/>
      <c r="Q438" s="66"/>
      <c r="R438" s="66"/>
      <c r="S438" s="66"/>
      <c r="T438" s="67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9" t="s">
        <v>156</v>
      </c>
      <c r="AU438" s="19" t="s">
        <v>83</v>
      </c>
    </row>
    <row r="439" spans="2:51" s="14" customFormat="1" ht="11.25">
      <c r="B439" s="215"/>
      <c r="C439" s="216"/>
      <c r="D439" s="195" t="s">
        <v>158</v>
      </c>
      <c r="E439" s="217" t="s">
        <v>19</v>
      </c>
      <c r="F439" s="218" t="s">
        <v>450</v>
      </c>
      <c r="G439" s="216"/>
      <c r="H439" s="217" t="s">
        <v>19</v>
      </c>
      <c r="I439" s="219"/>
      <c r="J439" s="216"/>
      <c r="K439" s="216"/>
      <c r="L439" s="220"/>
      <c r="M439" s="221"/>
      <c r="N439" s="222"/>
      <c r="O439" s="222"/>
      <c r="P439" s="222"/>
      <c r="Q439" s="222"/>
      <c r="R439" s="222"/>
      <c r="S439" s="222"/>
      <c r="T439" s="223"/>
      <c r="AT439" s="224" t="s">
        <v>158</v>
      </c>
      <c r="AU439" s="224" t="s">
        <v>83</v>
      </c>
      <c r="AV439" s="14" t="s">
        <v>81</v>
      </c>
      <c r="AW439" s="14" t="s">
        <v>34</v>
      </c>
      <c r="AX439" s="14" t="s">
        <v>73</v>
      </c>
      <c r="AY439" s="224" t="s">
        <v>147</v>
      </c>
    </row>
    <row r="440" spans="2:51" s="13" customFormat="1" ht="11.25">
      <c r="B440" s="193"/>
      <c r="C440" s="194"/>
      <c r="D440" s="195" t="s">
        <v>158</v>
      </c>
      <c r="E440" s="196" t="s">
        <v>19</v>
      </c>
      <c r="F440" s="197" t="s">
        <v>674</v>
      </c>
      <c r="G440" s="194"/>
      <c r="H440" s="198">
        <v>220</v>
      </c>
      <c r="I440" s="199"/>
      <c r="J440" s="194"/>
      <c r="K440" s="194"/>
      <c r="L440" s="200"/>
      <c r="M440" s="201"/>
      <c r="N440" s="202"/>
      <c r="O440" s="202"/>
      <c r="P440" s="202"/>
      <c r="Q440" s="202"/>
      <c r="R440" s="202"/>
      <c r="S440" s="202"/>
      <c r="T440" s="203"/>
      <c r="AT440" s="204" t="s">
        <v>158</v>
      </c>
      <c r="AU440" s="204" t="s">
        <v>83</v>
      </c>
      <c r="AV440" s="13" t="s">
        <v>83</v>
      </c>
      <c r="AW440" s="13" t="s">
        <v>34</v>
      </c>
      <c r="AX440" s="13" t="s">
        <v>81</v>
      </c>
      <c r="AY440" s="204" t="s">
        <v>147</v>
      </c>
    </row>
    <row r="441" spans="1:65" s="2" customFormat="1" ht="24.2" customHeight="1">
      <c r="A441" s="36"/>
      <c r="B441" s="37"/>
      <c r="C441" s="175" t="s">
        <v>675</v>
      </c>
      <c r="D441" s="175" t="s">
        <v>149</v>
      </c>
      <c r="E441" s="176" t="s">
        <v>676</v>
      </c>
      <c r="F441" s="177" t="s">
        <v>677</v>
      </c>
      <c r="G441" s="178" t="s">
        <v>237</v>
      </c>
      <c r="H441" s="179">
        <v>40.724</v>
      </c>
      <c r="I441" s="180"/>
      <c r="J441" s="181">
        <f>ROUND(I441*H441,2)</f>
        <v>0</v>
      </c>
      <c r="K441" s="177" t="s">
        <v>153</v>
      </c>
      <c r="L441" s="41"/>
      <c r="M441" s="182" t="s">
        <v>19</v>
      </c>
      <c r="N441" s="183" t="s">
        <v>44</v>
      </c>
      <c r="O441" s="66"/>
      <c r="P441" s="184">
        <f>O441*H441</f>
        <v>0</v>
      </c>
      <c r="Q441" s="184">
        <v>0</v>
      </c>
      <c r="R441" s="184">
        <f>Q441*H441</f>
        <v>0</v>
      </c>
      <c r="S441" s="184">
        <v>0</v>
      </c>
      <c r="T441" s="185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86" t="s">
        <v>154</v>
      </c>
      <c r="AT441" s="186" t="s">
        <v>149</v>
      </c>
      <c r="AU441" s="186" t="s">
        <v>83</v>
      </c>
      <c r="AY441" s="19" t="s">
        <v>147</v>
      </c>
      <c r="BE441" s="187">
        <f>IF(N441="základní",J441,0)</f>
        <v>0</v>
      </c>
      <c r="BF441" s="187">
        <f>IF(N441="snížená",J441,0)</f>
        <v>0</v>
      </c>
      <c r="BG441" s="187">
        <f>IF(N441="zákl. přenesená",J441,0)</f>
        <v>0</v>
      </c>
      <c r="BH441" s="187">
        <f>IF(N441="sníž. přenesená",J441,0)</f>
        <v>0</v>
      </c>
      <c r="BI441" s="187">
        <f>IF(N441="nulová",J441,0)</f>
        <v>0</v>
      </c>
      <c r="BJ441" s="19" t="s">
        <v>81</v>
      </c>
      <c r="BK441" s="187">
        <f>ROUND(I441*H441,2)</f>
        <v>0</v>
      </c>
      <c r="BL441" s="19" t="s">
        <v>154</v>
      </c>
      <c r="BM441" s="186" t="s">
        <v>678</v>
      </c>
    </row>
    <row r="442" spans="1:47" s="2" customFormat="1" ht="11.25">
      <c r="A442" s="36"/>
      <c r="B442" s="37"/>
      <c r="C442" s="38"/>
      <c r="D442" s="188" t="s">
        <v>156</v>
      </c>
      <c r="E442" s="38"/>
      <c r="F442" s="189" t="s">
        <v>679</v>
      </c>
      <c r="G442" s="38"/>
      <c r="H442" s="38"/>
      <c r="I442" s="190"/>
      <c r="J442" s="38"/>
      <c r="K442" s="38"/>
      <c r="L442" s="41"/>
      <c r="M442" s="191"/>
      <c r="N442" s="192"/>
      <c r="O442" s="66"/>
      <c r="P442" s="66"/>
      <c r="Q442" s="66"/>
      <c r="R442" s="66"/>
      <c r="S442" s="66"/>
      <c r="T442" s="67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T442" s="19" t="s">
        <v>156</v>
      </c>
      <c r="AU442" s="19" t="s">
        <v>83</v>
      </c>
    </row>
    <row r="443" spans="2:51" s="13" customFormat="1" ht="11.25">
      <c r="B443" s="193"/>
      <c r="C443" s="194"/>
      <c r="D443" s="195" t="s">
        <v>158</v>
      </c>
      <c r="E443" s="196" t="s">
        <v>19</v>
      </c>
      <c r="F443" s="197" t="s">
        <v>680</v>
      </c>
      <c r="G443" s="194"/>
      <c r="H443" s="198">
        <v>40.724</v>
      </c>
      <c r="I443" s="199"/>
      <c r="J443" s="194"/>
      <c r="K443" s="194"/>
      <c r="L443" s="200"/>
      <c r="M443" s="201"/>
      <c r="N443" s="202"/>
      <c r="O443" s="202"/>
      <c r="P443" s="202"/>
      <c r="Q443" s="202"/>
      <c r="R443" s="202"/>
      <c r="S443" s="202"/>
      <c r="T443" s="203"/>
      <c r="AT443" s="204" t="s">
        <v>158</v>
      </c>
      <c r="AU443" s="204" t="s">
        <v>83</v>
      </c>
      <c r="AV443" s="13" t="s">
        <v>83</v>
      </c>
      <c r="AW443" s="13" t="s">
        <v>34</v>
      </c>
      <c r="AX443" s="13" t="s">
        <v>81</v>
      </c>
      <c r="AY443" s="204" t="s">
        <v>147</v>
      </c>
    </row>
    <row r="444" spans="1:65" s="2" customFormat="1" ht="21.75" customHeight="1">
      <c r="A444" s="36"/>
      <c r="B444" s="37"/>
      <c r="C444" s="175" t="s">
        <v>681</v>
      </c>
      <c r="D444" s="175" t="s">
        <v>149</v>
      </c>
      <c r="E444" s="176" t="s">
        <v>682</v>
      </c>
      <c r="F444" s="177" t="s">
        <v>683</v>
      </c>
      <c r="G444" s="178" t="s">
        <v>237</v>
      </c>
      <c r="H444" s="179">
        <v>40.724</v>
      </c>
      <c r="I444" s="180"/>
      <c r="J444" s="181">
        <f>ROUND(I444*H444,2)</f>
        <v>0</v>
      </c>
      <c r="K444" s="177" t="s">
        <v>153</v>
      </c>
      <c r="L444" s="41"/>
      <c r="M444" s="182" t="s">
        <v>19</v>
      </c>
      <c r="N444" s="183" t="s">
        <v>44</v>
      </c>
      <c r="O444" s="66"/>
      <c r="P444" s="184">
        <f>O444*H444</f>
        <v>0</v>
      </c>
      <c r="Q444" s="184">
        <v>0</v>
      </c>
      <c r="R444" s="184">
        <f>Q444*H444</f>
        <v>0</v>
      </c>
      <c r="S444" s="184">
        <v>0</v>
      </c>
      <c r="T444" s="185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86" t="s">
        <v>154</v>
      </c>
      <c r="AT444" s="186" t="s">
        <v>149</v>
      </c>
      <c r="AU444" s="186" t="s">
        <v>83</v>
      </c>
      <c r="AY444" s="19" t="s">
        <v>147</v>
      </c>
      <c r="BE444" s="187">
        <f>IF(N444="základní",J444,0)</f>
        <v>0</v>
      </c>
      <c r="BF444" s="187">
        <f>IF(N444="snížená",J444,0)</f>
        <v>0</v>
      </c>
      <c r="BG444" s="187">
        <f>IF(N444="zákl. přenesená",J444,0)</f>
        <v>0</v>
      </c>
      <c r="BH444" s="187">
        <f>IF(N444="sníž. přenesená",J444,0)</f>
        <v>0</v>
      </c>
      <c r="BI444" s="187">
        <f>IF(N444="nulová",J444,0)</f>
        <v>0</v>
      </c>
      <c r="BJ444" s="19" t="s">
        <v>81</v>
      </c>
      <c r="BK444" s="187">
        <f>ROUND(I444*H444,2)</f>
        <v>0</v>
      </c>
      <c r="BL444" s="19" t="s">
        <v>154</v>
      </c>
      <c r="BM444" s="186" t="s">
        <v>684</v>
      </c>
    </row>
    <row r="445" spans="1:47" s="2" customFormat="1" ht="11.25">
      <c r="A445" s="36"/>
      <c r="B445" s="37"/>
      <c r="C445" s="38"/>
      <c r="D445" s="188" t="s">
        <v>156</v>
      </c>
      <c r="E445" s="38"/>
      <c r="F445" s="189" t="s">
        <v>685</v>
      </c>
      <c r="G445" s="38"/>
      <c r="H445" s="38"/>
      <c r="I445" s="190"/>
      <c r="J445" s="38"/>
      <c r="K445" s="38"/>
      <c r="L445" s="41"/>
      <c r="M445" s="191"/>
      <c r="N445" s="192"/>
      <c r="O445" s="66"/>
      <c r="P445" s="66"/>
      <c r="Q445" s="66"/>
      <c r="R445" s="66"/>
      <c r="S445" s="66"/>
      <c r="T445" s="67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T445" s="19" t="s">
        <v>156</v>
      </c>
      <c r="AU445" s="19" t="s">
        <v>83</v>
      </c>
    </row>
    <row r="446" spans="2:51" s="13" customFormat="1" ht="11.25">
      <c r="B446" s="193"/>
      <c r="C446" s="194"/>
      <c r="D446" s="195" t="s">
        <v>158</v>
      </c>
      <c r="E446" s="196" t="s">
        <v>19</v>
      </c>
      <c r="F446" s="197" t="s">
        <v>680</v>
      </c>
      <c r="G446" s="194"/>
      <c r="H446" s="198">
        <v>40.724</v>
      </c>
      <c r="I446" s="199"/>
      <c r="J446" s="194"/>
      <c r="K446" s="194"/>
      <c r="L446" s="200"/>
      <c r="M446" s="201"/>
      <c r="N446" s="202"/>
      <c r="O446" s="202"/>
      <c r="P446" s="202"/>
      <c r="Q446" s="202"/>
      <c r="R446" s="202"/>
      <c r="S446" s="202"/>
      <c r="T446" s="203"/>
      <c r="AT446" s="204" t="s">
        <v>158</v>
      </c>
      <c r="AU446" s="204" t="s">
        <v>83</v>
      </c>
      <c r="AV446" s="13" t="s">
        <v>83</v>
      </c>
      <c r="AW446" s="13" t="s">
        <v>34</v>
      </c>
      <c r="AX446" s="13" t="s">
        <v>81</v>
      </c>
      <c r="AY446" s="204" t="s">
        <v>147</v>
      </c>
    </row>
    <row r="447" spans="1:65" s="2" customFormat="1" ht="24.2" customHeight="1">
      <c r="A447" s="36"/>
      <c r="B447" s="37"/>
      <c r="C447" s="175" t="s">
        <v>686</v>
      </c>
      <c r="D447" s="175" t="s">
        <v>149</v>
      </c>
      <c r="E447" s="176" t="s">
        <v>687</v>
      </c>
      <c r="F447" s="177" t="s">
        <v>688</v>
      </c>
      <c r="G447" s="178" t="s">
        <v>237</v>
      </c>
      <c r="H447" s="179">
        <v>742.71</v>
      </c>
      <c r="I447" s="180"/>
      <c r="J447" s="181">
        <f>ROUND(I447*H447,2)</f>
        <v>0</v>
      </c>
      <c r="K447" s="177" t="s">
        <v>153</v>
      </c>
      <c r="L447" s="41"/>
      <c r="M447" s="182" t="s">
        <v>19</v>
      </c>
      <c r="N447" s="183" t="s">
        <v>44</v>
      </c>
      <c r="O447" s="66"/>
      <c r="P447" s="184">
        <f>O447*H447</f>
        <v>0</v>
      </c>
      <c r="Q447" s="184">
        <v>0</v>
      </c>
      <c r="R447" s="184">
        <f>Q447*H447</f>
        <v>0</v>
      </c>
      <c r="S447" s="184">
        <v>0</v>
      </c>
      <c r="T447" s="185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186" t="s">
        <v>154</v>
      </c>
      <c r="AT447" s="186" t="s">
        <v>149</v>
      </c>
      <c r="AU447" s="186" t="s">
        <v>83</v>
      </c>
      <c r="AY447" s="19" t="s">
        <v>147</v>
      </c>
      <c r="BE447" s="187">
        <f>IF(N447="základní",J447,0)</f>
        <v>0</v>
      </c>
      <c r="BF447" s="187">
        <f>IF(N447="snížená",J447,0)</f>
        <v>0</v>
      </c>
      <c r="BG447" s="187">
        <f>IF(N447="zákl. přenesená",J447,0)</f>
        <v>0</v>
      </c>
      <c r="BH447" s="187">
        <f>IF(N447="sníž. přenesená",J447,0)</f>
        <v>0</v>
      </c>
      <c r="BI447" s="187">
        <f>IF(N447="nulová",J447,0)</f>
        <v>0</v>
      </c>
      <c r="BJ447" s="19" t="s">
        <v>81</v>
      </c>
      <c r="BK447" s="187">
        <f>ROUND(I447*H447,2)</f>
        <v>0</v>
      </c>
      <c r="BL447" s="19" t="s">
        <v>154</v>
      </c>
      <c r="BM447" s="186" t="s">
        <v>689</v>
      </c>
    </row>
    <row r="448" spans="1:47" s="2" customFormat="1" ht="11.25">
      <c r="A448" s="36"/>
      <c r="B448" s="37"/>
      <c r="C448" s="38"/>
      <c r="D448" s="188" t="s">
        <v>156</v>
      </c>
      <c r="E448" s="38"/>
      <c r="F448" s="189" t="s">
        <v>690</v>
      </c>
      <c r="G448" s="38"/>
      <c r="H448" s="38"/>
      <c r="I448" s="190"/>
      <c r="J448" s="38"/>
      <c r="K448" s="38"/>
      <c r="L448" s="41"/>
      <c r="M448" s="191"/>
      <c r="N448" s="192"/>
      <c r="O448" s="66"/>
      <c r="P448" s="66"/>
      <c r="Q448" s="66"/>
      <c r="R448" s="66"/>
      <c r="S448" s="66"/>
      <c r="T448" s="67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9" t="s">
        <v>156</v>
      </c>
      <c r="AU448" s="19" t="s">
        <v>83</v>
      </c>
    </row>
    <row r="449" spans="2:51" s="13" customFormat="1" ht="11.25">
      <c r="B449" s="193"/>
      <c r="C449" s="194"/>
      <c r="D449" s="195" t="s">
        <v>158</v>
      </c>
      <c r="E449" s="196" t="s">
        <v>19</v>
      </c>
      <c r="F449" s="197" t="s">
        <v>691</v>
      </c>
      <c r="G449" s="194"/>
      <c r="H449" s="198">
        <v>742.71</v>
      </c>
      <c r="I449" s="199"/>
      <c r="J449" s="194"/>
      <c r="K449" s="194"/>
      <c r="L449" s="200"/>
      <c r="M449" s="201"/>
      <c r="N449" s="202"/>
      <c r="O449" s="202"/>
      <c r="P449" s="202"/>
      <c r="Q449" s="202"/>
      <c r="R449" s="202"/>
      <c r="S449" s="202"/>
      <c r="T449" s="203"/>
      <c r="AT449" s="204" t="s">
        <v>158</v>
      </c>
      <c r="AU449" s="204" t="s">
        <v>83</v>
      </c>
      <c r="AV449" s="13" t="s">
        <v>83</v>
      </c>
      <c r="AW449" s="13" t="s">
        <v>34</v>
      </c>
      <c r="AX449" s="13" t="s">
        <v>81</v>
      </c>
      <c r="AY449" s="204" t="s">
        <v>147</v>
      </c>
    </row>
    <row r="450" spans="1:65" s="2" customFormat="1" ht="24.2" customHeight="1">
      <c r="A450" s="36"/>
      <c r="B450" s="37"/>
      <c r="C450" s="175" t="s">
        <v>692</v>
      </c>
      <c r="D450" s="175" t="s">
        <v>149</v>
      </c>
      <c r="E450" s="176" t="s">
        <v>693</v>
      </c>
      <c r="F450" s="177" t="s">
        <v>694</v>
      </c>
      <c r="G450" s="178" t="s">
        <v>237</v>
      </c>
      <c r="H450" s="179">
        <v>35.42</v>
      </c>
      <c r="I450" s="180"/>
      <c r="J450" s="181">
        <f>ROUND(I450*H450,2)</f>
        <v>0</v>
      </c>
      <c r="K450" s="177" t="s">
        <v>153</v>
      </c>
      <c r="L450" s="41"/>
      <c r="M450" s="182" t="s">
        <v>19</v>
      </c>
      <c r="N450" s="183" t="s">
        <v>44</v>
      </c>
      <c r="O450" s="66"/>
      <c r="P450" s="184">
        <f>O450*H450</f>
        <v>0</v>
      </c>
      <c r="Q450" s="184">
        <v>0</v>
      </c>
      <c r="R450" s="184">
        <f>Q450*H450</f>
        <v>0</v>
      </c>
      <c r="S450" s="184">
        <v>0</v>
      </c>
      <c r="T450" s="185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186" t="s">
        <v>154</v>
      </c>
      <c r="AT450" s="186" t="s">
        <v>149</v>
      </c>
      <c r="AU450" s="186" t="s">
        <v>83</v>
      </c>
      <c r="AY450" s="19" t="s">
        <v>147</v>
      </c>
      <c r="BE450" s="187">
        <f>IF(N450="základní",J450,0)</f>
        <v>0</v>
      </c>
      <c r="BF450" s="187">
        <f>IF(N450="snížená",J450,0)</f>
        <v>0</v>
      </c>
      <c r="BG450" s="187">
        <f>IF(N450="zákl. přenesená",J450,0)</f>
        <v>0</v>
      </c>
      <c r="BH450" s="187">
        <f>IF(N450="sníž. přenesená",J450,0)</f>
        <v>0</v>
      </c>
      <c r="BI450" s="187">
        <f>IF(N450="nulová",J450,0)</f>
        <v>0</v>
      </c>
      <c r="BJ450" s="19" t="s">
        <v>81</v>
      </c>
      <c r="BK450" s="187">
        <f>ROUND(I450*H450,2)</f>
        <v>0</v>
      </c>
      <c r="BL450" s="19" t="s">
        <v>154</v>
      </c>
      <c r="BM450" s="186" t="s">
        <v>695</v>
      </c>
    </row>
    <row r="451" spans="1:47" s="2" customFormat="1" ht="11.25">
      <c r="A451" s="36"/>
      <c r="B451" s="37"/>
      <c r="C451" s="38"/>
      <c r="D451" s="188" t="s">
        <v>156</v>
      </c>
      <c r="E451" s="38"/>
      <c r="F451" s="189" t="s">
        <v>696</v>
      </c>
      <c r="G451" s="38"/>
      <c r="H451" s="38"/>
      <c r="I451" s="190"/>
      <c r="J451" s="38"/>
      <c r="K451" s="38"/>
      <c r="L451" s="41"/>
      <c r="M451" s="191"/>
      <c r="N451" s="192"/>
      <c r="O451" s="66"/>
      <c r="P451" s="66"/>
      <c r="Q451" s="66"/>
      <c r="R451" s="66"/>
      <c r="S451" s="66"/>
      <c r="T451" s="67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T451" s="19" t="s">
        <v>156</v>
      </c>
      <c r="AU451" s="19" t="s">
        <v>83</v>
      </c>
    </row>
    <row r="452" spans="2:51" s="13" customFormat="1" ht="11.25">
      <c r="B452" s="193"/>
      <c r="C452" s="194"/>
      <c r="D452" s="195" t="s">
        <v>158</v>
      </c>
      <c r="E452" s="196" t="s">
        <v>19</v>
      </c>
      <c r="F452" s="197" t="s">
        <v>697</v>
      </c>
      <c r="G452" s="194"/>
      <c r="H452" s="198">
        <v>35.42</v>
      </c>
      <c r="I452" s="199"/>
      <c r="J452" s="194"/>
      <c r="K452" s="194"/>
      <c r="L452" s="200"/>
      <c r="M452" s="201"/>
      <c r="N452" s="202"/>
      <c r="O452" s="202"/>
      <c r="P452" s="202"/>
      <c r="Q452" s="202"/>
      <c r="R452" s="202"/>
      <c r="S452" s="202"/>
      <c r="T452" s="203"/>
      <c r="AT452" s="204" t="s">
        <v>158</v>
      </c>
      <c r="AU452" s="204" t="s">
        <v>83</v>
      </c>
      <c r="AV452" s="13" t="s">
        <v>83</v>
      </c>
      <c r="AW452" s="13" t="s">
        <v>34</v>
      </c>
      <c r="AX452" s="13" t="s">
        <v>81</v>
      </c>
      <c r="AY452" s="204" t="s">
        <v>147</v>
      </c>
    </row>
    <row r="453" spans="1:65" s="2" customFormat="1" ht="24.2" customHeight="1">
      <c r="A453" s="36"/>
      <c r="B453" s="37"/>
      <c r="C453" s="175" t="s">
        <v>698</v>
      </c>
      <c r="D453" s="175" t="s">
        <v>149</v>
      </c>
      <c r="E453" s="176" t="s">
        <v>699</v>
      </c>
      <c r="F453" s="177" t="s">
        <v>700</v>
      </c>
      <c r="G453" s="178" t="s">
        <v>237</v>
      </c>
      <c r="H453" s="179">
        <v>3.67</v>
      </c>
      <c r="I453" s="180"/>
      <c r="J453" s="181">
        <f>ROUND(I453*H453,2)</f>
        <v>0</v>
      </c>
      <c r="K453" s="177" t="s">
        <v>153</v>
      </c>
      <c r="L453" s="41"/>
      <c r="M453" s="182" t="s">
        <v>19</v>
      </c>
      <c r="N453" s="183" t="s">
        <v>44</v>
      </c>
      <c r="O453" s="66"/>
      <c r="P453" s="184">
        <f>O453*H453</f>
        <v>0</v>
      </c>
      <c r="Q453" s="184">
        <v>0</v>
      </c>
      <c r="R453" s="184">
        <f>Q453*H453</f>
        <v>0</v>
      </c>
      <c r="S453" s="184">
        <v>0</v>
      </c>
      <c r="T453" s="185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86" t="s">
        <v>154</v>
      </c>
      <c r="AT453" s="186" t="s">
        <v>149</v>
      </c>
      <c r="AU453" s="186" t="s">
        <v>83</v>
      </c>
      <c r="AY453" s="19" t="s">
        <v>147</v>
      </c>
      <c r="BE453" s="187">
        <f>IF(N453="základní",J453,0)</f>
        <v>0</v>
      </c>
      <c r="BF453" s="187">
        <f>IF(N453="snížená",J453,0)</f>
        <v>0</v>
      </c>
      <c r="BG453" s="187">
        <f>IF(N453="zákl. přenesená",J453,0)</f>
        <v>0</v>
      </c>
      <c r="BH453" s="187">
        <f>IF(N453="sníž. přenesená",J453,0)</f>
        <v>0</v>
      </c>
      <c r="BI453" s="187">
        <f>IF(N453="nulová",J453,0)</f>
        <v>0</v>
      </c>
      <c r="BJ453" s="19" t="s">
        <v>81</v>
      </c>
      <c r="BK453" s="187">
        <f>ROUND(I453*H453,2)</f>
        <v>0</v>
      </c>
      <c r="BL453" s="19" t="s">
        <v>154</v>
      </c>
      <c r="BM453" s="186" t="s">
        <v>701</v>
      </c>
    </row>
    <row r="454" spans="1:47" s="2" customFormat="1" ht="11.25">
      <c r="A454" s="36"/>
      <c r="B454" s="37"/>
      <c r="C454" s="38"/>
      <c r="D454" s="188" t="s">
        <v>156</v>
      </c>
      <c r="E454" s="38"/>
      <c r="F454" s="189" t="s">
        <v>702</v>
      </c>
      <c r="G454" s="38"/>
      <c r="H454" s="38"/>
      <c r="I454" s="190"/>
      <c r="J454" s="38"/>
      <c r="K454" s="38"/>
      <c r="L454" s="41"/>
      <c r="M454" s="191"/>
      <c r="N454" s="192"/>
      <c r="O454" s="66"/>
      <c r="P454" s="66"/>
      <c r="Q454" s="66"/>
      <c r="R454" s="66"/>
      <c r="S454" s="66"/>
      <c r="T454" s="67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T454" s="19" t="s">
        <v>156</v>
      </c>
      <c r="AU454" s="19" t="s">
        <v>83</v>
      </c>
    </row>
    <row r="455" spans="2:51" s="13" customFormat="1" ht="11.25">
      <c r="B455" s="193"/>
      <c r="C455" s="194"/>
      <c r="D455" s="195" t="s">
        <v>158</v>
      </c>
      <c r="E455" s="196" t="s">
        <v>19</v>
      </c>
      <c r="F455" s="197" t="s">
        <v>703</v>
      </c>
      <c r="G455" s="194"/>
      <c r="H455" s="198">
        <v>3.67</v>
      </c>
      <c r="I455" s="199"/>
      <c r="J455" s="194"/>
      <c r="K455" s="194"/>
      <c r="L455" s="200"/>
      <c r="M455" s="201"/>
      <c r="N455" s="202"/>
      <c r="O455" s="202"/>
      <c r="P455" s="202"/>
      <c r="Q455" s="202"/>
      <c r="R455" s="202"/>
      <c r="S455" s="202"/>
      <c r="T455" s="203"/>
      <c r="AT455" s="204" t="s">
        <v>158</v>
      </c>
      <c r="AU455" s="204" t="s">
        <v>83</v>
      </c>
      <c r="AV455" s="13" t="s">
        <v>83</v>
      </c>
      <c r="AW455" s="13" t="s">
        <v>34</v>
      </c>
      <c r="AX455" s="13" t="s">
        <v>81</v>
      </c>
      <c r="AY455" s="204" t="s">
        <v>147</v>
      </c>
    </row>
    <row r="456" spans="2:63" s="12" customFormat="1" ht="22.9" customHeight="1">
      <c r="B456" s="159"/>
      <c r="C456" s="160"/>
      <c r="D456" s="161" t="s">
        <v>72</v>
      </c>
      <c r="E456" s="173" t="s">
        <v>704</v>
      </c>
      <c r="F456" s="173" t="s">
        <v>705</v>
      </c>
      <c r="G456" s="160"/>
      <c r="H456" s="160"/>
      <c r="I456" s="163"/>
      <c r="J456" s="174">
        <f>BK456</f>
        <v>0</v>
      </c>
      <c r="K456" s="160"/>
      <c r="L456" s="165"/>
      <c r="M456" s="166"/>
      <c r="N456" s="167"/>
      <c r="O456" s="167"/>
      <c r="P456" s="168">
        <f>SUM(P457:P458)</f>
        <v>0</v>
      </c>
      <c r="Q456" s="167"/>
      <c r="R456" s="168">
        <f>SUM(R457:R458)</f>
        <v>0</v>
      </c>
      <c r="S456" s="167"/>
      <c r="T456" s="169">
        <f>SUM(T457:T458)</f>
        <v>0</v>
      </c>
      <c r="AR456" s="170" t="s">
        <v>81</v>
      </c>
      <c r="AT456" s="171" t="s">
        <v>72</v>
      </c>
      <c r="AU456" s="171" t="s">
        <v>81</v>
      </c>
      <c r="AY456" s="170" t="s">
        <v>147</v>
      </c>
      <c r="BK456" s="172">
        <f>SUM(BK457:BK458)</f>
        <v>0</v>
      </c>
    </row>
    <row r="457" spans="1:65" s="2" customFormat="1" ht="33" customHeight="1">
      <c r="A457" s="36"/>
      <c r="B457" s="37"/>
      <c r="C457" s="175" t="s">
        <v>706</v>
      </c>
      <c r="D457" s="175" t="s">
        <v>149</v>
      </c>
      <c r="E457" s="176" t="s">
        <v>707</v>
      </c>
      <c r="F457" s="177" t="s">
        <v>708</v>
      </c>
      <c r="G457" s="178" t="s">
        <v>237</v>
      </c>
      <c r="H457" s="179">
        <v>76.307</v>
      </c>
      <c r="I457" s="180"/>
      <c r="J457" s="181">
        <f>ROUND(I457*H457,2)</f>
        <v>0</v>
      </c>
      <c r="K457" s="177" t="s">
        <v>153</v>
      </c>
      <c r="L457" s="41"/>
      <c r="M457" s="182" t="s">
        <v>19</v>
      </c>
      <c r="N457" s="183" t="s">
        <v>44</v>
      </c>
      <c r="O457" s="66"/>
      <c r="P457" s="184">
        <f>O457*H457</f>
        <v>0</v>
      </c>
      <c r="Q457" s="184">
        <v>0</v>
      </c>
      <c r="R457" s="184">
        <f>Q457*H457</f>
        <v>0</v>
      </c>
      <c r="S457" s="184">
        <v>0</v>
      </c>
      <c r="T457" s="185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186" t="s">
        <v>154</v>
      </c>
      <c r="AT457" s="186" t="s">
        <v>149</v>
      </c>
      <c r="AU457" s="186" t="s">
        <v>83</v>
      </c>
      <c r="AY457" s="19" t="s">
        <v>147</v>
      </c>
      <c r="BE457" s="187">
        <f>IF(N457="základní",J457,0)</f>
        <v>0</v>
      </c>
      <c r="BF457" s="187">
        <f>IF(N457="snížená",J457,0)</f>
        <v>0</v>
      </c>
      <c r="BG457" s="187">
        <f>IF(N457="zákl. přenesená",J457,0)</f>
        <v>0</v>
      </c>
      <c r="BH457" s="187">
        <f>IF(N457="sníž. přenesená",J457,0)</f>
        <v>0</v>
      </c>
      <c r="BI457" s="187">
        <f>IF(N457="nulová",J457,0)</f>
        <v>0</v>
      </c>
      <c r="BJ457" s="19" t="s">
        <v>81</v>
      </c>
      <c r="BK457" s="187">
        <f>ROUND(I457*H457,2)</f>
        <v>0</v>
      </c>
      <c r="BL457" s="19" t="s">
        <v>154</v>
      </c>
      <c r="BM457" s="186" t="s">
        <v>709</v>
      </c>
    </row>
    <row r="458" spans="1:47" s="2" customFormat="1" ht="11.25">
      <c r="A458" s="36"/>
      <c r="B458" s="37"/>
      <c r="C458" s="38"/>
      <c r="D458" s="188" t="s">
        <v>156</v>
      </c>
      <c r="E458" s="38"/>
      <c r="F458" s="189" t="s">
        <v>710</v>
      </c>
      <c r="G458" s="38"/>
      <c r="H458" s="38"/>
      <c r="I458" s="190"/>
      <c r="J458" s="38"/>
      <c r="K458" s="38"/>
      <c r="L458" s="41"/>
      <c r="M458" s="191"/>
      <c r="N458" s="192"/>
      <c r="O458" s="66"/>
      <c r="P458" s="66"/>
      <c r="Q458" s="66"/>
      <c r="R458" s="66"/>
      <c r="S458" s="66"/>
      <c r="T458" s="67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T458" s="19" t="s">
        <v>156</v>
      </c>
      <c r="AU458" s="19" t="s">
        <v>83</v>
      </c>
    </row>
    <row r="459" spans="2:63" s="12" customFormat="1" ht="22.9" customHeight="1">
      <c r="B459" s="159"/>
      <c r="C459" s="160"/>
      <c r="D459" s="161" t="s">
        <v>72</v>
      </c>
      <c r="E459" s="173" t="s">
        <v>711</v>
      </c>
      <c r="F459" s="173" t="s">
        <v>712</v>
      </c>
      <c r="G459" s="160"/>
      <c r="H459" s="160"/>
      <c r="I459" s="163"/>
      <c r="J459" s="174">
        <f>BK459</f>
        <v>0</v>
      </c>
      <c r="K459" s="160"/>
      <c r="L459" s="165"/>
      <c r="M459" s="166"/>
      <c r="N459" s="167"/>
      <c r="O459" s="167"/>
      <c r="P459" s="168">
        <f>SUM(P460:P474)</f>
        <v>0</v>
      </c>
      <c r="Q459" s="167"/>
      <c r="R459" s="168">
        <f>SUM(R460:R474)</f>
        <v>0</v>
      </c>
      <c r="S459" s="167"/>
      <c r="T459" s="169">
        <f>SUM(T460:T474)</f>
        <v>0</v>
      </c>
      <c r="AR459" s="170" t="s">
        <v>81</v>
      </c>
      <c r="AT459" s="171" t="s">
        <v>72</v>
      </c>
      <c r="AU459" s="171" t="s">
        <v>81</v>
      </c>
      <c r="AY459" s="170" t="s">
        <v>147</v>
      </c>
      <c r="BK459" s="172">
        <f>SUM(BK460:BK474)</f>
        <v>0</v>
      </c>
    </row>
    <row r="460" spans="1:65" s="2" customFormat="1" ht="24.2" customHeight="1">
      <c r="A460" s="36"/>
      <c r="B460" s="37"/>
      <c r="C460" s="175" t="s">
        <v>713</v>
      </c>
      <c r="D460" s="175" t="s">
        <v>149</v>
      </c>
      <c r="E460" s="176" t="s">
        <v>714</v>
      </c>
      <c r="F460" s="177" t="s">
        <v>715</v>
      </c>
      <c r="G460" s="178" t="s">
        <v>566</v>
      </c>
      <c r="H460" s="179">
        <v>1</v>
      </c>
      <c r="I460" s="180"/>
      <c r="J460" s="181">
        <f>ROUND(I460*H460,2)</f>
        <v>0</v>
      </c>
      <c r="K460" s="177" t="s">
        <v>19</v>
      </c>
      <c r="L460" s="41"/>
      <c r="M460" s="182" t="s">
        <v>19</v>
      </c>
      <c r="N460" s="183" t="s">
        <v>44</v>
      </c>
      <c r="O460" s="66"/>
      <c r="P460" s="184">
        <f>O460*H460</f>
        <v>0</v>
      </c>
      <c r="Q460" s="184">
        <v>0</v>
      </c>
      <c r="R460" s="184">
        <f>Q460*H460</f>
        <v>0</v>
      </c>
      <c r="S460" s="184">
        <v>0</v>
      </c>
      <c r="T460" s="185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186" t="s">
        <v>154</v>
      </c>
      <c r="AT460" s="186" t="s">
        <v>149</v>
      </c>
      <c r="AU460" s="186" t="s">
        <v>83</v>
      </c>
      <c r="AY460" s="19" t="s">
        <v>147</v>
      </c>
      <c r="BE460" s="187">
        <f>IF(N460="základní",J460,0)</f>
        <v>0</v>
      </c>
      <c r="BF460" s="187">
        <f>IF(N460="snížená",J460,0)</f>
        <v>0</v>
      </c>
      <c r="BG460" s="187">
        <f>IF(N460="zákl. přenesená",J460,0)</f>
        <v>0</v>
      </c>
      <c r="BH460" s="187">
        <f>IF(N460="sníž. přenesená",J460,0)</f>
        <v>0</v>
      </c>
      <c r="BI460" s="187">
        <f>IF(N460="nulová",J460,0)</f>
        <v>0</v>
      </c>
      <c r="BJ460" s="19" t="s">
        <v>81</v>
      </c>
      <c r="BK460" s="187">
        <f>ROUND(I460*H460,2)</f>
        <v>0</v>
      </c>
      <c r="BL460" s="19" t="s">
        <v>154</v>
      </c>
      <c r="BM460" s="186" t="s">
        <v>716</v>
      </c>
    </row>
    <row r="461" spans="1:65" s="2" customFormat="1" ht="16.5" customHeight="1">
      <c r="A461" s="36"/>
      <c r="B461" s="37"/>
      <c r="C461" s="175" t="s">
        <v>717</v>
      </c>
      <c r="D461" s="175" t="s">
        <v>149</v>
      </c>
      <c r="E461" s="176" t="s">
        <v>718</v>
      </c>
      <c r="F461" s="177" t="s">
        <v>719</v>
      </c>
      <c r="G461" s="178" t="s">
        <v>566</v>
      </c>
      <c r="H461" s="179">
        <v>1</v>
      </c>
      <c r="I461" s="180"/>
      <c r="J461" s="181">
        <f>ROUND(I461*H461,2)</f>
        <v>0</v>
      </c>
      <c r="K461" s="177" t="s">
        <v>19</v>
      </c>
      <c r="L461" s="41"/>
      <c r="M461" s="182" t="s">
        <v>19</v>
      </c>
      <c r="N461" s="183" t="s">
        <v>44</v>
      </c>
      <c r="O461" s="66"/>
      <c r="P461" s="184">
        <f>O461*H461</f>
        <v>0</v>
      </c>
      <c r="Q461" s="184">
        <v>0</v>
      </c>
      <c r="R461" s="184">
        <f>Q461*H461</f>
        <v>0</v>
      </c>
      <c r="S461" s="184">
        <v>0</v>
      </c>
      <c r="T461" s="185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86" t="s">
        <v>154</v>
      </c>
      <c r="AT461" s="186" t="s">
        <v>149</v>
      </c>
      <c r="AU461" s="186" t="s">
        <v>83</v>
      </c>
      <c r="AY461" s="19" t="s">
        <v>147</v>
      </c>
      <c r="BE461" s="187">
        <f>IF(N461="základní",J461,0)</f>
        <v>0</v>
      </c>
      <c r="BF461" s="187">
        <f>IF(N461="snížená",J461,0)</f>
        <v>0</v>
      </c>
      <c r="BG461" s="187">
        <f>IF(N461="zákl. přenesená",J461,0)</f>
        <v>0</v>
      </c>
      <c r="BH461" s="187">
        <f>IF(N461="sníž. přenesená",J461,0)</f>
        <v>0</v>
      </c>
      <c r="BI461" s="187">
        <f>IF(N461="nulová",J461,0)</f>
        <v>0</v>
      </c>
      <c r="BJ461" s="19" t="s">
        <v>81</v>
      </c>
      <c r="BK461" s="187">
        <f>ROUND(I461*H461,2)</f>
        <v>0</v>
      </c>
      <c r="BL461" s="19" t="s">
        <v>154</v>
      </c>
      <c r="BM461" s="186" t="s">
        <v>720</v>
      </c>
    </row>
    <row r="462" spans="1:65" s="2" customFormat="1" ht="24.2" customHeight="1">
      <c r="A462" s="36"/>
      <c r="B462" s="37"/>
      <c r="C462" s="175" t="s">
        <v>721</v>
      </c>
      <c r="D462" s="175" t="s">
        <v>149</v>
      </c>
      <c r="E462" s="176" t="s">
        <v>722</v>
      </c>
      <c r="F462" s="177" t="s">
        <v>723</v>
      </c>
      <c r="G462" s="178" t="s">
        <v>566</v>
      </c>
      <c r="H462" s="179">
        <v>1</v>
      </c>
      <c r="I462" s="180"/>
      <c r="J462" s="181">
        <f>ROUND(I462*H462,2)</f>
        <v>0</v>
      </c>
      <c r="K462" s="177" t="s">
        <v>19</v>
      </c>
      <c r="L462" s="41"/>
      <c r="M462" s="182" t="s">
        <v>19</v>
      </c>
      <c r="N462" s="183" t="s">
        <v>44</v>
      </c>
      <c r="O462" s="66"/>
      <c r="P462" s="184">
        <f>O462*H462</f>
        <v>0</v>
      </c>
      <c r="Q462" s="184">
        <v>0</v>
      </c>
      <c r="R462" s="184">
        <f>Q462*H462</f>
        <v>0</v>
      </c>
      <c r="S462" s="184">
        <v>0</v>
      </c>
      <c r="T462" s="185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186" t="s">
        <v>154</v>
      </c>
      <c r="AT462" s="186" t="s">
        <v>149</v>
      </c>
      <c r="AU462" s="186" t="s">
        <v>83</v>
      </c>
      <c r="AY462" s="19" t="s">
        <v>147</v>
      </c>
      <c r="BE462" s="187">
        <f>IF(N462="základní",J462,0)</f>
        <v>0</v>
      </c>
      <c r="BF462" s="187">
        <f>IF(N462="snížená",J462,0)</f>
        <v>0</v>
      </c>
      <c r="BG462" s="187">
        <f>IF(N462="zákl. přenesená",J462,0)</f>
        <v>0</v>
      </c>
      <c r="BH462" s="187">
        <f>IF(N462="sníž. přenesená",J462,0)</f>
        <v>0</v>
      </c>
      <c r="BI462" s="187">
        <f>IF(N462="nulová",J462,0)</f>
        <v>0</v>
      </c>
      <c r="BJ462" s="19" t="s">
        <v>81</v>
      </c>
      <c r="BK462" s="187">
        <f>ROUND(I462*H462,2)</f>
        <v>0</v>
      </c>
      <c r="BL462" s="19" t="s">
        <v>154</v>
      </c>
      <c r="BM462" s="186" t="s">
        <v>724</v>
      </c>
    </row>
    <row r="463" spans="1:65" s="2" customFormat="1" ht="16.5" customHeight="1">
      <c r="A463" s="36"/>
      <c r="B463" s="37"/>
      <c r="C463" s="205" t="s">
        <v>725</v>
      </c>
      <c r="D463" s="205" t="s">
        <v>160</v>
      </c>
      <c r="E463" s="206" t="s">
        <v>726</v>
      </c>
      <c r="F463" s="207" t="s">
        <v>727</v>
      </c>
      <c r="G463" s="208" t="s">
        <v>180</v>
      </c>
      <c r="H463" s="209">
        <v>111.6</v>
      </c>
      <c r="I463" s="210"/>
      <c r="J463" s="211">
        <f>ROUND(I463*H463,2)</f>
        <v>0</v>
      </c>
      <c r="K463" s="207" t="s">
        <v>19</v>
      </c>
      <c r="L463" s="212"/>
      <c r="M463" s="213" t="s">
        <v>19</v>
      </c>
      <c r="N463" s="214" t="s">
        <v>44</v>
      </c>
      <c r="O463" s="66"/>
      <c r="P463" s="184">
        <f>O463*H463</f>
        <v>0</v>
      </c>
      <c r="Q463" s="184">
        <v>0</v>
      </c>
      <c r="R463" s="184">
        <f>Q463*H463</f>
        <v>0</v>
      </c>
      <c r="S463" s="184">
        <v>0</v>
      </c>
      <c r="T463" s="185">
        <f>S463*H463</f>
        <v>0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186" t="s">
        <v>164</v>
      </c>
      <c r="AT463" s="186" t="s">
        <v>160</v>
      </c>
      <c r="AU463" s="186" t="s">
        <v>83</v>
      </c>
      <c r="AY463" s="19" t="s">
        <v>147</v>
      </c>
      <c r="BE463" s="187">
        <f>IF(N463="základní",J463,0)</f>
        <v>0</v>
      </c>
      <c r="BF463" s="187">
        <f>IF(N463="snížená",J463,0)</f>
        <v>0</v>
      </c>
      <c r="BG463" s="187">
        <f>IF(N463="zákl. přenesená",J463,0)</f>
        <v>0</v>
      </c>
      <c r="BH463" s="187">
        <f>IF(N463="sníž. přenesená",J463,0)</f>
        <v>0</v>
      </c>
      <c r="BI463" s="187">
        <f>IF(N463="nulová",J463,0)</f>
        <v>0</v>
      </c>
      <c r="BJ463" s="19" t="s">
        <v>81</v>
      </c>
      <c r="BK463" s="187">
        <f>ROUND(I463*H463,2)</f>
        <v>0</v>
      </c>
      <c r="BL463" s="19" t="s">
        <v>154</v>
      </c>
      <c r="BM463" s="186" t="s">
        <v>728</v>
      </c>
    </row>
    <row r="464" spans="2:51" s="13" customFormat="1" ht="11.25">
      <c r="B464" s="193"/>
      <c r="C464" s="194"/>
      <c r="D464" s="195" t="s">
        <v>158</v>
      </c>
      <c r="E464" s="196" t="s">
        <v>19</v>
      </c>
      <c r="F464" s="197" t="s">
        <v>729</v>
      </c>
      <c r="G464" s="194"/>
      <c r="H464" s="198">
        <v>111.6</v>
      </c>
      <c r="I464" s="199"/>
      <c r="J464" s="194"/>
      <c r="K464" s="194"/>
      <c r="L464" s="200"/>
      <c r="M464" s="201"/>
      <c r="N464" s="202"/>
      <c r="O464" s="202"/>
      <c r="P464" s="202"/>
      <c r="Q464" s="202"/>
      <c r="R464" s="202"/>
      <c r="S464" s="202"/>
      <c r="T464" s="203"/>
      <c r="AT464" s="204" t="s">
        <v>158</v>
      </c>
      <c r="AU464" s="204" t="s">
        <v>83</v>
      </c>
      <c r="AV464" s="13" t="s">
        <v>83</v>
      </c>
      <c r="AW464" s="13" t="s">
        <v>34</v>
      </c>
      <c r="AX464" s="13" t="s">
        <v>81</v>
      </c>
      <c r="AY464" s="204" t="s">
        <v>147</v>
      </c>
    </row>
    <row r="465" spans="1:65" s="2" customFormat="1" ht="16.5" customHeight="1">
      <c r="A465" s="36"/>
      <c r="B465" s="37"/>
      <c r="C465" s="205" t="s">
        <v>730</v>
      </c>
      <c r="D465" s="205" t="s">
        <v>160</v>
      </c>
      <c r="E465" s="206" t="s">
        <v>731</v>
      </c>
      <c r="F465" s="207" t="s">
        <v>732</v>
      </c>
      <c r="G465" s="208" t="s">
        <v>215</v>
      </c>
      <c r="H465" s="209">
        <v>47</v>
      </c>
      <c r="I465" s="210"/>
      <c r="J465" s="211">
        <f>ROUND(I465*H465,2)</f>
        <v>0</v>
      </c>
      <c r="K465" s="207" t="s">
        <v>19</v>
      </c>
      <c r="L465" s="212"/>
      <c r="M465" s="213" t="s">
        <v>19</v>
      </c>
      <c r="N465" s="214" t="s">
        <v>44</v>
      </c>
      <c r="O465" s="66"/>
      <c r="P465" s="184">
        <f>O465*H465</f>
        <v>0</v>
      </c>
      <c r="Q465" s="184">
        <v>0</v>
      </c>
      <c r="R465" s="184">
        <f>Q465*H465</f>
        <v>0</v>
      </c>
      <c r="S465" s="184">
        <v>0</v>
      </c>
      <c r="T465" s="185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86" t="s">
        <v>164</v>
      </c>
      <c r="AT465" s="186" t="s">
        <v>160</v>
      </c>
      <c r="AU465" s="186" t="s">
        <v>83</v>
      </c>
      <c r="AY465" s="19" t="s">
        <v>147</v>
      </c>
      <c r="BE465" s="187">
        <f>IF(N465="základní",J465,0)</f>
        <v>0</v>
      </c>
      <c r="BF465" s="187">
        <f>IF(N465="snížená",J465,0)</f>
        <v>0</v>
      </c>
      <c r="BG465" s="187">
        <f>IF(N465="zákl. přenesená",J465,0)</f>
        <v>0</v>
      </c>
      <c r="BH465" s="187">
        <f>IF(N465="sníž. přenesená",J465,0)</f>
        <v>0</v>
      </c>
      <c r="BI465" s="187">
        <f>IF(N465="nulová",J465,0)</f>
        <v>0</v>
      </c>
      <c r="BJ465" s="19" t="s">
        <v>81</v>
      </c>
      <c r="BK465" s="187">
        <f>ROUND(I465*H465,2)</f>
        <v>0</v>
      </c>
      <c r="BL465" s="19" t="s">
        <v>154</v>
      </c>
      <c r="BM465" s="186" t="s">
        <v>733</v>
      </c>
    </row>
    <row r="466" spans="2:51" s="13" customFormat="1" ht="11.25">
      <c r="B466" s="193"/>
      <c r="C466" s="194"/>
      <c r="D466" s="195" t="s">
        <v>158</v>
      </c>
      <c r="E466" s="196" t="s">
        <v>19</v>
      </c>
      <c r="F466" s="197" t="s">
        <v>734</v>
      </c>
      <c r="G466" s="194"/>
      <c r="H466" s="198">
        <v>47</v>
      </c>
      <c r="I466" s="199"/>
      <c r="J466" s="194"/>
      <c r="K466" s="194"/>
      <c r="L466" s="200"/>
      <c r="M466" s="201"/>
      <c r="N466" s="202"/>
      <c r="O466" s="202"/>
      <c r="P466" s="202"/>
      <c r="Q466" s="202"/>
      <c r="R466" s="202"/>
      <c r="S466" s="202"/>
      <c r="T466" s="203"/>
      <c r="AT466" s="204" t="s">
        <v>158</v>
      </c>
      <c r="AU466" s="204" t="s">
        <v>83</v>
      </c>
      <c r="AV466" s="13" t="s">
        <v>83</v>
      </c>
      <c r="AW466" s="13" t="s">
        <v>34</v>
      </c>
      <c r="AX466" s="13" t="s">
        <v>81</v>
      </c>
      <c r="AY466" s="204" t="s">
        <v>147</v>
      </c>
    </row>
    <row r="467" spans="1:65" s="2" customFormat="1" ht="16.5" customHeight="1">
      <c r="A467" s="36"/>
      <c r="B467" s="37"/>
      <c r="C467" s="205" t="s">
        <v>735</v>
      </c>
      <c r="D467" s="205" t="s">
        <v>160</v>
      </c>
      <c r="E467" s="206" t="s">
        <v>736</v>
      </c>
      <c r="F467" s="207" t="s">
        <v>737</v>
      </c>
      <c r="G467" s="208" t="s">
        <v>566</v>
      </c>
      <c r="H467" s="209">
        <v>1</v>
      </c>
      <c r="I467" s="210"/>
      <c r="J467" s="211">
        <f>ROUND(I467*H467,2)</f>
        <v>0</v>
      </c>
      <c r="K467" s="207" t="s">
        <v>19</v>
      </c>
      <c r="L467" s="212"/>
      <c r="M467" s="213" t="s">
        <v>19</v>
      </c>
      <c r="N467" s="214" t="s">
        <v>44</v>
      </c>
      <c r="O467" s="66"/>
      <c r="P467" s="184">
        <f>O467*H467</f>
        <v>0</v>
      </c>
      <c r="Q467" s="184">
        <v>0</v>
      </c>
      <c r="R467" s="184">
        <f>Q467*H467</f>
        <v>0</v>
      </c>
      <c r="S467" s="184">
        <v>0</v>
      </c>
      <c r="T467" s="185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86" t="s">
        <v>164</v>
      </c>
      <c r="AT467" s="186" t="s">
        <v>160</v>
      </c>
      <c r="AU467" s="186" t="s">
        <v>83</v>
      </c>
      <c r="AY467" s="19" t="s">
        <v>147</v>
      </c>
      <c r="BE467" s="187">
        <f>IF(N467="základní",J467,0)</f>
        <v>0</v>
      </c>
      <c r="BF467" s="187">
        <f>IF(N467="snížená",J467,0)</f>
        <v>0</v>
      </c>
      <c r="BG467" s="187">
        <f>IF(N467="zákl. přenesená",J467,0)</f>
        <v>0</v>
      </c>
      <c r="BH467" s="187">
        <f>IF(N467="sníž. přenesená",J467,0)</f>
        <v>0</v>
      </c>
      <c r="BI467" s="187">
        <f>IF(N467="nulová",J467,0)</f>
        <v>0</v>
      </c>
      <c r="BJ467" s="19" t="s">
        <v>81</v>
      </c>
      <c r="BK467" s="187">
        <f>ROUND(I467*H467,2)</f>
        <v>0</v>
      </c>
      <c r="BL467" s="19" t="s">
        <v>154</v>
      </c>
      <c r="BM467" s="186" t="s">
        <v>738</v>
      </c>
    </row>
    <row r="468" spans="1:65" s="2" customFormat="1" ht="16.5" customHeight="1">
      <c r="A468" s="36"/>
      <c r="B468" s="37"/>
      <c r="C468" s="205" t="s">
        <v>739</v>
      </c>
      <c r="D468" s="205" t="s">
        <v>160</v>
      </c>
      <c r="E468" s="206" t="s">
        <v>740</v>
      </c>
      <c r="F468" s="207" t="s">
        <v>741</v>
      </c>
      <c r="G468" s="208" t="s">
        <v>152</v>
      </c>
      <c r="H468" s="209">
        <v>22</v>
      </c>
      <c r="I468" s="210"/>
      <c r="J468" s="211">
        <f>ROUND(I468*H468,2)</f>
        <v>0</v>
      </c>
      <c r="K468" s="207" t="s">
        <v>19</v>
      </c>
      <c r="L468" s="212"/>
      <c r="M468" s="213" t="s">
        <v>19</v>
      </c>
      <c r="N468" s="214" t="s">
        <v>44</v>
      </c>
      <c r="O468" s="66"/>
      <c r="P468" s="184">
        <f>O468*H468</f>
        <v>0</v>
      </c>
      <c r="Q468" s="184">
        <v>0</v>
      </c>
      <c r="R468" s="184">
        <f>Q468*H468</f>
        <v>0</v>
      </c>
      <c r="S468" s="184">
        <v>0</v>
      </c>
      <c r="T468" s="185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186" t="s">
        <v>164</v>
      </c>
      <c r="AT468" s="186" t="s">
        <v>160</v>
      </c>
      <c r="AU468" s="186" t="s">
        <v>83</v>
      </c>
      <c r="AY468" s="19" t="s">
        <v>147</v>
      </c>
      <c r="BE468" s="187">
        <f>IF(N468="základní",J468,0)</f>
        <v>0</v>
      </c>
      <c r="BF468" s="187">
        <f>IF(N468="snížená",J468,0)</f>
        <v>0</v>
      </c>
      <c r="BG468" s="187">
        <f>IF(N468="zákl. přenesená",J468,0)</f>
        <v>0</v>
      </c>
      <c r="BH468" s="187">
        <f>IF(N468="sníž. přenesená",J468,0)</f>
        <v>0</v>
      </c>
      <c r="BI468" s="187">
        <f>IF(N468="nulová",J468,0)</f>
        <v>0</v>
      </c>
      <c r="BJ468" s="19" t="s">
        <v>81</v>
      </c>
      <c r="BK468" s="187">
        <f>ROUND(I468*H468,2)</f>
        <v>0</v>
      </c>
      <c r="BL468" s="19" t="s">
        <v>154</v>
      </c>
      <c r="BM468" s="186" t="s">
        <v>742</v>
      </c>
    </row>
    <row r="469" spans="2:51" s="13" customFormat="1" ht="11.25">
      <c r="B469" s="193"/>
      <c r="C469" s="194"/>
      <c r="D469" s="195" t="s">
        <v>158</v>
      </c>
      <c r="E469" s="196" t="s">
        <v>19</v>
      </c>
      <c r="F469" s="197" t="s">
        <v>743</v>
      </c>
      <c r="G469" s="194"/>
      <c r="H469" s="198">
        <v>22</v>
      </c>
      <c r="I469" s="199"/>
      <c r="J469" s="194"/>
      <c r="K469" s="194"/>
      <c r="L469" s="200"/>
      <c r="M469" s="201"/>
      <c r="N469" s="202"/>
      <c r="O469" s="202"/>
      <c r="P469" s="202"/>
      <c r="Q469" s="202"/>
      <c r="R469" s="202"/>
      <c r="S469" s="202"/>
      <c r="T469" s="203"/>
      <c r="AT469" s="204" t="s">
        <v>158</v>
      </c>
      <c r="AU469" s="204" t="s">
        <v>83</v>
      </c>
      <c r="AV469" s="13" t="s">
        <v>83</v>
      </c>
      <c r="AW469" s="13" t="s">
        <v>34</v>
      </c>
      <c r="AX469" s="13" t="s">
        <v>81</v>
      </c>
      <c r="AY469" s="204" t="s">
        <v>147</v>
      </c>
    </row>
    <row r="470" spans="1:65" s="2" customFormat="1" ht="16.5" customHeight="1">
      <c r="A470" s="36"/>
      <c r="B470" s="37"/>
      <c r="C470" s="205" t="s">
        <v>744</v>
      </c>
      <c r="D470" s="205" t="s">
        <v>160</v>
      </c>
      <c r="E470" s="206" t="s">
        <v>745</v>
      </c>
      <c r="F470" s="207" t="s">
        <v>746</v>
      </c>
      <c r="G470" s="208" t="s">
        <v>152</v>
      </c>
      <c r="H470" s="209">
        <v>4</v>
      </c>
      <c r="I470" s="210"/>
      <c r="J470" s="211">
        <f>ROUND(I470*H470,2)</f>
        <v>0</v>
      </c>
      <c r="K470" s="207" t="s">
        <v>19</v>
      </c>
      <c r="L470" s="212"/>
      <c r="M470" s="213" t="s">
        <v>19</v>
      </c>
      <c r="N470" s="214" t="s">
        <v>44</v>
      </c>
      <c r="O470" s="66"/>
      <c r="P470" s="184">
        <f>O470*H470</f>
        <v>0</v>
      </c>
      <c r="Q470" s="184">
        <v>0</v>
      </c>
      <c r="R470" s="184">
        <f>Q470*H470</f>
        <v>0</v>
      </c>
      <c r="S470" s="184">
        <v>0</v>
      </c>
      <c r="T470" s="185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86" t="s">
        <v>164</v>
      </c>
      <c r="AT470" s="186" t="s">
        <v>160</v>
      </c>
      <c r="AU470" s="186" t="s">
        <v>83</v>
      </c>
      <c r="AY470" s="19" t="s">
        <v>147</v>
      </c>
      <c r="BE470" s="187">
        <f>IF(N470="základní",J470,0)</f>
        <v>0</v>
      </c>
      <c r="BF470" s="187">
        <f>IF(N470="snížená",J470,0)</f>
        <v>0</v>
      </c>
      <c r="BG470" s="187">
        <f>IF(N470="zákl. přenesená",J470,0)</f>
        <v>0</v>
      </c>
      <c r="BH470" s="187">
        <f>IF(N470="sníž. přenesená",J470,0)</f>
        <v>0</v>
      </c>
      <c r="BI470" s="187">
        <f>IF(N470="nulová",J470,0)</f>
        <v>0</v>
      </c>
      <c r="BJ470" s="19" t="s">
        <v>81</v>
      </c>
      <c r="BK470" s="187">
        <f>ROUND(I470*H470,2)</f>
        <v>0</v>
      </c>
      <c r="BL470" s="19" t="s">
        <v>154</v>
      </c>
      <c r="BM470" s="186" t="s">
        <v>747</v>
      </c>
    </row>
    <row r="471" spans="2:51" s="13" customFormat="1" ht="11.25">
      <c r="B471" s="193"/>
      <c r="C471" s="194"/>
      <c r="D471" s="195" t="s">
        <v>158</v>
      </c>
      <c r="E471" s="196" t="s">
        <v>19</v>
      </c>
      <c r="F471" s="197" t="s">
        <v>748</v>
      </c>
      <c r="G471" s="194"/>
      <c r="H471" s="198">
        <v>4</v>
      </c>
      <c r="I471" s="199"/>
      <c r="J471" s="194"/>
      <c r="K471" s="194"/>
      <c r="L471" s="200"/>
      <c r="M471" s="201"/>
      <c r="N471" s="202"/>
      <c r="O471" s="202"/>
      <c r="P471" s="202"/>
      <c r="Q471" s="202"/>
      <c r="R471" s="202"/>
      <c r="S471" s="202"/>
      <c r="T471" s="203"/>
      <c r="AT471" s="204" t="s">
        <v>158</v>
      </c>
      <c r="AU471" s="204" t="s">
        <v>83</v>
      </c>
      <c r="AV471" s="13" t="s">
        <v>83</v>
      </c>
      <c r="AW471" s="13" t="s">
        <v>34</v>
      </c>
      <c r="AX471" s="13" t="s">
        <v>81</v>
      </c>
      <c r="AY471" s="204" t="s">
        <v>147</v>
      </c>
    </row>
    <row r="472" spans="1:65" s="2" customFormat="1" ht="16.5" customHeight="1">
      <c r="A472" s="36"/>
      <c r="B472" s="37"/>
      <c r="C472" s="205" t="s">
        <v>749</v>
      </c>
      <c r="D472" s="205" t="s">
        <v>160</v>
      </c>
      <c r="E472" s="206" t="s">
        <v>750</v>
      </c>
      <c r="F472" s="207" t="s">
        <v>751</v>
      </c>
      <c r="G472" s="208" t="s">
        <v>152</v>
      </c>
      <c r="H472" s="209">
        <v>78</v>
      </c>
      <c r="I472" s="210"/>
      <c r="J472" s="211">
        <f>ROUND(I472*H472,2)</f>
        <v>0</v>
      </c>
      <c r="K472" s="207" t="s">
        <v>19</v>
      </c>
      <c r="L472" s="212"/>
      <c r="M472" s="213" t="s">
        <v>19</v>
      </c>
      <c r="N472" s="214" t="s">
        <v>44</v>
      </c>
      <c r="O472" s="66"/>
      <c r="P472" s="184">
        <f>O472*H472</f>
        <v>0</v>
      </c>
      <c r="Q472" s="184">
        <v>0</v>
      </c>
      <c r="R472" s="184">
        <f>Q472*H472</f>
        <v>0</v>
      </c>
      <c r="S472" s="184">
        <v>0</v>
      </c>
      <c r="T472" s="185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86" t="s">
        <v>164</v>
      </c>
      <c r="AT472" s="186" t="s">
        <v>160</v>
      </c>
      <c r="AU472" s="186" t="s">
        <v>83</v>
      </c>
      <c r="AY472" s="19" t="s">
        <v>147</v>
      </c>
      <c r="BE472" s="187">
        <f>IF(N472="základní",J472,0)</f>
        <v>0</v>
      </c>
      <c r="BF472" s="187">
        <f>IF(N472="snížená",J472,0)</f>
        <v>0</v>
      </c>
      <c r="BG472" s="187">
        <f>IF(N472="zákl. přenesená",J472,0)</f>
        <v>0</v>
      </c>
      <c r="BH472" s="187">
        <f>IF(N472="sníž. přenesená",J472,0)</f>
        <v>0</v>
      </c>
      <c r="BI472" s="187">
        <f>IF(N472="nulová",J472,0)</f>
        <v>0</v>
      </c>
      <c r="BJ472" s="19" t="s">
        <v>81</v>
      </c>
      <c r="BK472" s="187">
        <f>ROUND(I472*H472,2)</f>
        <v>0</v>
      </c>
      <c r="BL472" s="19" t="s">
        <v>154</v>
      </c>
      <c r="BM472" s="186" t="s">
        <v>752</v>
      </c>
    </row>
    <row r="473" spans="2:51" s="13" customFormat="1" ht="11.25">
      <c r="B473" s="193"/>
      <c r="C473" s="194"/>
      <c r="D473" s="195" t="s">
        <v>158</v>
      </c>
      <c r="E473" s="196" t="s">
        <v>19</v>
      </c>
      <c r="F473" s="197" t="s">
        <v>753</v>
      </c>
      <c r="G473" s="194"/>
      <c r="H473" s="198">
        <v>78</v>
      </c>
      <c r="I473" s="199"/>
      <c r="J473" s="194"/>
      <c r="K473" s="194"/>
      <c r="L473" s="200"/>
      <c r="M473" s="201"/>
      <c r="N473" s="202"/>
      <c r="O473" s="202"/>
      <c r="P473" s="202"/>
      <c r="Q473" s="202"/>
      <c r="R473" s="202"/>
      <c r="S473" s="202"/>
      <c r="T473" s="203"/>
      <c r="AT473" s="204" t="s">
        <v>158</v>
      </c>
      <c r="AU473" s="204" t="s">
        <v>83</v>
      </c>
      <c r="AV473" s="13" t="s">
        <v>83</v>
      </c>
      <c r="AW473" s="13" t="s">
        <v>34</v>
      </c>
      <c r="AX473" s="13" t="s">
        <v>81</v>
      </c>
      <c r="AY473" s="204" t="s">
        <v>147</v>
      </c>
    </row>
    <row r="474" spans="1:65" s="2" customFormat="1" ht="16.5" customHeight="1">
      <c r="A474" s="36"/>
      <c r="B474" s="37"/>
      <c r="C474" s="205" t="s">
        <v>754</v>
      </c>
      <c r="D474" s="205" t="s">
        <v>160</v>
      </c>
      <c r="E474" s="206" t="s">
        <v>755</v>
      </c>
      <c r="F474" s="207" t="s">
        <v>756</v>
      </c>
      <c r="G474" s="208" t="s">
        <v>566</v>
      </c>
      <c r="H474" s="209">
        <v>1</v>
      </c>
      <c r="I474" s="210"/>
      <c r="J474" s="211">
        <f>ROUND(I474*H474,2)</f>
        <v>0</v>
      </c>
      <c r="K474" s="207" t="s">
        <v>19</v>
      </c>
      <c r="L474" s="212"/>
      <c r="M474" s="213" t="s">
        <v>19</v>
      </c>
      <c r="N474" s="214" t="s">
        <v>44</v>
      </c>
      <c r="O474" s="66"/>
      <c r="P474" s="184">
        <f>O474*H474</f>
        <v>0</v>
      </c>
      <c r="Q474" s="184">
        <v>0</v>
      </c>
      <c r="R474" s="184">
        <f>Q474*H474</f>
        <v>0</v>
      </c>
      <c r="S474" s="184">
        <v>0</v>
      </c>
      <c r="T474" s="185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86" t="s">
        <v>164</v>
      </c>
      <c r="AT474" s="186" t="s">
        <v>160</v>
      </c>
      <c r="AU474" s="186" t="s">
        <v>83</v>
      </c>
      <c r="AY474" s="19" t="s">
        <v>147</v>
      </c>
      <c r="BE474" s="187">
        <f>IF(N474="základní",J474,0)</f>
        <v>0</v>
      </c>
      <c r="BF474" s="187">
        <f>IF(N474="snížená",J474,0)</f>
        <v>0</v>
      </c>
      <c r="BG474" s="187">
        <f>IF(N474="zákl. přenesená",J474,0)</f>
        <v>0</v>
      </c>
      <c r="BH474" s="187">
        <f>IF(N474="sníž. přenesená",J474,0)</f>
        <v>0</v>
      </c>
      <c r="BI474" s="187">
        <f>IF(N474="nulová",J474,0)</f>
        <v>0</v>
      </c>
      <c r="BJ474" s="19" t="s">
        <v>81</v>
      </c>
      <c r="BK474" s="187">
        <f>ROUND(I474*H474,2)</f>
        <v>0</v>
      </c>
      <c r="BL474" s="19" t="s">
        <v>154</v>
      </c>
      <c r="BM474" s="186" t="s">
        <v>757</v>
      </c>
    </row>
    <row r="475" spans="2:63" s="12" customFormat="1" ht="25.9" customHeight="1">
      <c r="B475" s="159"/>
      <c r="C475" s="160"/>
      <c r="D475" s="161" t="s">
        <v>72</v>
      </c>
      <c r="E475" s="162" t="s">
        <v>758</v>
      </c>
      <c r="F475" s="162" t="s">
        <v>759</v>
      </c>
      <c r="G475" s="160"/>
      <c r="H475" s="160"/>
      <c r="I475" s="163"/>
      <c r="J475" s="164">
        <f>BK475</f>
        <v>0</v>
      </c>
      <c r="K475" s="160"/>
      <c r="L475" s="165"/>
      <c r="M475" s="166"/>
      <c r="N475" s="167"/>
      <c r="O475" s="167"/>
      <c r="P475" s="168">
        <f>P476+P535+P542+P573+P580+P582+P586+P595+P599+P628+P632+P701+P729+P776+P783+P799+P808+P818</f>
        <v>0</v>
      </c>
      <c r="Q475" s="167"/>
      <c r="R475" s="168">
        <f>R476+R535+R542+R573+R580+R582+R586+R595+R599+R628+R632+R701+R729+R776+R783+R799+R808+R818</f>
        <v>29.324915586000003</v>
      </c>
      <c r="S475" s="167"/>
      <c r="T475" s="169">
        <f>T476+T535+T542+T573+T580+T582+T586+T595+T599+T628+T632+T701+T729+T776+T783+T799+T808+T818</f>
        <v>3.4036927</v>
      </c>
      <c r="AR475" s="170" t="s">
        <v>83</v>
      </c>
      <c r="AT475" s="171" t="s">
        <v>72</v>
      </c>
      <c r="AU475" s="171" t="s">
        <v>73</v>
      </c>
      <c r="AY475" s="170" t="s">
        <v>147</v>
      </c>
      <c r="BK475" s="172">
        <f>BK476+BK535+BK542+BK573+BK580+BK582+BK586+BK595+BK599+BK628+BK632+BK701+BK729+BK776+BK783+BK799+BK808+BK818</f>
        <v>0</v>
      </c>
    </row>
    <row r="476" spans="2:63" s="12" customFormat="1" ht="22.9" customHeight="1">
      <c r="B476" s="159"/>
      <c r="C476" s="160"/>
      <c r="D476" s="161" t="s">
        <v>72</v>
      </c>
      <c r="E476" s="173" t="s">
        <v>760</v>
      </c>
      <c r="F476" s="173" t="s">
        <v>761</v>
      </c>
      <c r="G476" s="160"/>
      <c r="H476" s="160"/>
      <c r="I476" s="163"/>
      <c r="J476" s="174">
        <f>BK476</f>
        <v>0</v>
      </c>
      <c r="K476" s="160"/>
      <c r="L476" s="165"/>
      <c r="M476" s="166"/>
      <c r="N476" s="167"/>
      <c r="O476" s="167"/>
      <c r="P476" s="168">
        <f>SUM(P477:P534)</f>
        <v>0</v>
      </c>
      <c r="Q476" s="167"/>
      <c r="R476" s="168">
        <f>SUM(R477:R534)</f>
        <v>2.73600044</v>
      </c>
      <c r="S476" s="167"/>
      <c r="T476" s="169">
        <f>SUM(T477:T534)</f>
        <v>0</v>
      </c>
      <c r="AR476" s="170" t="s">
        <v>83</v>
      </c>
      <c r="AT476" s="171" t="s">
        <v>72</v>
      </c>
      <c r="AU476" s="171" t="s">
        <v>81</v>
      </c>
      <c r="AY476" s="170" t="s">
        <v>147</v>
      </c>
      <c r="BK476" s="172">
        <f>SUM(BK477:BK534)</f>
        <v>0</v>
      </c>
    </row>
    <row r="477" spans="1:65" s="2" customFormat="1" ht="21.75" customHeight="1">
      <c r="A477" s="36"/>
      <c r="B477" s="37"/>
      <c r="C477" s="175" t="s">
        <v>762</v>
      </c>
      <c r="D477" s="175" t="s">
        <v>149</v>
      </c>
      <c r="E477" s="176" t="s">
        <v>763</v>
      </c>
      <c r="F477" s="177" t="s">
        <v>764</v>
      </c>
      <c r="G477" s="178" t="s">
        <v>152</v>
      </c>
      <c r="H477" s="179">
        <v>40</v>
      </c>
      <c r="I477" s="180"/>
      <c r="J477" s="181">
        <f>ROUND(I477*H477,2)</f>
        <v>0</v>
      </c>
      <c r="K477" s="177" t="s">
        <v>153</v>
      </c>
      <c r="L477" s="41"/>
      <c r="M477" s="182" t="s">
        <v>19</v>
      </c>
      <c r="N477" s="183" t="s">
        <v>44</v>
      </c>
      <c r="O477" s="66"/>
      <c r="P477" s="184">
        <f>O477*H477</f>
        <v>0</v>
      </c>
      <c r="Q477" s="184">
        <v>0.00045</v>
      </c>
      <c r="R477" s="184">
        <f>Q477*H477</f>
        <v>0.018</v>
      </c>
      <c r="S477" s="184">
        <v>0</v>
      </c>
      <c r="T477" s="185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86" t="s">
        <v>241</v>
      </c>
      <c r="AT477" s="186" t="s">
        <v>149</v>
      </c>
      <c r="AU477" s="186" t="s">
        <v>83</v>
      </c>
      <c r="AY477" s="19" t="s">
        <v>147</v>
      </c>
      <c r="BE477" s="187">
        <f>IF(N477="základní",J477,0)</f>
        <v>0</v>
      </c>
      <c r="BF477" s="187">
        <f>IF(N477="snížená",J477,0)</f>
        <v>0</v>
      </c>
      <c r="BG477" s="187">
        <f>IF(N477="zákl. přenesená",J477,0)</f>
        <v>0</v>
      </c>
      <c r="BH477" s="187">
        <f>IF(N477="sníž. přenesená",J477,0)</f>
        <v>0</v>
      </c>
      <c r="BI477" s="187">
        <f>IF(N477="nulová",J477,0)</f>
        <v>0</v>
      </c>
      <c r="BJ477" s="19" t="s">
        <v>81</v>
      </c>
      <c r="BK477" s="187">
        <f>ROUND(I477*H477,2)</f>
        <v>0</v>
      </c>
      <c r="BL477" s="19" t="s">
        <v>241</v>
      </c>
      <c r="BM477" s="186" t="s">
        <v>765</v>
      </c>
    </row>
    <row r="478" spans="1:47" s="2" customFormat="1" ht="11.25">
      <c r="A478" s="36"/>
      <c r="B478" s="37"/>
      <c r="C478" s="38"/>
      <c r="D478" s="188" t="s">
        <v>156</v>
      </c>
      <c r="E478" s="38"/>
      <c r="F478" s="189" t="s">
        <v>766</v>
      </c>
      <c r="G478" s="38"/>
      <c r="H478" s="38"/>
      <c r="I478" s="190"/>
      <c r="J478" s="38"/>
      <c r="K478" s="38"/>
      <c r="L478" s="41"/>
      <c r="M478" s="191"/>
      <c r="N478" s="192"/>
      <c r="O478" s="66"/>
      <c r="P478" s="66"/>
      <c r="Q478" s="66"/>
      <c r="R478" s="66"/>
      <c r="S478" s="66"/>
      <c r="T478" s="67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9" t="s">
        <v>156</v>
      </c>
      <c r="AU478" s="19" t="s">
        <v>83</v>
      </c>
    </row>
    <row r="479" spans="2:51" s="14" customFormat="1" ht="11.25">
      <c r="B479" s="215"/>
      <c r="C479" s="216"/>
      <c r="D479" s="195" t="s">
        <v>158</v>
      </c>
      <c r="E479" s="217" t="s">
        <v>19</v>
      </c>
      <c r="F479" s="218" t="s">
        <v>767</v>
      </c>
      <c r="G479" s="216"/>
      <c r="H479" s="217" t="s">
        <v>19</v>
      </c>
      <c r="I479" s="219"/>
      <c r="J479" s="216"/>
      <c r="K479" s="216"/>
      <c r="L479" s="220"/>
      <c r="M479" s="221"/>
      <c r="N479" s="222"/>
      <c r="O479" s="222"/>
      <c r="P479" s="222"/>
      <c r="Q479" s="222"/>
      <c r="R479" s="222"/>
      <c r="S479" s="222"/>
      <c r="T479" s="223"/>
      <c r="AT479" s="224" t="s">
        <v>158</v>
      </c>
      <c r="AU479" s="224" t="s">
        <v>83</v>
      </c>
      <c r="AV479" s="14" t="s">
        <v>81</v>
      </c>
      <c r="AW479" s="14" t="s">
        <v>34</v>
      </c>
      <c r="AX479" s="14" t="s">
        <v>73</v>
      </c>
      <c r="AY479" s="224" t="s">
        <v>147</v>
      </c>
    </row>
    <row r="480" spans="2:51" s="13" customFormat="1" ht="11.25">
      <c r="B480" s="193"/>
      <c r="C480" s="194"/>
      <c r="D480" s="195" t="s">
        <v>158</v>
      </c>
      <c r="E480" s="196" t="s">
        <v>19</v>
      </c>
      <c r="F480" s="197" t="s">
        <v>768</v>
      </c>
      <c r="G480" s="194"/>
      <c r="H480" s="198">
        <v>40</v>
      </c>
      <c r="I480" s="199"/>
      <c r="J480" s="194"/>
      <c r="K480" s="194"/>
      <c r="L480" s="200"/>
      <c r="M480" s="201"/>
      <c r="N480" s="202"/>
      <c r="O480" s="202"/>
      <c r="P480" s="202"/>
      <c r="Q480" s="202"/>
      <c r="R480" s="202"/>
      <c r="S480" s="202"/>
      <c r="T480" s="203"/>
      <c r="AT480" s="204" t="s">
        <v>158</v>
      </c>
      <c r="AU480" s="204" t="s">
        <v>83</v>
      </c>
      <c r="AV480" s="13" t="s">
        <v>83</v>
      </c>
      <c r="AW480" s="13" t="s">
        <v>34</v>
      </c>
      <c r="AX480" s="13" t="s">
        <v>81</v>
      </c>
      <c r="AY480" s="204" t="s">
        <v>147</v>
      </c>
    </row>
    <row r="481" spans="1:65" s="2" customFormat="1" ht="24.2" customHeight="1">
      <c r="A481" s="36"/>
      <c r="B481" s="37"/>
      <c r="C481" s="205" t="s">
        <v>769</v>
      </c>
      <c r="D481" s="205" t="s">
        <v>160</v>
      </c>
      <c r="E481" s="206" t="s">
        <v>770</v>
      </c>
      <c r="F481" s="207" t="s">
        <v>771</v>
      </c>
      <c r="G481" s="208" t="s">
        <v>180</v>
      </c>
      <c r="H481" s="209">
        <v>46</v>
      </c>
      <c r="I481" s="210"/>
      <c r="J481" s="211">
        <f>ROUND(I481*H481,2)</f>
        <v>0</v>
      </c>
      <c r="K481" s="207" t="s">
        <v>153</v>
      </c>
      <c r="L481" s="212"/>
      <c r="M481" s="213" t="s">
        <v>19</v>
      </c>
      <c r="N481" s="214" t="s">
        <v>44</v>
      </c>
      <c r="O481" s="66"/>
      <c r="P481" s="184">
        <f>O481*H481</f>
        <v>0</v>
      </c>
      <c r="Q481" s="184">
        <v>0.0053</v>
      </c>
      <c r="R481" s="184">
        <f>Q481*H481</f>
        <v>0.2438</v>
      </c>
      <c r="S481" s="184">
        <v>0</v>
      </c>
      <c r="T481" s="185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186" t="s">
        <v>364</v>
      </c>
      <c r="AT481" s="186" t="s">
        <v>160</v>
      </c>
      <c r="AU481" s="186" t="s">
        <v>83</v>
      </c>
      <c r="AY481" s="19" t="s">
        <v>147</v>
      </c>
      <c r="BE481" s="187">
        <f>IF(N481="základní",J481,0)</f>
        <v>0</v>
      </c>
      <c r="BF481" s="187">
        <f>IF(N481="snížená",J481,0)</f>
        <v>0</v>
      </c>
      <c r="BG481" s="187">
        <f>IF(N481="zákl. přenesená",J481,0)</f>
        <v>0</v>
      </c>
      <c r="BH481" s="187">
        <f>IF(N481="sníž. přenesená",J481,0)</f>
        <v>0</v>
      </c>
      <c r="BI481" s="187">
        <f>IF(N481="nulová",J481,0)</f>
        <v>0</v>
      </c>
      <c r="BJ481" s="19" t="s">
        <v>81</v>
      </c>
      <c r="BK481" s="187">
        <f>ROUND(I481*H481,2)</f>
        <v>0</v>
      </c>
      <c r="BL481" s="19" t="s">
        <v>241</v>
      </c>
      <c r="BM481" s="186" t="s">
        <v>772</v>
      </c>
    </row>
    <row r="482" spans="1:47" s="2" customFormat="1" ht="11.25">
      <c r="A482" s="36"/>
      <c r="B482" s="37"/>
      <c r="C482" s="38"/>
      <c r="D482" s="188" t="s">
        <v>156</v>
      </c>
      <c r="E482" s="38"/>
      <c r="F482" s="189" t="s">
        <v>773</v>
      </c>
      <c r="G482" s="38"/>
      <c r="H482" s="38"/>
      <c r="I482" s="190"/>
      <c r="J482" s="38"/>
      <c r="K482" s="38"/>
      <c r="L482" s="41"/>
      <c r="M482" s="191"/>
      <c r="N482" s="192"/>
      <c r="O482" s="66"/>
      <c r="P482" s="66"/>
      <c r="Q482" s="66"/>
      <c r="R482" s="66"/>
      <c r="S482" s="66"/>
      <c r="T482" s="67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T482" s="19" t="s">
        <v>156</v>
      </c>
      <c r="AU482" s="19" t="s">
        <v>83</v>
      </c>
    </row>
    <row r="483" spans="2:51" s="13" customFormat="1" ht="11.25">
      <c r="B483" s="193"/>
      <c r="C483" s="194"/>
      <c r="D483" s="195" t="s">
        <v>158</v>
      </c>
      <c r="E483" s="196" t="s">
        <v>19</v>
      </c>
      <c r="F483" s="197" t="s">
        <v>774</v>
      </c>
      <c r="G483" s="194"/>
      <c r="H483" s="198">
        <v>46</v>
      </c>
      <c r="I483" s="199"/>
      <c r="J483" s="194"/>
      <c r="K483" s="194"/>
      <c r="L483" s="200"/>
      <c r="M483" s="201"/>
      <c r="N483" s="202"/>
      <c r="O483" s="202"/>
      <c r="P483" s="202"/>
      <c r="Q483" s="202"/>
      <c r="R483" s="202"/>
      <c r="S483" s="202"/>
      <c r="T483" s="203"/>
      <c r="AT483" s="204" t="s">
        <v>158</v>
      </c>
      <c r="AU483" s="204" t="s">
        <v>83</v>
      </c>
      <c r="AV483" s="13" t="s">
        <v>83</v>
      </c>
      <c r="AW483" s="13" t="s">
        <v>34</v>
      </c>
      <c r="AX483" s="13" t="s">
        <v>81</v>
      </c>
      <c r="AY483" s="204" t="s">
        <v>147</v>
      </c>
    </row>
    <row r="484" spans="1:65" s="2" customFormat="1" ht="16.5" customHeight="1">
      <c r="A484" s="36"/>
      <c r="B484" s="37"/>
      <c r="C484" s="175" t="s">
        <v>775</v>
      </c>
      <c r="D484" s="175" t="s">
        <v>149</v>
      </c>
      <c r="E484" s="176" t="s">
        <v>776</v>
      </c>
      <c r="F484" s="177" t="s">
        <v>777</v>
      </c>
      <c r="G484" s="178" t="s">
        <v>180</v>
      </c>
      <c r="H484" s="179">
        <v>55.13</v>
      </c>
      <c r="I484" s="180"/>
      <c r="J484" s="181">
        <f>ROUND(I484*H484,2)</f>
        <v>0</v>
      </c>
      <c r="K484" s="177" t="s">
        <v>153</v>
      </c>
      <c r="L484" s="41"/>
      <c r="M484" s="182" t="s">
        <v>19</v>
      </c>
      <c r="N484" s="183" t="s">
        <v>44</v>
      </c>
      <c r="O484" s="66"/>
      <c r="P484" s="184">
        <f>O484*H484</f>
        <v>0</v>
      </c>
      <c r="Q484" s="184">
        <v>0</v>
      </c>
      <c r="R484" s="184">
        <f>Q484*H484</f>
        <v>0</v>
      </c>
      <c r="S484" s="184">
        <v>0</v>
      </c>
      <c r="T484" s="185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86" t="s">
        <v>241</v>
      </c>
      <c r="AT484" s="186" t="s">
        <v>149</v>
      </c>
      <c r="AU484" s="186" t="s">
        <v>83</v>
      </c>
      <c r="AY484" s="19" t="s">
        <v>147</v>
      </c>
      <c r="BE484" s="187">
        <f>IF(N484="základní",J484,0)</f>
        <v>0</v>
      </c>
      <c r="BF484" s="187">
        <f>IF(N484="snížená",J484,0)</f>
        <v>0</v>
      </c>
      <c r="BG484" s="187">
        <f>IF(N484="zákl. přenesená",J484,0)</f>
        <v>0</v>
      </c>
      <c r="BH484" s="187">
        <f>IF(N484="sníž. přenesená",J484,0)</f>
        <v>0</v>
      </c>
      <c r="BI484" s="187">
        <f>IF(N484="nulová",J484,0)</f>
        <v>0</v>
      </c>
      <c r="BJ484" s="19" t="s">
        <v>81</v>
      </c>
      <c r="BK484" s="187">
        <f>ROUND(I484*H484,2)</f>
        <v>0</v>
      </c>
      <c r="BL484" s="19" t="s">
        <v>241</v>
      </c>
      <c r="BM484" s="186" t="s">
        <v>778</v>
      </c>
    </row>
    <row r="485" spans="1:47" s="2" customFormat="1" ht="11.25">
      <c r="A485" s="36"/>
      <c r="B485" s="37"/>
      <c r="C485" s="38"/>
      <c r="D485" s="188" t="s">
        <v>156</v>
      </c>
      <c r="E485" s="38"/>
      <c r="F485" s="189" t="s">
        <v>779</v>
      </c>
      <c r="G485" s="38"/>
      <c r="H485" s="38"/>
      <c r="I485" s="190"/>
      <c r="J485" s="38"/>
      <c r="K485" s="38"/>
      <c r="L485" s="41"/>
      <c r="M485" s="191"/>
      <c r="N485" s="192"/>
      <c r="O485" s="66"/>
      <c r="P485" s="66"/>
      <c r="Q485" s="66"/>
      <c r="R485" s="66"/>
      <c r="S485" s="66"/>
      <c r="T485" s="67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9" t="s">
        <v>156</v>
      </c>
      <c r="AU485" s="19" t="s">
        <v>83</v>
      </c>
    </row>
    <row r="486" spans="2:51" s="14" customFormat="1" ht="11.25">
      <c r="B486" s="215"/>
      <c r="C486" s="216"/>
      <c r="D486" s="195" t="s">
        <v>158</v>
      </c>
      <c r="E486" s="217" t="s">
        <v>19</v>
      </c>
      <c r="F486" s="218" t="s">
        <v>780</v>
      </c>
      <c r="G486" s="216"/>
      <c r="H486" s="217" t="s">
        <v>19</v>
      </c>
      <c r="I486" s="219"/>
      <c r="J486" s="216"/>
      <c r="K486" s="216"/>
      <c r="L486" s="220"/>
      <c r="M486" s="221"/>
      <c r="N486" s="222"/>
      <c r="O486" s="222"/>
      <c r="P486" s="222"/>
      <c r="Q486" s="222"/>
      <c r="R486" s="222"/>
      <c r="S486" s="222"/>
      <c r="T486" s="223"/>
      <c r="AT486" s="224" t="s">
        <v>158</v>
      </c>
      <c r="AU486" s="224" t="s">
        <v>83</v>
      </c>
      <c r="AV486" s="14" t="s">
        <v>81</v>
      </c>
      <c r="AW486" s="14" t="s">
        <v>34</v>
      </c>
      <c r="AX486" s="14" t="s">
        <v>73</v>
      </c>
      <c r="AY486" s="224" t="s">
        <v>147</v>
      </c>
    </row>
    <row r="487" spans="2:51" s="13" customFormat="1" ht="11.25">
      <c r="B487" s="193"/>
      <c r="C487" s="194"/>
      <c r="D487" s="195" t="s">
        <v>158</v>
      </c>
      <c r="E487" s="196" t="s">
        <v>19</v>
      </c>
      <c r="F487" s="197" t="s">
        <v>781</v>
      </c>
      <c r="G487" s="194"/>
      <c r="H487" s="198">
        <v>36.025</v>
      </c>
      <c r="I487" s="199"/>
      <c r="J487" s="194"/>
      <c r="K487" s="194"/>
      <c r="L487" s="200"/>
      <c r="M487" s="201"/>
      <c r="N487" s="202"/>
      <c r="O487" s="202"/>
      <c r="P487" s="202"/>
      <c r="Q487" s="202"/>
      <c r="R487" s="202"/>
      <c r="S487" s="202"/>
      <c r="T487" s="203"/>
      <c r="AT487" s="204" t="s">
        <v>158</v>
      </c>
      <c r="AU487" s="204" t="s">
        <v>83</v>
      </c>
      <c r="AV487" s="13" t="s">
        <v>83</v>
      </c>
      <c r="AW487" s="13" t="s">
        <v>34</v>
      </c>
      <c r="AX487" s="13" t="s">
        <v>73</v>
      </c>
      <c r="AY487" s="204" t="s">
        <v>147</v>
      </c>
    </row>
    <row r="488" spans="2:51" s="13" customFormat="1" ht="11.25">
      <c r="B488" s="193"/>
      <c r="C488" s="194"/>
      <c r="D488" s="195" t="s">
        <v>158</v>
      </c>
      <c r="E488" s="196" t="s">
        <v>19</v>
      </c>
      <c r="F488" s="197" t="s">
        <v>782</v>
      </c>
      <c r="G488" s="194"/>
      <c r="H488" s="198">
        <v>2.2</v>
      </c>
      <c r="I488" s="199"/>
      <c r="J488" s="194"/>
      <c r="K488" s="194"/>
      <c r="L488" s="200"/>
      <c r="M488" s="201"/>
      <c r="N488" s="202"/>
      <c r="O488" s="202"/>
      <c r="P488" s="202"/>
      <c r="Q488" s="202"/>
      <c r="R488" s="202"/>
      <c r="S488" s="202"/>
      <c r="T488" s="203"/>
      <c r="AT488" s="204" t="s">
        <v>158</v>
      </c>
      <c r="AU488" s="204" t="s">
        <v>83</v>
      </c>
      <c r="AV488" s="13" t="s">
        <v>83</v>
      </c>
      <c r="AW488" s="13" t="s">
        <v>34</v>
      </c>
      <c r="AX488" s="13" t="s">
        <v>73</v>
      </c>
      <c r="AY488" s="204" t="s">
        <v>147</v>
      </c>
    </row>
    <row r="489" spans="2:51" s="13" customFormat="1" ht="11.25">
      <c r="B489" s="193"/>
      <c r="C489" s="194"/>
      <c r="D489" s="195" t="s">
        <v>158</v>
      </c>
      <c r="E489" s="196" t="s">
        <v>19</v>
      </c>
      <c r="F489" s="197" t="s">
        <v>783</v>
      </c>
      <c r="G489" s="194"/>
      <c r="H489" s="198">
        <v>16.905</v>
      </c>
      <c r="I489" s="199"/>
      <c r="J489" s="194"/>
      <c r="K489" s="194"/>
      <c r="L489" s="200"/>
      <c r="M489" s="201"/>
      <c r="N489" s="202"/>
      <c r="O489" s="202"/>
      <c r="P489" s="202"/>
      <c r="Q489" s="202"/>
      <c r="R489" s="202"/>
      <c r="S489" s="202"/>
      <c r="T489" s="203"/>
      <c r="AT489" s="204" t="s">
        <v>158</v>
      </c>
      <c r="AU489" s="204" t="s">
        <v>83</v>
      </c>
      <c r="AV489" s="13" t="s">
        <v>83</v>
      </c>
      <c r="AW489" s="13" t="s">
        <v>34</v>
      </c>
      <c r="AX489" s="13" t="s">
        <v>73</v>
      </c>
      <c r="AY489" s="204" t="s">
        <v>147</v>
      </c>
    </row>
    <row r="490" spans="2:51" s="15" customFormat="1" ht="11.25">
      <c r="B490" s="225"/>
      <c r="C490" s="226"/>
      <c r="D490" s="195" t="s">
        <v>158</v>
      </c>
      <c r="E490" s="227" t="s">
        <v>19</v>
      </c>
      <c r="F490" s="228" t="s">
        <v>257</v>
      </c>
      <c r="G490" s="226"/>
      <c r="H490" s="229">
        <v>55.13</v>
      </c>
      <c r="I490" s="230"/>
      <c r="J490" s="226"/>
      <c r="K490" s="226"/>
      <c r="L490" s="231"/>
      <c r="M490" s="232"/>
      <c r="N490" s="233"/>
      <c r="O490" s="233"/>
      <c r="P490" s="233"/>
      <c r="Q490" s="233"/>
      <c r="R490" s="233"/>
      <c r="S490" s="233"/>
      <c r="T490" s="234"/>
      <c r="AT490" s="235" t="s">
        <v>158</v>
      </c>
      <c r="AU490" s="235" t="s">
        <v>83</v>
      </c>
      <c r="AV490" s="15" t="s">
        <v>154</v>
      </c>
      <c r="AW490" s="15" t="s">
        <v>34</v>
      </c>
      <c r="AX490" s="15" t="s">
        <v>81</v>
      </c>
      <c r="AY490" s="235" t="s">
        <v>147</v>
      </c>
    </row>
    <row r="491" spans="1:65" s="2" customFormat="1" ht="16.5" customHeight="1">
      <c r="A491" s="36"/>
      <c r="B491" s="37"/>
      <c r="C491" s="205" t="s">
        <v>552</v>
      </c>
      <c r="D491" s="205" t="s">
        <v>160</v>
      </c>
      <c r="E491" s="206" t="s">
        <v>784</v>
      </c>
      <c r="F491" s="207" t="s">
        <v>785</v>
      </c>
      <c r="G491" s="208" t="s">
        <v>180</v>
      </c>
      <c r="H491" s="209">
        <v>63.4</v>
      </c>
      <c r="I491" s="210"/>
      <c r="J491" s="211">
        <f>ROUND(I491*H491,2)</f>
        <v>0</v>
      </c>
      <c r="K491" s="207" t="s">
        <v>153</v>
      </c>
      <c r="L491" s="212"/>
      <c r="M491" s="213" t="s">
        <v>19</v>
      </c>
      <c r="N491" s="214" t="s">
        <v>44</v>
      </c>
      <c r="O491" s="66"/>
      <c r="P491" s="184">
        <f>O491*H491</f>
        <v>0</v>
      </c>
      <c r="Q491" s="184">
        <v>0.0017</v>
      </c>
      <c r="R491" s="184">
        <f>Q491*H491</f>
        <v>0.10777999999999999</v>
      </c>
      <c r="S491" s="184">
        <v>0</v>
      </c>
      <c r="T491" s="185">
        <f>S491*H491</f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186" t="s">
        <v>364</v>
      </c>
      <c r="AT491" s="186" t="s">
        <v>160</v>
      </c>
      <c r="AU491" s="186" t="s">
        <v>83</v>
      </c>
      <c r="AY491" s="19" t="s">
        <v>147</v>
      </c>
      <c r="BE491" s="187">
        <f>IF(N491="základní",J491,0)</f>
        <v>0</v>
      </c>
      <c r="BF491" s="187">
        <f>IF(N491="snížená",J491,0)</f>
        <v>0</v>
      </c>
      <c r="BG491" s="187">
        <f>IF(N491="zákl. přenesená",J491,0)</f>
        <v>0</v>
      </c>
      <c r="BH491" s="187">
        <f>IF(N491="sníž. přenesená",J491,0)</f>
        <v>0</v>
      </c>
      <c r="BI491" s="187">
        <f>IF(N491="nulová",J491,0)</f>
        <v>0</v>
      </c>
      <c r="BJ491" s="19" t="s">
        <v>81</v>
      </c>
      <c r="BK491" s="187">
        <f>ROUND(I491*H491,2)</f>
        <v>0</v>
      </c>
      <c r="BL491" s="19" t="s">
        <v>241</v>
      </c>
      <c r="BM491" s="186" t="s">
        <v>786</v>
      </c>
    </row>
    <row r="492" spans="1:47" s="2" customFormat="1" ht="11.25">
      <c r="A492" s="36"/>
      <c r="B492" s="37"/>
      <c r="C492" s="38"/>
      <c r="D492" s="188" t="s">
        <v>156</v>
      </c>
      <c r="E492" s="38"/>
      <c r="F492" s="189" t="s">
        <v>787</v>
      </c>
      <c r="G492" s="38"/>
      <c r="H492" s="38"/>
      <c r="I492" s="190"/>
      <c r="J492" s="38"/>
      <c r="K492" s="38"/>
      <c r="L492" s="41"/>
      <c r="M492" s="191"/>
      <c r="N492" s="192"/>
      <c r="O492" s="66"/>
      <c r="P492" s="66"/>
      <c r="Q492" s="66"/>
      <c r="R492" s="66"/>
      <c r="S492" s="66"/>
      <c r="T492" s="67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T492" s="19" t="s">
        <v>156</v>
      </c>
      <c r="AU492" s="19" t="s">
        <v>83</v>
      </c>
    </row>
    <row r="493" spans="2:51" s="13" customFormat="1" ht="11.25">
      <c r="B493" s="193"/>
      <c r="C493" s="194"/>
      <c r="D493" s="195" t="s">
        <v>158</v>
      </c>
      <c r="E493" s="196" t="s">
        <v>19</v>
      </c>
      <c r="F493" s="197" t="s">
        <v>788</v>
      </c>
      <c r="G493" s="194"/>
      <c r="H493" s="198">
        <v>63.4</v>
      </c>
      <c r="I493" s="199"/>
      <c r="J493" s="194"/>
      <c r="K493" s="194"/>
      <c r="L493" s="200"/>
      <c r="M493" s="201"/>
      <c r="N493" s="202"/>
      <c r="O493" s="202"/>
      <c r="P493" s="202"/>
      <c r="Q493" s="202"/>
      <c r="R493" s="202"/>
      <c r="S493" s="202"/>
      <c r="T493" s="203"/>
      <c r="AT493" s="204" t="s">
        <v>158</v>
      </c>
      <c r="AU493" s="204" t="s">
        <v>83</v>
      </c>
      <c r="AV493" s="13" t="s">
        <v>83</v>
      </c>
      <c r="AW493" s="13" t="s">
        <v>34</v>
      </c>
      <c r="AX493" s="13" t="s">
        <v>81</v>
      </c>
      <c r="AY493" s="204" t="s">
        <v>147</v>
      </c>
    </row>
    <row r="494" spans="1:65" s="2" customFormat="1" ht="21.75" customHeight="1">
      <c r="A494" s="36"/>
      <c r="B494" s="37"/>
      <c r="C494" s="175" t="s">
        <v>789</v>
      </c>
      <c r="D494" s="175" t="s">
        <v>149</v>
      </c>
      <c r="E494" s="176" t="s">
        <v>790</v>
      </c>
      <c r="F494" s="177" t="s">
        <v>791</v>
      </c>
      <c r="G494" s="178" t="s">
        <v>215</v>
      </c>
      <c r="H494" s="179">
        <v>149.6</v>
      </c>
      <c r="I494" s="180"/>
      <c r="J494" s="181">
        <f>ROUND(I494*H494,2)</f>
        <v>0</v>
      </c>
      <c r="K494" s="177" t="s">
        <v>153</v>
      </c>
      <c r="L494" s="41"/>
      <c r="M494" s="182" t="s">
        <v>19</v>
      </c>
      <c r="N494" s="183" t="s">
        <v>44</v>
      </c>
      <c r="O494" s="66"/>
      <c r="P494" s="184">
        <f>O494*H494</f>
        <v>0</v>
      </c>
      <c r="Q494" s="184">
        <v>0.0003</v>
      </c>
      <c r="R494" s="184">
        <f>Q494*H494</f>
        <v>0.044879999999999996</v>
      </c>
      <c r="S494" s="184">
        <v>0</v>
      </c>
      <c r="T494" s="185">
        <f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186" t="s">
        <v>241</v>
      </c>
      <c r="AT494" s="186" t="s">
        <v>149</v>
      </c>
      <c r="AU494" s="186" t="s">
        <v>83</v>
      </c>
      <c r="AY494" s="19" t="s">
        <v>147</v>
      </c>
      <c r="BE494" s="187">
        <f>IF(N494="základní",J494,0)</f>
        <v>0</v>
      </c>
      <c r="BF494" s="187">
        <f>IF(N494="snížená",J494,0)</f>
        <v>0</v>
      </c>
      <c r="BG494" s="187">
        <f>IF(N494="zákl. přenesená",J494,0)</f>
        <v>0</v>
      </c>
      <c r="BH494" s="187">
        <f>IF(N494="sníž. přenesená",J494,0)</f>
        <v>0</v>
      </c>
      <c r="BI494" s="187">
        <f>IF(N494="nulová",J494,0)</f>
        <v>0</v>
      </c>
      <c r="BJ494" s="19" t="s">
        <v>81</v>
      </c>
      <c r="BK494" s="187">
        <f>ROUND(I494*H494,2)</f>
        <v>0</v>
      </c>
      <c r="BL494" s="19" t="s">
        <v>241</v>
      </c>
      <c r="BM494" s="186" t="s">
        <v>792</v>
      </c>
    </row>
    <row r="495" spans="1:47" s="2" customFormat="1" ht="11.25">
      <c r="A495" s="36"/>
      <c r="B495" s="37"/>
      <c r="C495" s="38"/>
      <c r="D495" s="188" t="s">
        <v>156</v>
      </c>
      <c r="E495" s="38"/>
      <c r="F495" s="189" t="s">
        <v>793</v>
      </c>
      <c r="G495" s="38"/>
      <c r="H495" s="38"/>
      <c r="I495" s="190"/>
      <c r="J495" s="38"/>
      <c r="K495" s="38"/>
      <c r="L495" s="41"/>
      <c r="M495" s="191"/>
      <c r="N495" s="192"/>
      <c r="O495" s="66"/>
      <c r="P495" s="66"/>
      <c r="Q495" s="66"/>
      <c r="R495" s="66"/>
      <c r="S495" s="66"/>
      <c r="T495" s="67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T495" s="19" t="s">
        <v>156</v>
      </c>
      <c r="AU495" s="19" t="s">
        <v>83</v>
      </c>
    </row>
    <row r="496" spans="2:51" s="13" customFormat="1" ht="11.25">
      <c r="B496" s="193"/>
      <c r="C496" s="194"/>
      <c r="D496" s="195" t="s">
        <v>158</v>
      </c>
      <c r="E496" s="196" t="s">
        <v>19</v>
      </c>
      <c r="F496" s="197" t="s">
        <v>794</v>
      </c>
      <c r="G496" s="194"/>
      <c r="H496" s="198">
        <v>149.6</v>
      </c>
      <c r="I496" s="199"/>
      <c r="J496" s="194"/>
      <c r="K496" s="194"/>
      <c r="L496" s="200"/>
      <c r="M496" s="201"/>
      <c r="N496" s="202"/>
      <c r="O496" s="202"/>
      <c r="P496" s="202"/>
      <c r="Q496" s="202"/>
      <c r="R496" s="202"/>
      <c r="S496" s="202"/>
      <c r="T496" s="203"/>
      <c r="AT496" s="204" t="s">
        <v>158</v>
      </c>
      <c r="AU496" s="204" t="s">
        <v>83</v>
      </c>
      <c r="AV496" s="13" t="s">
        <v>83</v>
      </c>
      <c r="AW496" s="13" t="s">
        <v>34</v>
      </c>
      <c r="AX496" s="13" t="s">
        <v>81</v>
      </c>
      <c r="AY496" s="204" t="s">
        <v>147</v>
      </c>
    </row>
    <row r="497" spans="1:65" s="2" customFormat="1" ht="24.2" customHeight="1">
      <c r="A497" s="36"/>
      <c r="B497" s="37"/>
      <c r="C497" s="175" t="s">
        <v>624</v>
      </c>
      <c r="D497" s="175" t="s">
        <v>149</v>
      </c>
      <c r="E497" s="176" t="s">
        <v>795</v>
      </c>
      <c r="F497" s="177" t="s">
        <v>796</v>
      </c>
      <c r="G497" s="178" t="s">
        <v>215</v>
      </c>
      <c r="H497" s="179">
        <v>158.8</v>
      </c>
      <c r="I497" s="180"/>
      <c r="J497" s="181">
        <f>ROUND(I497*H497,2)</f>
        <v>0</v>
      </c>
      <c r="K497" s="177" t="s">
        <v>153</v>
      </c>
      <c r="L497" s="41"/>
      <c r="M497" s="182" t="s">
        <v>19</v>
      </c>
      <c r="N497" s="183" t="s">
        <v>44</v>
      </c>
      <c r="O497" s="66"/>
      <c r="P497" s="184">
        <f>O497*H497</f>
        <v>0</v>
      </c>
      <c r="Q497" s="184">
        <v>0.0006</v>
      </c>
      <c r="R497" s="184">
        <f>Q497*H497</f>
        <v>0.09528</v>
      </c>
      <c r="S497" s="184">
        <v>0</v>
      </c>
      <c r="T497" s="185">
        <f>S497*H497</f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186" t="s">
        <v>241</v>
      </c>
      <c r="AT497" s="186" t="s">
        <v>149</v>
      </c>
      <c r="AU497" s="186" t="s">
        <v>83</v>
      </c>
      <c r="AY497" s="19" t="s">
        <v>147</v>
      </c>
      <c r="BE497" s="187">
        <f>IF(N497="základní",J497,0)</f>
        <v>0</v>
      </c>
      <c r="BF497" s="187">
        <f>IF(N497="snížená",J497,0)</f>
        <v>0</v>
      </c>
      <c r="BG497" s="187">
        <f>IF(N497="zákl. přenesená",J497,0)</f>
        <v>0</v>
      </c>
      <c r="BH497" s="187">
        <f>IF(N497="sníž. přenesená",J497,0)</f>
        <v>0</v>
      </c>
      <c r="BI497" s="187">
        <f>IF(N497="nulová",J497,0)</f>
        <v>0</v>
      </c>
      <c r="BJ497" s="19" t="s">
        <v>81</v>
      </c>
      <c r="BK497" s="187">
        <f>ROUND(I497*H497,2)</f>
        <v>0</v>
      </c>
      <c r="BL497" s="19" t="s">
        <v>241</v>
      </c>
      <c r="BM497" s="186" t="s">
        <v>797</v>
      </c>
    </row>
    <row r="498" spans="1:47" s="2" customFormat="1" ht="11.25">
      <c r="A498" s="36"/>
      <c r="B498" s="37"/>
      <c r="C498" s="38"/>
      <c r="D498" s="188" t="s">
        <v>156</v>
      </c>
      <c r="E498" s="38"/>
      <c r="F498" s="189" t="s">
        <v>798</v>
      </c>
      <c r="G498" s="38"/>
      <c r="H498" s="38"/>
      <c r="I498" s="190"/>
      <c r="J498" s="38"/>
      <c r="K498" s="38"/>
      <c r="L498" s="41"/>
      <c r="M498" s="191"/>
      <c r="N498" s="192"/>
      <c r="O498" s="66"/>
      <c r="P498" s="66"/>
      <c r="Q498" s="66"/>
      <c r="R498" s="66"/>
      <c r="S498" s="66"/>
      <c r="T498" s="67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T498" s="19" t="s">
        <v>156</v>
      </c>
      <c r="AU498" s="19" t="s">
        <v>83</v>
      </c>
    </row>
    <row r="499" spans="2:51" s="13" customFormat="1" ht="11.25">
      <c r="B499" s="193"/>
      <c r="C499" s="194"/>
      <c r="D499" s="195" t="s">
        <v>158</v>
      </c>
      <c r="E499" s="196" t="s">
        <v>19</v>
      </c>
      <c r="F499" s="197" t="s">
        <v>799</v>
      </c>
      <c r="G499" s="194"/>
      <c r="H499" s="198">
        <v>158.8</v>
      </c>
      <c r="I499" s="199"/>
      <c r="J499" s="194"/>
      <c r="K499" s="194"/>
      <c r="L499" s="200"/>
      <c r="M499" s="201"/>
      <c r="N499" s="202"/>
      <c r="O499" s="202"/>
      <c r="P499" s="202"/>
      <c r="Q499" s="202"/>
      <c r="R499" s="202"/>
      <c r="S499" s="202"/>
      <c r="T499" s="203"/>
      <c r="AT499" s="204" t="s">
        <v>158</v>
      </c>
      <c r="AU499" s="204" t="s">
        <v>83</v>
      </c>
      <c r="AV499" s="13" t="s">
        <v>83</v>
      </c>
      <c r="AW499" s="13" t="s">
        <v>34</v>
      </c>
      <c r="AX499" s="13" t="s">
        <v>81</v>
      </c>
      <c r="AY499" s="204" t="s">
        <v>147</v>
      </c>
    </row>
    <row r="500" spans="1:65" s="2" customFormat="1" ht="24.2" customHeight="1">
      <c r="A500" s="36"/>
      <c r="B500" s="37"/>
      <c r="C500" s="175" t="s">
        <v>800</v>
      </c>
      <c r="D500" s="175" t="s">
        <v>149</v>
      </c>
      <c r="E500" s="176" t="s">
        <v>801</v>
      </c>
      <c r="F500" s="177" t="s">
        <v>802</v>
      </c>
      <c r="G500" s="178" t="s">
        <v>215</v>
      </c>
      <c r="H500" s="179">
        <v>146.4</v>
      </c>
      <c r="I500" s="180"/>
      <c r="J500" s="181">
        <f>ROUND(I500*H500,2)</f>
        <v>0</v>
      </c>
      <c r="K500" s="177" t="s">
        <v>153</v>
      </c>
      <c r="L500" s="41"/>
      <c r="M500" s="182" t="s">
        <v>19</v>
      </c>
      <c r="N500" s="183" t="s">
        <v>44</v>
      </c>
      <c r="O500" s="66"/>
      <c r="P500" s="184">
        <f>O500*H500</f>
        <v>0</v>
      </c>
      <c r="Q500" s="184">
        <v>0.0006</v>
      </c>
      <c r="R500" s="184">
        <f>Q500*H500</f>
        <v>0.08784</v>
      </c>
      <c r="S500" s="184">
        <v>0</v>
      </c>
      <c r="T500" s="185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186" t="s">
        <v>241</v>
      </c>
      <c r="AT500" s="186" t="s">
        <v>149</v>
      </c>
      <c r="AU500" s="186" t="s">
        <v>83</v>
      </c>
      <c r="AY500" s="19" t="s">
        <v>147</v>
      </c>
      <c r="BE500" s="187">
        <f>IF(N500="základní",J500,0)</f>
        <v>0</v>
      </c>
      <c r="BF500" s="187">
        <f>IF(N500="snížená",J500,0)</f>
        <v>0</v>
      </c>
      <c r="BG500" s="187">
        <f>IF(N500="zákl. přenesená",J500,0)</f>
        <v>0</v>
      </c>
      <c r="BH500" s="187">
        <f>IF(N500="sníž. přenesená",J500,0)</f>
        <v>0</v>
      </c>
      <c r="BI500" s="187">
        <f>IF(N500="nulová",J500,0)</f>
        <v>0</v>
      </c>
      <c r="BJ500" s="19" t="s">
        <v>81</v>
      </c>
      <c r="BK500" s="187">
        <f>ROUND(I500*H500,2)</f>
        <v>0</v>
      </c>
      <c r="BL500" s="19" t="s">
        <v>241</v>
      </c>
      <c r="BM500" s="186" t="s">
        <v>803</v>
      </c>
    </row>
    <row r="501" spans="1:47" s="2" customFormat="1" ht="11.25">
      <c r="A501" s="36"/>
      <c r="B501" s="37"/>
      <c r="C501" s="38"/>
      <c r="D501" s="188" t="s">
        <v>156</v>
      </c>
      <c r="E501" s="38"/>
      <c r="F501" s="189" t="s">
        <v>804</v>
      </c>
      <c r="G501" s="38"/>
      <c r="H501" s="38"/>
      <c r="I501" s="190"/>
      <c r="J501" s="38"/>
      <c r="K501" s="38"/>
      <c r="L501" s="41"/>
      <c r="M501" s="191"/>
      <c r="N501" s="192"/>
      <c r="O501" s="66"/>
      <c r="P501" s="66"/>
      <c r="Q501" s="66"/>
      <c r="R501" s="66"/>
      <c r="S501" s="66"/>
      <c r="T501" s="67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T501" s="19" t="s">
        <v>156</v>
      </c>
      <c r="AU501" s="19" t="s">
        <v>83</v>
      </c>
    </row>
    <row r="502" spans="2:51" s="13" customFormat="1" ht="11.25">
      <c r="B502" s="193"/>
      <c r="C502" s="194"/>
      <c r="D502" s="195" t="s">
        <v>158</v>
      </c>
      <c r="E502" s="196" t="s">
        <v>19</v>
      </c>
      <c r="F502" s="197" t="s">
        <v>805</v>
      </c>
      <c r="G502" s="194"/>
      <c r="H502" s="198">
        <v>146.4</v>
      </c>
      <c r="I502" s="199"/>
      <c r="J502" s="194"/>
      <c r="K502" s="194"/>
      <c r="L502" s="200"/>
      <c r="M502" s="201"/>
      <c r="N502" s="202"/>
      <c r="O502" s="202"/>
      <c r="P502" s="202"/>
      <c r="Q502" s="202"/>
      <c r="R502" s="202"/>
      <c r="S502" s="202"/>
      <c r="T502" s="203"/>
      <c r="AT502" s="204" t="s">
        <v>158</v>
      </c>
      <c r="AU502" s="204" t="s">
        <v>83</v>
      </c>
      <c r="AV502" s="13" t="s">
        <v>83</v>
      </c>
      <c r="AW502" s="13" t="s">
        <v>34</v>
      </c>
      <c r="AX502" s="13" t="s">
        <v>81</v>
      </c>
      <c r="AY502" s="204" t="s">
        <v>147</v>
      </c>
    </row>
    <row r="503" spans="1:65" s="2" customFormat="1" ht="21.75" customHeight="1">
      <c r="A503" s="36"/>
      <c r="B503" s="37"/>
      <c r="C503" s="175" t="s">
        <v>806</v>
      </c>
      <c r="D503" s="175" t="s">
        <v>149</v>
      </c>
      <c r="E503" s="176" t="s">
        <v>807</v>
      </c>
      <c r="F503" s="177" t="s">
        <v>808</v>
      </c>
      <c r="G503" s="178" t="s">
        <v>215</v>
      </c>
      <c r="H503" s="179">
        <v>17.9</v>
      </c>
      <c r="I503" s="180"/>
      <c r="J503" s="181">
        <f>ROUND(I503*H503,2)</f>
        <v>0</v>
      </c>
      <c r="K503" s="177" t="s">
        <v>153</v>
      </c>
      <c r="L503" s="41"/>
      <c r="M503" s="182" t="s">
        <v>19</v>
      </c>
      <c r="N503" s="183" t="s">
        <v>44</v>
      </c>
      <c r="O503" s="66"/>
      <c r="P503" s="184">
        <f>O503*H503</f>
        <v>0</v>
      </c>
      <c r="Q503" s="184">
        <v>0.00054</v>
      </c>
      <c r="R503" s="184">
        <f>Q503*H503</f>
        <v>0.009666</v>
      </c>
      <c r="S503" s="184">
        <v>0</v>
      </c>
      <c r="T503" s="185">
        <f>S503*H503</f>
        <v>0</v>
      </c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R503" s="186" t="s">
        <v>241</v>
      </c>
      <c r="AT503" s="186" t="s">
        <v>149</v>
      </c>
      <c r="AU503" s="186" t="s">
        <v>83</v>
      </c>
      <c r="AY503" s="19" t="s">
        <v>147</v>
      </c>
      <c r="BE503" s="187">
        <f>IF(N503="základní",J503,0)</f>
        <v>0</v>
      </c>
      <c r="BF503" s="187">
        <f>IF(N503="snížená",J503,0)</f>
        <v>0</v>
      </c>
      <c r="BG503" s="187">
        <f>IF(N503="zákl. přenesená",J503,0)</f>
        <v>0</v>
      </c>
      <c r="BH503" s="187">
        <f>IF(N503="sníž. přenesená",J503,0)</f>
        <v>0</v>
      </c>
      <c r="BI503" s="187">
        <f>IF(N503="nulová",J503,0)</f>
        <v>0</v>
      </c>
      <c r="BJ503" s="19" t="s">
        <v>81</v>
      </c>
      <c r="BK503" s="187">
        <f>ROUND(I503*H503,2)</f>
        <v>0</v>
      </c>
      <c r="BL503" s="19" t="s">
        <v>241</v>
      </c>
      <c r="BM503" s="186" t="s">
        <v>809</v>
      </c>
    </row>
    <row r="504" spans="1:47" s="2" customFormat="1" ht="11.25">
      <c r="A504" s="36"/>
      <c r="B504" s="37"/>
      <c r="C504" s="38"/>
      <c r="D504" s="188" t="s">
        <v>156</v>
      </c>
      <c r="E504" s="38"/>
      <c r="F504" s="189" t="s">
        <v>810</v>
      </c>
      <c r="G504" s="38"/>
      <c r="H504" s="38"/>
      <c r="I504" s="190"/>
      <c r="J504" s="38"/>
      <c r="K504" s="38"/>
      <c r="L504" s="41"/>
      <c r="M504" s="191"/>
      <c r="N504" s="192"/>
      <c r="O504" s="66"/>
      <c r="P504" s="66"/>
      <c r="Q504" s="66"/>
      <c r="R504" s="66"/>
      <c r="S504" s="66"/>
      <c r="T504" s="67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T504" s="19" t="s">
        <v>156</v>
      </c>
      <c r="AU504" s="19" t="s">
        <v>83</v>
      </c>
    </row>
    <row r="505" spans="2:51" s="13" customFormat="1" ht="11.25">
      <c r="B505" s="193"/>
      <c r="C505" s="194"/>
      <c r="D505" s="195" t="s">
        <v>158</v>
      </c>
      <c r="E505" s="196" t="s">
        <v>19</v>
      </c>
      <c r="F505" s="197" t="s">
        <v>811</v>
      </c>
      <c r="G505" s="194"/>
      <c r="H505" s="198">
        <v>17.9</v>
      </c>
      <c r="I505" s="199"/>
      <c r="J505" s="194"/>
      <c r="K505" s="194"/>
      <c r="L505" s="200"/>
      <c r="M505" s="201"/>
      <c r="N505" s="202"/>
      <c r="O505" s="202"/>
      <c r="P505" s="202"/>
      <c r="Q505" s="202"/>
      <c r="R505" s="202"/>
      <c r="S505" s="202"/>
      <c r="T505" s="203"/>
      <c r="AT505" s="204" t="s">
        <v>158</v>
      </c>
      <c r="AU505" s="204" t="s">
        <v>83</v>
      </c>
      <c r="AV505" s="13" t="s">
        <v>83</v>
      </c>
      <c r="AW505" s="13" t="s">
        <v>34</v>
      </c>
      <c r="AX505" s="13" t="s">
        <v>81</v>
      </c>
      <c r="AY505" s="204" t="s">
        <v>147</v>
      </c>
    </row>
    <row r="506" spans="1:65" s="2" customFormat="1" ht="44.25" customHeight="1">
      <c r="A506" s="36"/>
      <c r="B506" s="37"/>
      <c r="C506" s="175" t="s">
        <v>704</v>
      </c>
      <c r="D506" s="175" t="s">
        <v>149</v>
      </c>
      <c r="E506" s="176" t="s">
        <v>812</v>
      </c>
      <c r="F506" s="177" t="s">
        <v>813</v>
      </c>
      <c r="G506" s="178" t="s">
        <v>180</v>
      </c>
      <c r="H506" s="179">
        <v>744.585</v>
      </c>
      <c r="I506" s="180"/>
      <c r="J506" s="181">
        <f>ROUND(I506*H506,2)</f>
        <v>0</v>
      </c>
      <c r="K506" s="177" t="s">
        <v>19</v>
      </c>
      <c r="L506" s="41"/>
      <c r="M506" s="182" t="s">
        <v>19</v>
      </c>
      <c r="N506" s="183" t="s">
        <v>44</v>
      </c>
      <c r="O506" s="66"/>
      <c r="P506" s="184">
        <f>O506*H506</f>
        <v>0</v>
      </c>
      <c r="Q506" s="184">
        <v>0.00022</v>
      </c>
      <c r="R506" s="184">
        <f>Q506*H506</f>
        <v>0.1638087</v>
      </c>
      <c r="S506" s="184">
        <v>0</v>
      </c>
      <c r="T506" s="185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186" t="s">
        <v>241</v>
      </c>
      <c r="AT506" s="186" t="s">
        <v>149</v>
      </c>
      <c r="AU506" s="186" t="s">
        <v>83</v>
      </c>
      <c r="AY506" s="19" t="s">
        <v>147</v>
      </c>
      <c r="BE506" s="187">
        <f>IF(N506="základní",J506,0)</f>
        <v>0</v>
      </c>
      <c r="BF506" s="187">
        <f>IF(N506="snížená",J506,0)</f>
        <v>0</v>
      </c>
      <c r="BG506" s="187">
        <f>IF(N506="zákl. přenesená",J506,0)</f>
        <v>0</v>
      </c>
      <c r="BH506" s="187">
        <f>IF(N506="sníž. přenesená",J506,0)</f>
        <v>0</v>
      </c>
      <c r="BI506" s="187">
        <f>IF(N506="nulová",J506,0)</f>
        <v>0</v>
      </c>
      <c r="BJ506" s="19" t="s">
        <v>81</v>
      </c>
      <c r="BK506" s="187">
        <f>ROUND(I506*H506,2)</f>
        <v>0</v>
      </c>
      <c r="BL506" s="19" t="s">
        <v>241</v>
      </c>
      <c r="BM506" s="186" t="s">
        <v>814</v>
      </c>
    </row>
    <row r="507" spans="2:51" s="13" customFormat="1" ht="11.25">
      <c r="B507" s="193"/>
      <c r="C507" s="194"/>
      <c r="D507" s="195" t="s">
        <v>158</v>
      </c>
      <c r="E507" s="196" t="s">
        <v>19</v>
      </c>
      <c r="F507" s="197" t="s">
        <v>815</v>
      </c>
      <c r="G507" s="194"/>
      <c r="H507" s="198">
        <v>744.585</v>
      </c>
      <c r="I507" s="199"/>
      <c r="J507" s="194"/>
      <c r="K507" s="194"/>
      <c r="L507" s="200"/>
      <c r="M507" s="201"/>
      <c r="N507" s="202"/>
      <c r="O507" s="202"/>
      <c r="P507" s="202"/>
      <c r="Q507" s="202"/>
      <c r="R507" s="202"/>
      <c r="S507" s="202"/>
      <c r="T507" s="203"/>
      <c r="AT507" s="204" t="s">
        <v>158</v>
      </c>
      <c r="AU507" s="204" t="s">
        <v>83</v>
      </c>
      <c r="AV507" s="13" t="s">
        <v>83</v>
      </c>
      <c r="AW507" s="13" t="s">
        <v>34</v>
      </c>
      <c r="AX507" s="13" t="s">
        <v>81</v>
      </c>
      <c r="AY507" s="204" t="s">
        <v>147</v>
      </c>
    </row>
    <row r="508" spans="1:65" s="2" customFormat="1" ht="24.2" customHeight="1">
      <c r="A508" s="36"/>
      <c r="B508" s="37"/>
      <c r="C508" s="175" t="s">
        <v>816</v>
      </c>
      <c r="D508" s="175" t="s">
        <v>149</v>
      </c>
      <c r="E508" s="176" t="s">
        <v>817</v>
      </c>
      <c r="F508" s="177" t="s">
        <v>818</v>
      </c>
      <c r="G508" s="178" t="s">
        <v>180</v>
      </c>
      <c r="H508" s="179">
        <v>55.13</v>
      </c>
      <c r="I508" s="180"/>
      <c r="J508" s="181">
        <f>ROUND(I508*H508,2)</f>
        <v>0</v>
      </c>
      <c r="K508" s="177" t="s">
        <v>153</v>
      </c>
      <c r="L508" s="41"/>
      <c r="M508" s="182" t="s">
        <v>19</v>
      </c>
      <c r="N508" s="183" t="s">
        <v>44</v>
      </c>
      <c r="O508" s="66"/>
      <c r="P508" s="184">
        <f>O508*H508</f>
        <v>0</v>
      </c>
      <c r="Q508" s="184">
        <v>0</v>
      </c>
      <c r="R508" s="184">
        <f>Q508*H508</f>
        <v>0</v>
      </c>
      <c r="S508" s="184">
        <v>0</v>
      </c>
      <c r="T508" s="185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6" t="s">
        <v>241</v>
      </c>
      <c r="AT508" s="186" t="s">
        <v>149</v>
      </c>
      <c r="AU508" s="186" t="s">
        <v>83</v>
      </c>
      <c r="AY508" s="19" t="s">
        <v>147</v>
      </c>
      <c r="BE508" s="187">
        <f>IF(N508="základní",J508,0)</f>
        <v>0</v>
      </c>
      <c r="BF508" s="187">
        <f>IF(N508="snížená",J508,0)</f>
        <v>0</v>
      </c>
      <c r="BG508" s="187">
        <f>IF(N508="zákl. přenesená",J508,0)</f>
        <v>0</v>
      </c>
      <c r="BH508" s="187">
        <f>IF(N508="sníž. přenesená",J508,0)</f>
        <v>0</v>
      </c>
      <c r="BI508" s="187">
        <f>IF(N508="nulová",J508,0)</f>
        <v>0</v>
      </c>
      <c r="BJ508" s="19" t="s">
        <v>81</v>
      </c>
      <c r="BK508" s="187">
        <f>ROUND(I508*H508,2)</f>
        <v>0</v>
      </c>
      <c r="BL508" s="19" t="s">
        <v>241</v>
      </c>
      <c r="BM508" s="186" t="s">
        <v>819</v>
      </c>
    </row>
    <row r="509" spans="1:47" s="2" customFormat="1" ht="11.25">
      <c r="A509" s="36"/>
      <c r="B509" s="37"/>
      <c r="C509" s="38"/>
      <c r="D509" s="188" t="s">
        <v>156</v>
      </c>
      <c r="E509" s="38"/>
      <c r="F509" s="189" t="s">
        <v>820</v>
      </c>
      <c r="G509" s="38"/>
      <c r="H509" s="38"/>
      <c r="I509" s="190"/>
      <c r="J509" s="38"/>
      <c r="K509" s="38"/>
      <c r="L509" s="41"/>
      <c r="M509" s="191"/>
      <c r="N509" s="192"/>
      <c r="O509" s="66"/>
      <c r="P509" s="66"/>
      <c r="Q509" s="66"/>
      <c r="R509" s="66"/>
      <c r="S509" s="66"/>
      <c r="T509" s="67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9" t="s">
        <v>156</v>
      </c>
      <c r="AU509" s="19" t="s">
        <v>83</v>
      </c>
    </row>
    <row r="510" spans="2:51" s="13" customFormat="1" ht="11.25">
      <c r="B510" s="193"/>
      <c r="C510" s="194"/>
      <c r="D510" s="195" t="s">
        <v>158</v>
      </c>
      <c r="E510" s="196" t="s">
        <v>19</v>
      </c>
      <c r="F510" s="197" t="s">
        <v>821</v>
      </c>
      <c r="G510" s="194"/>
      <c r="H510" s="198">
        <v>55.13</v>
      </c>
      <c r="I510" s="199"/>
      <c r="J510" s="194"/>
      <c r="K510" s="194"/>
      <c r="L510" s="200"/>
      <c r="M510" s="201"/>
      <c r="N510" s="202"/>
      <c r="O510" s="202"/>
      <c r="P510" s="202"/>
      <c r="Q510" s="202"/>
      <c r="R510" s="202"/>
      <c r="S510" s="202"/>
      <c r="T510" s="203"/>
      <c r="AT510" s="204" t="s">
        <v>158</v>
      </c>
      <c r="AU510" s="204" t="s">
        <v>83</v>
      </c>
      <c r="AV510" s="13" t="s">
        <v>83</v>
      </c>
      <c r="AW510" s="13" t="s">
        <v>34</v>
      </c>
      <c r="AX510" s="13" t="s">
        <v>81</v>
      </c>
      <c r="AY510" s="204" t="s">
        <v>147</v>
      </c>
    </row>
    <row r="511" spans="1:65" s="2" customFormat="1" ht="16.5" customHeight="1">
      <c r="A511" s="36"/>
      <c r="B511" s="37"/>
      <c r="C511" s="205" t="s">
        <v>822</v>
      </c>
      <c r="D511" s="205" t="s">
        <v>160</v>
      </c>
      <c r="E511" s="206" t="s">
        <v>823</v>
      </c>
      <c r="F511" s="207" t="s">
        <v>824</v>
      </c>
      <c r="G511" s="208" t="s">
        <v>825</v>
      </c>
      <c r="H511" s="209">
        <v>2.205</v>
      </c>
      <c r="I511" s="210"/>
      <c r="J511" s="211">
        <f>ROUND(I511*H511,2)</f>
        <v>0</v>
      </c>
      <c r="K511" s="207" t="s">
        <v>153</v>
      </c>
      <c r="L511" s="212"/>
      <c r="M511" s="213" t="s">
        <v>19</v>
      </c>
      <c r="N511" s="214" t="s">
        <v>44</v>
      </c>
      <c r="O511" s="66"/>
      <c r="P511" s="184">
        <f>O511*H511</f>
        <v>0</v>
      </c>
      <c r="Q511" s="184">
        <v>0.001</v>
      </c>
      <c r="R511" s="184">
        <f>Q511*H511</f>
        <v>0.002205</v>
      </c>
      <c r="S511" s="184">
        <v>0</v>
      </c>
      <c r="T511" s="185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186" t="s">
        <v>364</v>
      </c>
      <c r="AT511" s="186" t="s">
        <v>160</v>
      </c>
      <c r="AU511" s="186" t="s">
        <v>83</v>
      </c>
      <c r="AY511" s="19" t="s">
        <v>147</v>
      </c>
      <c r="BE511" s="187">
        <f>IF(N511="základní",J511,0)</f>
        <v>0</v>
      </c>
      <c r="BF511" s="187">
        <f>IF(N511="snížená",J511,0)</f>
        <v>0</v>
      </c>
      <c r="BG511" s="187">
        <f>IF(N511="zákl. přenesená",J511,0)</f>
        <v>0</v>
      </c>
      <c r="BH511" s="187">
        <f>IF(N511="sníž. přenesená",J511,0)</f>
        <v>0</v>
      </c>
      <c r="BI511" s="187">
        <f>IF(N511="nulová",J511,0)</f>
        <v>0</v>
      </c>
      <c r="BJ511" s="19" t="s">
        <v>81</v>
      </c>
      <c r="BK511" s="187">
        <f>ROUND(I511*H511,2)</f>
        <v>0</v>
      </c>
      <c r="BL511" s="19" t="s">
        <v>241</v>
      </c>
      <c r="BM511" s="186" t="s">
        <v>826</v>
      </c>
    </row>
    <row r="512" spans="1:47" s="2" customFormat="1" ht="11.25">
      <c r="A512" s="36"/>
      <c r="B512" s="37"/>
      <c r="C512" s="38"/>
      <c r="D512" s="188" t="s">
        <v>156</v>
      </c>
      <c r="E512" s="38"/>
      <c r="F512" s="189" t="s">
        <v>827</v>
      </c>
      <c r="G512" s="38"/>
      <c r="H512" s="38"/>
      <c r="I512" s="190"/>
      <c r="J512" s="38"/>
      <c r="K512" s="38"/>
      <c r="L512" s="41"/>
      <c r="M512" s="191"/>
      <c r="N512" s="192"/>
      <c r="O512" s="66"/>
      <c r="P512" s="66"/>
      <c r="Q512" s="66"/>
      <c r="R512" s="66"/>
      <c r="S512" s="66"/>
      <c r="T512" s="67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T512" s="19" t="s">
        <v>156</v>
      </c>
      <c r="AU512" s="19" t="s">
        <v>83</v>
      </c>
    </row>
    <row r="513" spans="2:51" s="13" customFormat="1" ht="11.25">
      <c r="B513" s="193"/>
      <c r="C513" s="194"/>
      <c r="D513" s="195" t="s">
        <v>158</v>
      </c>
      <c r="E513" s="196" t="s">
        <v>19</v>
      </c>
      <c r="F513" s="197" t="s">
        <v>828</v>
      </c>
      <c r="G513" s="194"/>
      <c r="H513" s="198">
        <v>2.205</v>
      </c>
      <c r="I513" s="199"/>
      <c r="J513" s="194"/>
      <c r="K513" s="194"/>
      <c r="L513" s="200"/>
      <c r="M513" s="201"/>
      <c r="N513" s="202"/>
      <c r="O513" s="202"/>
      <c r="P513" s="202"/>
      <c r="Q513" s="202"/>
      <c r="R513" s="202"/>
      <c r="S513" s="202"/>
      <c r="T513" s="203"/>
      <c r="AT513" s="204" t="s">
        <v>158</v>
      </c>
      <c r="AU513" s="204" t="s">
        <v>83</v>
      </c>
      <c r="AV513" s="13" t="s">
        <v>83</v>
      </c>
      <c r="AW513" s="13" t="s">
        <v>34</v>
      </c>
      <c r="AX513" s="13" t="s">
        <v>81</v>
      </c>
      <c r="AY513" s="204" t="s">
        <v>147</v>
      </c>
    </row>
    <row r="514" spans="1:65" s="2" customFormat="1" ht="24.2" customHeight="1">
      <c r="A514" s="36"/>
      <c r="B514" s="37"/>
      <c r="C514" s="175" t="s">
        <v>829</v>
      </c>
      <c r="D514" s="175" t="s">
        <v>149</v>
      </c>
      <c r="E514" s="176" t="s">
        <v>830</v>
      </c>
      <c r="F514" s="177" t="s">
        <v>831</v>
      </c>
      <c r="G514" s="178" t="s">
        <v>180</v>
      </c>
      <c r="H514" s="179">
        <v>120.178</v>
      </c>
      <c r="I514" s="180"/>
      <c r="J514" s="181">
        <f>ROUND(I514*H514,2)</f>
        <v>0</v>
      </c>
      <c r="K514" s="177" t="s">
        <v>153</v>
      </c>
      <c r="L514" s="41"/>
      <c r="M514" s="182" t="s">
        <v>19</v>
      </c>
      <c r="N514" s="183" t="s">
        <v>44</v>
      </c>
      <c r="O514" s="66"/>
      <c r="P514" s="184">
        <f>O514*H514</f>
        <v>0</v>
      </c>
      <c r="Q514" s="184">
        <v>3E-05</v>
      </c>
      <c r="R514" s="184">
        <f>Q514*H514</f>
        <v>0.00360534</v>
      </c>
      <c r="S514" s="184">
        <v>0</v>
      </c>
      <c r="T514" s="185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186" t="s">
        <v>241</v>
      </c>
      <c r="AT514" s="186" t="s">
        <v>149</v>
      </c>
      <c r="AU514" s="186" t="s">
        <v>83</v>
      </c>
      <c r="AY514" s="19" t="s">
        <v>147</v>
      </c>
      <c r="BE514" s="187">
        <f>IF(N514="základní",J514,0)</f>
        <v>0</v>
      </c>
      <c r="BF514" s="187">
        <f>IF(N514="snížená",J514,0)</f>
        <v>0</v>
      </c>
      <c r="BG514" s="187">
        <f>IF(N514="zákl. přenesená",J514,0)</f>
        <v>0</v>
      </c>
      <c r="BH514" s="187">
        <f>IF(N514="sníž. přenesená",J514,0)</f>
        <v>0</v>
      </c>
      <c r="BI514" s="187">
        <f>IF(N514="nulová",J514,0)</f>
        <v>0</v>
      </c>
      <c r="BJ514" s="19" t="s">
        <v>81</v>
      </c>
      <c r="BK514" s="187">
        <f>ROUND(I514*H514,2)</f>
        <v>0</v>
      </c>
      <c r="BL514" s="19" t="s">
        <v>241</v>
      </c>
      <c r="BM514" s="186" t="s">
        <v>832</v>
      </c>
    </row>
    <row r="515" spans="1:47" s="2" customFormat="1" ht="11.25">
      <c r="A515" s="36"/>
      <c r="B515" s="37"/>
      <c r="C515" s="38"/>
      <c r="D515" s="188" t="s">
        <v>156</v>
      </c>
      <c r="E515" s="38"/>
      <c r="F515" s="189" t="s">
        <v>833</v>
      </c>
      <c r="G515" s="38"/>
      <c r="H515" s="38"/>
      <c r="I515" s="190"/>
      <c r="J515" s="38"/>
      <c r="K515" s="38"/>
      <c r="L515" s="41"/>
      <c r="M515" s="191"/>
      <c r="N515" s="192"/>
      <c r="O515" s="66"/>
      <c r="P515" s="66"/>
      <c r="Q515" s="66"/>
      <c r="R515" s="66"/>
      <c r="S515" s="66"/>
      <c r="T515" s="67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T515" s="19" t="s">
        <v>156</v>
      </c>
      <c r="AU515" s="19" t="s">
        <v>83</v>
      </c>
    </row>
    <row r="516" spans="2:51" s="13" customFormat="1" ht="11.25">
      <c r="B516" s="193"/>
      <c r="C516" s="194"/>
      <c r="D516" s="195" t="s">
        <v>158</v>
      </c>
      <c r="E516" s="196" t="s">
        <v>19</v>
      </c>
      <c r="F516" s="197" t="s">
        <v>834</v>
      </c>
      <c r="G516" s="194"/>
      <c r="H516" s="198">
        <v>63.64</v>
      </c>
      <c r="I516" s="199"/>
      <c r="J516" s="194"/>
      <c r="K516" s="194"/>
      <c r="L516" s="200"/>
      <c r="M516" s="201"/>
      <c r="N516" s="202"/>
      <c r="O516" s="202"/>
      <c r="P516" s="202"/>
      <c r="Q516" s="202"/>
      <c r="R516" s="202"/>
      <c r="S516" s="202"/>
      <c r="T516" s="203"/>
      <c r="AT516" s="204" t="s">
        <v>158</v>
      </c>
      <c r="AU516" s="204" t="s">
        <v>83</v>
      </c>
      <c r="AV516" s="13" t="s">
        <v>83</v>
      </c>
      <c r="AW516" s="13" t="s">
        <v>34</v>
      </c>
      <c r="AX516" s="13" t="s">
        <v>73</v>
      </c>
      <c r="AY516" s="204" t="s">
        <v>147</v>
      </c>
    </row>
    <row r="517" spans="2:51" s="13" customFormat="1" ht="11.25">
      <c r="B517" s="193"/>
      <c r="C517" s="194"/>
      <c r="D517" s="195" t="s">
        <v>158</v>
      </c>
      <c r="E517" s="196" t="s">
        <v>19</v>
      </c>
      <c r="F517" s="197" t="s">
        <v>835</v>
      </c>
      <c r="G517" s="194"/>
      <c r="H517" s="198">
        <v>49.378</v>
      </c>
      <c r="I517" s="199"/>
      <c r="J517" s="194"/>
      <c r="K517" s="194"/>
      <c r="L517" s="200"/>
      <c r="M517" s="201"/>
      <c r="N517" s="202"/>
      <c r="O517" s="202"/>
      <c r="P517" s="202"/>
      <c r="Q517" s="202"/>
      <c r="R517" s="202"/>
      <c r="S517" s="202"/>
      <c r="T517" s="203"/>
      <c r="AT517" s="204" t="s">
        <v>158</v>
      </c>
      <c r="AU517" s="204" t="s">
        <v>83</v>
      </c>
      <c r="AV517" s="13" t="s">
        <v>83</v>
      </c>
      <c r="AW517" s="13" t="s">
        <v>34</v>
      </c>
      <c r="AX517" s="13" t="s">
        <v>73</v>
      </c>
      <c r="AY517" s="204" t="s">
        <v>147</v>
      </c>
    </row>
    <row r="518" spans="2:51" s="13" customFormat="1" ht="11.25">
      <c r="B518" s="193"/>
      <c r="C518" s="194"/>
      <c r="D518" s="195" t="s">
        <v>158</v>
      </c>
      <c r="E518" s="196" t="s">
        <v>19</v>
      </c>
      <c r="F518" s="197" t="s">
        <v>836</v>
      </c>
      <c r="G518" s="194"/>
      <c r="H518" s="198">
        <v>7.16</v>
      </c>
      <c r="I518" s="199"/>
      <c r="J518" s="194"/>
      <c r="K518" s="194"/>
      <c r="L518" s="200"/>
      <c r="M518" s="201"/>
      <c r="N518" s="202"/>
      <c r="O518" s="202"/>
      <c r="P518" s="202"/>
      <c r="Q518" s="202"/>
      <c r="R518" s="202"/>
      <c r="S518" s="202"/>
      <c r="T518" s="203"/>
      <c r="AT518" s="204" t="s">
        <v>158</v>
      </c>
      <c r="AU518" s="204" t="s">
        <v>83</v>
      </c>
      <c r="AV518" s="13" t="s">
        <v>83</v>
      </c>
      <c r="AW518" s="13" t="s">
        <v>34</v>
      </c>
      <c r="AX518" s="13" t="s">
        <v>73</v>
      </c>
      <c r="AY518" s="204" t="s">
        <v>147</v>
      </c>
    </row>
    <row r="519" spans="2:51" s="15" customFormat="1" ht="11.25">
      <c r="B519" s="225"/>
      <c r="C519" s="226"/>
      <c r="D519" s="195" t="s">
        <v>158</v>
      </c>
      <c r="E519" s="227" t="s">
        <v>19</v>
      </c>
      <c r="F519" s="228" t="s">
        <v>257</v>
      </c>
      <c r="G519" s="226"/>
      <c r="H519" s="229">
        <v>120.178</v>
      </c>
      <c r="I519" s="230"/>
      <c r="J519" s="226"/>
      <c r="K519" s="226"/>
      <c r="L519" s="231"/>
      <c r="M519" s="232"/>
      <c r="N519" s="233"/>
      <c r="O519" s="233"/>
      <c r="P519" s="233"/>
      <c r="Q519" s="233"/>
      <c r="R519" s="233"/>
      <c r="S519" s="233"/>
      <c r="T519" s="234"/>
      <c r="AT519" s="235" t="s">
        <v>158</v>
      </c>
      <c r="AU519" s="235" t="s">
        <v>83</v>
      </c>
      <c r="AV519" s="15" t="s">
        <v>154</v>
      </c>
      <c r="AW519" s="15" t="s">
        <v>34</v>
      </c>
      <c r="AX519" s="15" t="s">
        <v>81</v>
      </c>
      <c r="AY519" s="235" t="s">
        <v>147</v>
      </c>
    </row>
    <row r="520" spans="1:65" s="2" customFormat="1" ht="16.5" customHeight="1">
      <c r="A520" s="36"/>
      <c r="B520" s="37"/>
      <c r="C520" s="205" t="s">
        <v>837</v>
      </c>
      <c r="D520" s="205" t="s">
        <v>160</v>
      </c>
      <c r="E520" s="206" t="s">
        <v>838</v>
      </c>
      <c r="F520" s="207" t="s">
        <v>839</v>
      </c>
      <c r="G520" s="208" t="s">
        <v>180</v>
      </c>
      <c r="H520" s="209">
        <v>1000.486</v>
      </c>
      <c r="I520" s="210"/>
      <c r="J520" s="211">
        <f>ROUND(I520*H520,2)</f>
        <v>0</v>
      </c>
      <c r="K520" s="207" t="s">
        <v>153</v>
      </c>
      <c r="L520" s="212"/>
      <c r="M520" s="213" t="s">
        <v>19</v>
      </c>
      <c r="N520" s="214" t="s">
        <v>44</v>
      </c>
      <c r="O520" s="66"/>
      <c r="P520" s="184">
        <f>O520*H520</f>
        <v>0</v>
      </c>
      <c r="Q520" s="184">
        <v>0.0019</v>
      </c>
      <c r="R520" s="184">
        <f>Q520*H520</f>
        <v>1.9009234</v>
      </c>
      <c r="S520" s="184">
        <v>0</v>
      </c>
      <c r="T520" s="185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186" t="s">
        <v>364</v>
      </c>
      <c r="AT520" s="186" t="s">
        <v>160</v>
      </c>
      <c r="AU520" s="186" t="s">
        <v>83</v>
      </c>
      <c r="AY520" s="19" t="s">
        <v>147</v>
      </c>
      <c r="BE520" s="187">
        <f>IF(N520="základní",J520,0)</f>
        <v>0</v>
      </c>
      <c r="BF520" s="187">
        <f>IF(N520="snížená",J520,0)</f>
        <v>0</v>
      </c>
      <c r="BG520" s="187">
        <f>IF(N520="zákl. přenesená",J520,0)</f>
        <v>0</v>
      </c>
      <c r="BH520" s="187">
        <f>IF(N520="sníž. přenesená",J520,0)</f>
        <v>0</v>
      </c>
      <c r="BI520" s="187">
        <f>IF(N520="nulová",J520,0)</f>
        <v>0</v>
      </c>
      <c r="BJ520" s="19" t="s">
        <v>81</v>
      </c>
      <c r="BK520" s="187">
        <f>ROUND(I520*H520,2)</f>
        <v>0</v>
      </c>
      <c r="BL520" s="19" t="s">
        <v>241</v>
      </c>
      <c r="BM520" s="186" t="s">
        <v>840</v>
      </c>
    </row>
    <row r="521" spans="1:47" s="2" customFormat="1" ht="11.25">
      <c r="A521" s="36"/>
      <c r="B521" s="37"/>
      <c r="C521" s="38"/>
      <c r="D521" s="188" t="s">
        <v>156</v>
      </c>
      <c r="E521" s="38"/>
      <c r="F521" s="189" t="s">
        <v>841</v>
      </c>
      <c r="G521" s="38"/>
      <c r="H521" s="38"/>
      <c r="I521" s="190"/>
      <c r="J521" s="38"/>
      <c r="K521" s="38"/>
      <c r="L521" s="41"/>
      <c r="M521" s="191"/>
      <c r="N521" s="192"/>
      <c r="O521" s="66"/>
      <c r="P521" s="66"/>
      <c r="Q521" s="66"/>
      <c r="R521" s="66"/>
      <c r="S521" s="66"/>
      <c r="T521" s="67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T521" s="19" t="s">
        <v>156</v>
      </c>
      <c r="AU521" s="19" t="s">
        <v>83</v>
      </c>
    </row>
    <row r="522" spans="2:51" s="13" customFormat="1" ht="11.25">
      <c r="B522" s="193"/>
      <c r="C522" s="194"/>
      <c r="D522" s="195" t="s">
        <v>158</v>
      </c>
      <c r="E522" s="196" t="s">
        <v>19</v>
      </c>
      <c r="F522" s="197" t="s">
        <v>842</v>
      </c>
      <c r="G522" s="194"/>
      <c r="H522" s="198">
        <v>1000.486</v>
      </c>
      <c r="I522" s="199"/>
      <c r="J522" s="194"/>
      <c r="K522" s="194"/>
      <c r="L522" s="200"/>
      <c r="M522" s="201"/>
      <c r="N522" s="202"/>
      <c r="O522" s="202"/>
      <c r="P522" s="202"/>
      <c r="Q522" s="202"/>
      <c r="R522" s="202"/>
      <c r="S522" s="202"/>
      <c r="T522" s="203"/>
      <c r="AT522" s="204" t="s">
        <v>158</v>
      </c>
      <c r="AU522" s="204" t="s">
        <v>83</v>
      </c>
      <c r="AV522" s="13" t="s">
        <v>83</v>
      </c>
      <c r="AW522" s="13" t="s">
        <v>34</v>
      </c>
      <c r="AX522" s="13" t="s">
        <v>81</v>
      </c>
      <c r="AY522" s="204" t="s">
        <v>147</v>
      </c>
    </row>
    <row r="523" spans="1:65" s="2" customFormat="1" ht="24.2" customHeight="1">
      <c r="A523" s="36"/>
      <c r="B523" s="37"/>
      <c r="C523" s="175" t="s">
        <v>843</v>
      </c>
      <c r="D523" s="175" t="s">
        <v>149</v>
      </c>
      <c r="E523" s="176" t="s">
        <v>844</v>
      </c>
      <c r="F523" s="177" t="s">
        <v>845</v>
      </c>
      <c r="G523" s="178" t="s">
        <v>180</v>
      </c>
      <c r="H523" s="179">
        <v>161.7</v>
      </c>
      <c r="I523" s="180"/>
      <c r="J523" s="181">
        <f>ROUND(I523*H523,2)</f>
        <v>0</v>
      </c>
      <c r="K523" s="177" t="s">
        <v>153</v>
      </c>
      <c r="L523" s="41"/>
      <c r="M523" s="182" t="s">
        <v>19</v>
      </c>
      <c r="N523" s="183" t="s">
        <v>44</v>
      </c>
      <c r="O523" s="66"/>
      <c r="P523" s="184">
        <f>O523*H523</f>
        <v>0</v>
      </c>
      <c r="Q523" s="184">
        <v>0</v>
      </c>
      <c r="R523" s="184">
        <f>Q523*H523</f>
        <v>0</v>
      </c>
      <c r="S523" s="184">
        <v>0</v>
      </c>
      <c r="T523" s="185">
        <f>S523*H523</f>
        <v>0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186" t="s">
        <v>241</v>
      </c>
      <c r="AT523" s="186" t="s">
        <v>149</v>
      </c>
      <c r="AU523" s="186" t="s">
        <v>83</v>
      </c>
      <c r="AY523" s="19" t="s">
        <v>147</v>
      </c>
      <c r="BE523" s="187">
        <f>IF(N523="základní",J523,0)</f>
        <v>0</v>
      </c>
      <c r="BF523" s="187">
        <f>IF(N523="snížená",J523,0)</f>
        <v>0</v>
      </c>
      <c r="BG523" s="187">
        <f>IF(N523="zákl. přenesená",J523,0)</f>
        <v>0</v>
      </c>
      <c r="BH523" s="187">
        <f>IF(N523="sníž. přenesená",J523,0)</f>
        <v>0</v>
      </c>
      <c r="BI523" s="187">
        <f>IF(N523="nulová",J523,0)</f>
        <v>0</v>
      </c>
      <c r="BJ523" s="19" t="s">
        <v>81</v>
      </c>
      <c r="BK523" s="187">
        <f>ROUND(I523*H523,2)</f>
        <v>0</v>
      </c>
      <c r="BL523" s="19" t="s">
        <v>241</v>
      </c>
      <c r="BM523" s="186" t="s">
        <v>846</v>
      </c>
    </row>
    <row r="524" spans="1:47" s="2" customFormat="1" ht="11.25">
      <c r="A524" s="36"/>
      <c r="B524" s="37"/>
      <c r="C524" s="38"/>
      <c r="D524" s="188" t="s">
        <v>156</v>
      </c>
      <c r="E524" s="38"/>
      <c r="F524" s="189" t="s">
        <v>847</v>
      </c>
      <c r="G524" s="38"/>
      <c r="H524" s="38"/>
      <c r="I524" s="190"/>
      <c r="J524" s="38"/>
      <c r="K524" s="38"/>
      <c r="L524" s="41"/>
      <c r="M524" s="191"/>
      <c r="N524" s="192"/>
      <c r="O524" s="66"/>
      <c r="P524" s="66"/>
      <c r="Q524" s="66"/>
      <c r="R524" s="66"/>
      <c r="S524" s="66"/>
      <c r="T524" s="67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T524" s="19" t="s">
        <v>156</v>
      </c>
      <c r="AU524" s="19" t="s">
        <v>83</v>
      </c>
    </row>
    <row r="525" spans="2:51" s="14" customFormat="1" ht="11.25">
      <c r="B525" s="215"/>
      <c r="C525" s="216"/>
      <c r="D525" s="195" t="s">
        <v>158</v>
      </c>
      <c r="E525" s="217" t="s">
        <v>19</v>
      </c>
      <c r="F525" s="218" t="s">
        <v>848</v>
      </c>
      <c r="G525" s="216"/>
      <c r="H525" s="217" t="s">
        <v>19</v>
      </c>
      <c r="I525" s="219"/>
      <c r="J525" s="216"/>
      <c r="K525" s="216"/>
      <c r="L525" s="220"/>
      <c r="M525" s="221"/>
      <c r="N525" s="222"/>
      <c r="O525" s="222"/>
      <c r="P525" s="222"/>
      <c r="Q525" s="222"/>
      <c r="R525" s="222"/>
      <c r="S525" s="222"/>
      <c r="T525" s="223"/>
      <c r="AT525" s="224" t="s">
        <v>158</v>
      </c>
      <c r="AU525" s="224" t="s">
        <v>83</v>
      </c>
      <c r="AV525" s="14" t="s">
        <v>81</v>
      </c>
      <c r="AW525" s="14" t="s">
        <v>34</v>
      </c>
      <c r="AX525" s="14" t="s">
        <v>73</v>
      </c>
      <c r="AY525" s="224" t="s">
        <v>147</v>
      </c>
    </row>
    <row r="526" spans="2:51" s="13" customFormat="1" ht="11.25">
      <c r="B526" s="193"/>
      <c r="C526" s="194"/>
      <c r="D526" s="195" t="s">
        <v>158</v>
      </c>
      <c r="E526" s="196" t="s">
        <v>19</v>
      </c>
      <c r="F526" s="197" t="s">
        <v>849</v>
      </c>
      <c r="G526" s="194"/>
      <c r="H526" s="198">
        <v>105.162</v>
      </c>
      <c r="I526" s="199"/>
      <c r="J526" s="194"/>
      <c r="K526" s="194"/>
      <c r="L526" s="200"/>
      <c r="M526" s="201"/>
      <c r="N526" s="202"/>
      <c r="O526" s="202"/>
      <c r="P526" s="202"/>
      <c r="Q526" s="202"/>
      <c r="R526" s="202"/>
      <c r="S526" s="202"/>
      <c r="T526" s="203"/>
      <c r="AT526" s="204" t="s">
        <v>158</v>
      </c>
      <c r="AU526" s="204" t="s">
        <v>83</v>
      </c>
      <c r="AV526" s="13" t="s">
        <v>83</v>
      </c>
      <c r="AW526" s="13" t="s">
        <v>34</v>
      </c>
      <c r="AX526" s="13" t="s">
        <v>73</v>
      </c>
      <c r="AY526" s="204" t="s">
        <v>147</v>
      </c>
    </row>
    <row r="527" spans="2:51" s="13" customFormat="1" ht="11.25">
      <c r="B527" s="193"/>
      <c r="C527" s="194"/>
      <c r="D527" s="195" t="s">
        <v>158</v>
      </c>
      <c r="E527" s="196" t="s">
        <v>19</v>
      </c>
      <c r="F527" s="197" t="s">
        <v>835</v>
      </c>
      <c r="G527" s="194"/>
      <c r="H527" s="198">
        <v>49.378</v>
      </c>
      <c r="I527" s="199"/>
      <c r="J527" s="194"/>
      <c r="K527" s="194"/>
      <c r="L527" s="200"/>
      <c r="M527" s="201"/>
      <c r="N527" s="202"/>
      <c r="O527" s="202"/>
      <c r="P527" s="202"/>
      <c r="Q527" s="202"/>
      <c r="R527" s="202"/>
      <c r="S527" s="202"/>
      <c r="T527" s="203"/>
      <c r="AT527" s="204" t="s">
        <v>158</v>
      </c>
      <c r="AU527" s="204" t="s">
        <v>83</v>
      </c>
      <c r="AV527" s="13" t="s">
        <v>83</v>
      </c>
      <c r="AW527" s="13" t="s">
        <v>34</v>
      </c>
      <c r="AX527" s="13" t="s">
        <v>73</v>
      </c>
      <c r="AY527" s="204" t="s">
        <v>147</v>
      </c>
    </row>
    <row r="528" spans="2:51" s="13" customFormat="1" ht="11.25">
      <c r="B528" s="193"/>
      <c r="C528" s="194"/>
      <c r="D528" s="195" t="s">
        <v>158</v>
      </c>
      <c r="E528" s="196" t="s">
        <v>19</v>
      </c>
      <c r="F528" s="197" t="s">
        <v>836</v>
      </c>
      <c r="G528" s="194"/>
      <c r="H528" s="198">
        <v>7.16</v>
      </c>
      <c r="I528" s="199"/>
      <c r="J528" s="194"/>
      <c r="K528" s="194"/>
      <c r="L528" s="200"/>
      <c r="M528" s="201"/>
      <c r="N528" s="202"/>
      <c r="O528" s="202"/>
      <c r="P528" s="202"/>
      <c r="Q528" s="202"/>
      <c r="R528" s="202"/>
      <c r="S528" s="202"/>
      <c r="T528" s="203"/>
      <c r="AT528" s="204" t="s">
        <v>158</v>
      </c>
      <c r="AU528" s="204" t="s">
        <v>83</v>
      </c>
      <c r="AV528" s="13" t="s">
        <v>83</v>
      </c>
      <c r="AW528" s="13" t="s">
        <v>34</v>
      </c>
      <c r="AX528" s="13" t="s">
        <v>73</v>
      </c>
      <c r="AY528" s="204" t="s">
        <v>147</v>
      </c>
    </row>
    <row r="529" spans="2:51" s="15" customFormat="1" ht="11.25">
      <c r="B529" s="225"/>
      <c r="C529" s="226"/>
      <c r="D529" s="195" t="s">
        <v>158</v>
      </c>
      <c r="E529" s="227" t="s">
        <v>19</v>
      </c>
      <c r="F529" s="228" t="s">
        <v>257</v>
      </c>
      <c r="G529" s="226"/>
      <c r="H529" s="229">
        <v>161.7</v>
      </c>
      <c r="I529" s="230"/>
      <c r="J529" s="226"/>
      <c r="K529" s="226"/>
      <c r="L529" s="231"/>
      <c r="M529" s="232"/>
      <c r="N529" s="233"/>
      <c r="O529" s="233"/>
      <c r="P529" s="233"/>
      <c r="Q529" s="233"/>
      <c r="R529" s="233"/>
      <c r="S529" s="233"/>
      <c r="T529" s="234"/>
      <c r="AT529" s="235" t="s">
        <v>158</v>
      </c>
      <c r="AU529" s="235" t="s">
        <v>83</v>
      </c>
      <c r="AV529" s="15" t="s">
        <v>154</v>
      </c>
      <c r="AW529" s="15" t="s">
        <v>34</v>
      </c>
      <c r="AX529" s="15" t="s">
        <v>81</v>
      </c>
      <c r="AY529" s="235" t="s">
        <v>147</v>
      </c>
    </row>
    <row r="530" spans="1:65" s="2" customFormat="1" ht="16.5" customHeight="1">
      <c r="A530" s="36"/>
      <c r="B530" s="37"/>
      <c r="C530" s="205" t="s">
        <v>850</v>
      </c>
      <c r="D530" s="205" t="s">
        <v>160</v>
      </c>
      <c r="E530" s="206" t="s">
        <v>851</v>
      </c>
      <c r="F530" s="207" t="s">
        <v>852</v>
      </c>
      <c r="G530" s="208" t="s">
        <v>180</v>
      </c>
      <c r="H530" s="209">
        <v>194.04</v>
      </c>
      <c r="I530" s="210"/>
      <c r="J530" s="211">
        <f>ROUND(I530*H530,2)</f>
        <v>0</v>
      </c>
      <c r="K530" s="207" t="s">
        <v>153</v>
      </c>
      <c r="L530" s="212"/>
      <c r="M530" s="213" t="s">
        <v>19</v>
      </c>
      <c r="N530" s="214" t="s">
        <v>44</v>
      </c>
      <c r="O530" s="66"/>
      <c r="P530" s="184">
        <f>O530*H530</f>
        <v>0</v>
      </c>
      <c r="Q530" s="184">
        <v>0.0003</v>
      </c>
      <c r="R530" s="184">
        <f>Q530*H530</f>
        <v>0.05821199999999999</v>
      </c>
      <c r="S530" s="184">
        <v>0</v>
      </c>
      <c r="T530" s="185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86" t="s">
        <v>364</v>
      </c>
      <c r="AT530" s="186" t="s">
        <v>160</v>
      </c>
      <c r="AU530" s="186" t="s">
        <v>83</v>
      </c>
      <c r="AY530" s="19" t="s">
        <v>147</v>
      </c>
      <c r="BE530" s="187">
        <f>IF(N530="základní",J530,0)</f>
        <v>0</v>
      </c>
      <c r="BF530" s="187">
        <f>IF(N530="snížená",J530,0)</f>
        <v>0</v>
      </c>
      <c r="BG530" s="187">
        <f>IF(N530="zákl. přenesená",J530,0)</f>
        <v>0</v>
      </c>
      <c r="BH530" s="187">
        <f>IF(N530="sníž. přenesená",J530,0)</f>
        <v>0</v>
      </c>
      <c r="BI530" s="187">
        <f>IF(N530="nulová",J530,0)</f>
        <v>0</v>
      </c>
      <c r="BJ530" s="19" t="s">
        <v>81</v>
      </c>
      <c r="BK530" s="187">
        <f>ROUND(I530*H530,2)</f>
        <v>0</v>
      </c>
      <c r="BL530" s="19" t="s">
        <v>241</v>
      </c>
      <c r="BM530" s="186" t="s">
        <v>853</v>
      </c>
    </row>
    <row r="531" spans="1:47" s="2" customFormat="1" ht="11.25">
      <c r="A531" s="36"/>
      <c r="B531" s="37"/>
      <c r="C531" s="38"/>
      <c r="D531" s="188" t="s">
        <v>156</v>
      </c>
      <c r="E531" s="38"/>
      <c r="F531" s="189" t="s">
        <v>854</v>
      </c>
      <c r="G531" s="38"/>
      <c r="H531" s="38"/>
      <c r="I531" s="190"/>
      <c r="J531" s="38"/>
      <c r="K531" s="38"/>
      <c r="L531" s="41"/>
      <c r="M531" s="191"/>
      <c r="N531" s="192"/>
      <c r="O531" s="66"/>
      <c r="P531" s="66"/>
      <c r="Q531" s="66"/>
      <c r="R531" s="66"/>
      <c r="S531" s="66"/>
      <c r="T531" s="67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T531" s="19" t="s">
        <v>156</v>
      </c>
      <c r="AU531" s="19" t="s">
        <v>83</v>
      </c>
    </row>
    <row r="532" spans="2:51" s="13" customFormat="1" ht="11.25">
      <c r="B532" s="193"/>
      <c r="C532" s="194"/>
      <c r="D532" s="195" t="s">
        <v>158</v>
      </c>
      <c r="E532" s="196" t="s">
        <v>19</v>
      </c>
      <c r="F532" s="197" t="s">
        <v>855</v>
      </c>
      <c r="G532" s="194"/>
      <c r="H532" s="198">
        <v>194.04</v>
      </c>
      <c r="I532" s="199"/>
      <c r="J532" s="194"/>
      <c r="K532" s="194"/>
      <c r="L532" s="200"/>
      <c r="M532" s="201"/>
      <c r="N532" s="202"/>
      <c r="O532" s="202"/>
      <c r="P532" s="202"/>
      <c r="Q532" s="202"/>
      <c r="R532" s="202"/>
      <c r="S532" s="202"/>
      <c r="T532" s="203"/>
      <c r="AT532" s="204" t="s">
        <v>158</v>
      </c>
      <c r="AU532" s="204" t="s">
        <v>83</v>
      </c>
      <c r="AV532" s="13" t="s">
        <v>83</v>
      </c>
      <c r="AW532" s="13" t="s">
        <v>34</v>
      </c>
      <c r="AX532" s="13" t="s">
        <v>81</v>
      </c>
      <c r="AY532" s="204" t="s">
        <v>147</v>
      </c>
    </row>
    <row r="533" spans="1:65" s="2" customFormat="1" ht="24.2" customHeight="1">
      <c r="A533" s="36"/>
      <c r="B533" s="37"/>
      <c r="C533" s="175" t="s">
        <v>856</v>
      </c>
      <c r="D533" s="175" t="s">
        <v>149</v>
      </c>
      <c r="E533" s="176" t="s">
        <v>857</v>
      </c>
      <c r="F533" s="177" t="s">
        <v>858</v>
      </c>
      <c r="G533" s="178" t="s">
        <v>237</v>
      </c>
      <c r="H533" s="179">
        <v>2.736</v>
      </c>
      <c r="I533" s="180"/>
      <c r="J533" s="181">
        <f>ROUND(I533*H533,2)</f>
        <v>0</v>
      </c>
      <c r="K533" s="177" t="s">
        <v>153</v>
      </c>
      <c r="L533" s="41"/>
      <c r="M533" s="182" t="s">
        <v>19</v>
      </c>
      <c r="N533" s="183" t="s">
        <v>44</v>
      </c>
      <c r="O533" s="66"/>
      <c r="P533" s="184">
        <f>O533*H533</f>
        <v>0</v>
      </c>
      <c r="Q533" s="184">
        <v>0</v>
      </c>
      <c r="R533" s="184">
        <f>Q533*H533</f>
        <v>0</v>
      </c>
      <c r="S533" s="184">
        <v>0</v>
      </c>
      <c r="T533" s="185">
        <f>S533*H533</f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186" t="s">
        <v>241</v>
      </c>
      <c r="AT533" s="186" t="s">
        <v>149</v>
      </c>
      <c r="AU533" s="186" t="s">
        <v>83</v>
      </c>
      <c r="AY533" s="19" t="s">
        <v>147</v>
      </c>
      <c r="BE533" s="187">
        <f>IF(N533="základní",J533,0)</f>
        <v>0</v>
      </c>
      <c r="BF533" s="187">
        <f>IF(N533="snížená",J533,0)</f>
        <v>0</v>
      </c>
      <c r="BG533" s="187">
        <f>IF(N533="zákl. přenesená",J533,0)</f>
        <v>0</v>
      </c>
      <c r="BH533" s="187">
        <f>IF(N533="sníž. přenesená",J533,0)</f>
        <v>0</v>
      </c>
      <c r="BI533" s="187">
        <f>IF(N533="nulová",J533,0)</f>
        <v>0</v>
      </c>
      <c r="BJ533" s="19" t="s">
        <v>81</v>
      </c>
      <c r="BK533" s="187">
        <f>ROUND(I533*H533,2)</f>
        <v>0</v>
      </c>
      <c r="BL533" s="19" t="s">
        <v>241</v>
      </c>
      <c r="BM533" s="186" t="s">
        <v>859</v>
      </c>
    </row>
    <row r="534" spans="1:47" s="2" customFormat="1" ht="11.25">
      <c r="A534" s="36"/>
      <c r="B534" s="37"/>
      <c r="C534" s="38"/>
      <c r="D534" s="188" t="s">
        <v>156</v>
      </c>
      <c r="E534" s="38"/>
      <c r="F534" s="189" t="s">
        <v>860</v>
      </c>
      <c r="G534" s="38"/>
      <c r="H534" s="38"/>
      <c r="I534" s="190"/>
      <c r="J534" s="38"/>
      <c r="K534" s="38"/>
      <c r="L534" s="41"/>
      <c r="M534" s="191"/>
      <c r="N534" s="192"/>
      <c r="O534" s="66"/>
      <c r="P534" s="66"/>
      <c r="Q534" s="66"/>
      <c r="R534" s="66"/>
      <c r="S534" s="66"/>
      <c r="T534" s="67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T534" s="19" t="s">
        <v>156</v>
      </c>
      <c r="AU534" s="19" t="s">
        <v>83</v>
      </c>
    </row>
    <row r="535" spans="2:63" s="12" customFormat="1" ht="22.9" customHeight="1">
      <c r="B535" s="159"/>
      <c r="C535" s="160"/>
      <c r="D535" s="161" t="s">
        <v>72</v>
      </c>
      <c r="E535" s="173" t="s">
        <v>861</v>
      </c>
      <c r="F535" s="173" t="s">
        <v>862</v>
      </c>
      <c r="G535" s="160"/>
      <c r="H535" s="160"/>
      <c r="I535" s="163"/>
      <c r="J535" s="174">
        <f>BK535</f>
        <v>0</v>
      </c>
      <c r="K535" s="160"/>
      <c r="L535" s="165"/>
      <c r="M535" s="166"/>
      <c r="N535" s="167"/>
      <c r="O535" s="167"/>
      <c r="P535" s="168">
        <f>SUM(P536:P541)</f>
        <v>0</v>
      </c>
      <c r="Q535" s="167"/>
      <c r="R535" s="168">
        <f>SUM(R536:R541)</f>
        <v>0</v>
      </c>
      <c r="S535" s="167"/>
      <c r="T535" s="169">
        <f>SUM(T536:T541)</f>
        <v>1.57189</v>
      </c>
      <c r="AR535" s="170" t="s">
        <v>83</v>
      </c>
      <c r="AT535" s="171" t="s">
        <v>72</v>
      </c>
      <c r="AU535" s="171" t="s">
        <v>81</v>
      </c>
      <c r="AY535" s="170" t="s">
        <v>147</v>
      </c>
      <c r="BK535" s="172">
        <f>SUM(BK536:BK541)</f>
        <v>0</v>
      </c>
    </row>
    <row r="536" spans="1:65" s="2" customFormat="1" ht="24.2" customHeight="1">
      <c r="A536" s="36"/>
      <c r="B536" s="37"/>
      <c r="C536" s="175" t="s">
        <v>863</v>
      </c>
      <c r="D536" s="175" t="s">
        <v>149</v>
      </c>
      <c r="E536" s="176" t="s">
        <v>864</v>
      </c>
      <c r="F536" s="177" t="s">
        <v>865</v>
      </c>
      <c r="G536" s="178" t="s">
        <v>180</v>
      </c>
      <c r="H536" s="179">
        <v>744.585</v>
      </c>
      <c r="I536" s="180"/>
      <c r="J536" s="181">
        <f>ROUND(I536*H536,2)</f>
        <v>0</v>
      </c>
      <c r="K536" s="177" t="s">
        <v>153</v>
      </c>
      <c r="L536" s="41"/>
      <c r="M536" s="182" t="s">
        <v>19</v>
      </c>
      <c r="N536" s="183" t="s">
        <v>44</v>
      </c>
      <c r="O536" s="66"/>
      <c r="P536" s="184">
        <f>O536*H536</f>
        <v>0</v>
      </c>
      <c r="Q536" s="184">
        <v>0</v>
      </c>
      <c r="R536" s="184">
        <f>Q536*H536</f>
        <v>0</v>
      </c>
      <c r="S536" s="184">
        <v>0.002</v>
      </c>
      <c r="T536" s="185">
        <f>S536*H536</f>
        <v>1.48917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186" t="s">
        <v>241</v>
      </c>
      <c r="AT536" s="186" t="s">
        <v>149</v>
      </c>
      <c r="AU536" s="186" t="s">
        <v>83</v>
      </c>
      <c r="AY536" s="19" t="s">
        <v>147</v>
      </c>
      <c r="BE536" s="187">
        <f>IF(N536="základní",J536,0)</f>
        <v>0</v>
      </c>
      <c r="BF536" s="187">
        <f>IF(N536="snížená",J536,0)</f>
        <v>0</v>
      </c>
      <c r="BG536" s="187">
        <f>IF(N536="zákl. přenesená",J536,0)</f>
        <v>0</v>
      </c>
      <c r="BH536" s="187">
        <f>IF(N536="sníž. přenesená",J536,0)</f>
        <v>0</v>
      </c>
      <c r="BI536" s="187">
        <f>IF(N536="nulová",J536,0)</f>
        <v>0</v>
      </c>
      <c r="BJ536" s="19" t="s">
        <v>81</v>
      </c>
      <c r="BK536" s="187">
        <f>ROUND(I536*H536,2)</f>
        <v>0</v>
      </c>
      <c r="BL536" s="19" t="s">
        <v>241</v>
      </c>
      <c r="BM536" s="186" t="s">
        <v>866</v>
      </c>
    </row>
    <row r="537" spans="1:47" s="2" customFormat="1" ht="11.25">
      <c r="A537" s="36"/>
      <c r="B537" s="37"/>
      <c r="C537" s="38"/>
      <c r="D537" s="188" t="s">
        <v>156</v>
      </c>
      <c r="E537" s="38"/>
      <c r="F537" s="189" t="s">
        <v>867</v>
      </c>
      <c r="G537" s="38"/>
      <c r="H537" s="38"/>
      <c r="I537" s="190"/>
      <c r="J537" s="38"/>
      <c r="K537" s="38"/>
      <c r="L537" s="41"/>
      <c r="M537" s="191"/>
      <c r="N537" s="192"/>
      <c r="O537" s="66"/>
      <c r="P537" s="66"/>
      <c r="Q537" s="66"/>
      <c r="R537" s="66"/>
      <c r="S537" s="66"/>
      <c r="T537" s="67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T537" s="19" t="s">
        <v>156</v>
      </c>
      <c r="AU537" s="19" t="s">
        <v>83</v>
      </c>
    </row>
    <row r="538" spans="2:51" s="13" customFormat="1" ht="11.25">
      <c r="B538" s="193"/>
      <c r="C538" s="194"/>
      <c r="D538" s="195" t="s">
        <v>158</v>
      </c>
      <c r="E538" s="196" t="s">
        <v>19</v>
      </c>
      <c r="F538" s="197" t="s">
        <v>868</v>
      </c>
      <c r="G538" s="194"/>
      <c r="H538" s="198">
        <v>744.585</v>
      </c>
      <c r="I538" s="199"/>
      <c r="J538" s="194"/>
      <c r="K538" s="194"/>
      <c r="L538" s="200"/>
      <c r="M538" s="201"/>
      <c r="N538" s="202"/>
      <c r="O538" s="202"/>
      <c r="P538" s="202"/>
      <c r="Q538" s="202"/>
      <c r="R538" s="202"/>
      <c r="S538" s="202"/>
      <c r="T538" s="203"/>
      <c r="AT538" s="204" t="s">
        <v>158</v>
      </c>
      <c r="AU538" s="204" t="s">
        <v>83</v>
      </c>
      <c r="AV538" s="13" t="s">
        <v>83</v>
      </c>
      <c r="AW538" s="13" t="s">
        <v>34</v>
      </c>
      <c r="AX538" s="13" t="s">
        <v>81</v>
      </c>
      <c r="AY538" s="204" t="s">
        <v>147</v>
      </c>
    </row>
    <row r="539" spans="1:65" s="2" customFormat="1" ht="21.75" customHeight="1">
      <c r="A539" s="36"/>
      <c r="B539" s="37"/>
      <c r="C539" s="175" t="s">
        <v>869</v>
      </c>
      <c r="D539" s="175" t="s">
        <v>149</v>
      </c>
      <c r="E539" s="176" t="s">
        <v>870</v>
      </c>
      <c r="F539" s="177" t="s">
        <v>871</v>
      </c>
      <c r="G539" s="178" t="s">
        <v>180</v>
      </c>
      <c r="H539" s="179">
        <v>15.04</v>
      </c>
      <c r="I539" s="180"/>
      <c r="J539" s="181">
        <f>ROUND(I539*H539,2)</f>
        <v>0</v>
      </c>
      <c r="K539" s="177" t="s">
        <v>153</v>
      </c>
      <c r="L539" s="41"/>
      <c r="M539" s="182" t="s">
        <v>19</v>
      </c>
      <c r="N539" s="183" t="s">
        <v>44</v>
      </c>
      <c r="O539" s="66"/>
      <c r="P539" s="184">
        <f>O539*H539</f>
        <v>0</v>
      </c>
      <c r="Q539" s="184">
        <v>0</v>
      </c>
      <c r="R539" s="184">
        <f>Q539*H539</f>
        <v>0</v>
      </c>
      <c r="S539" s="184">
        <v>0.0055</v>
      </c>
      <c r="T539" s="185">
        <f>S539*H539</f>
        <v>0.08271999999999999</v>
      </c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R539" s="186" t="s">
        <v>241</v>
      </c>
      <c r="AT539" s="186" t="s">
        <v>149</v>
      </c>
      <c r="AU539" s="186" t="s">
        <v>83</v>
      </c>
      <c r="AY539" s="19" t="s">
        <v>147</v>
      </c>
      <c r="BE539" s="187">
        <f>IF(N539="základní",J539,0)</f>
        <v>0</v>
      </c>
      <c r="BF539" s="187">
        <f>IF(N539="snížená",J539,0)</f>
        <v>0</v>
      </c>
      <c r="BG539" s="187">
        <f>IF(N539="zákl. přenesená",J539,0)</f>
        <v>0</v>
      </c>
      <c r="BH539" s="187">
        <f>IF(N539="sníž. přenesená",J539,0)</f>
        <v>0</v>
      </c>
      <c r="BI539" s="187">
        <f>IF(N539="nulová",J539,0)</f>
        <v>0</v>
      </c>
      <c r="BJ539" s="19" t="s">
        <v>81</v>
      </c>
      <c r="BK539" s="187">
        <f>ROUND(I539*H539,2)</f>
        <v>0</v>
      </c>
      <c r="BL539" s="19" t="s">
        <v>241</v>
      </c>
      <c r="BM539" s="186" t="s">
        <v>872</v>
      </c>
    </row>
    <row r="540" spans="1:47" s="2" customFormat="1" ht="11.25">
      <c r="A540" s="36"/>
      <c r="B540" s="37"/>
      <c r="C540" s="38"/>
      <c r="D540" s="188" t="s">
        <v>156</v>
      </c>
      <c r="E540" s="38"/>
      <c r="F540" s="189" t="s">
        <v>873</v>
      </c>
      <c r="G540" s="38"/>
      <c r="H540" s="38"/>
      <c r="I540" s="190"/>
      <c r="J540" s="38"/>
      <c r="K540" s="38"/>
      <c r="L540" s="41"/>
      <c r="M540" s="191"/>
      <c r="N540" s="192"/>
      <c r="O540" s="66"/>
      <c r="P540" s="66"/>
      <c r="Q540" s="66"/>
      <c r="R540" s="66"/>
      <c r="S540" s="66"/>
      <c r="T540" s="67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T540" s="19" t="s">
        <v>156</v>
      </c>
      <c r="AU540" s="19" t="s">
        <v>83</v>
      </c>
    </row>
    <row r="541" spans="2:51" s="13" customFormat="1" ht="11.25">
      <c r="B541" s="193"/>
      <c r="C541" s="194"/>
      <c r="D541" s="195" t="s">
        <v>158</v>
      </c>
      <c r="E541" s="196" t="s">
        <v>19</v>
      </c>
      <c r="F541" s="197" t="s">
        <v>874</v>
      </c>
      <c r="G541" s="194"/>
      <c r="H541" s="198">
        <v>15.04</v>
      </c>
      <c r="I541" s="199"/>
      <c r="J541" s="194"/>
      <c r="K541" s="194"/>
      <c r="L541" s="200"/>
      <c r="M541" s="201"/>
      <c r="N541" s="202"/>
      <c r="O541" s="202"/>
      <c r="P541" s="202"/>
      <c r="Q541" s="202"/>
      <c r="R541" s="202"/>
      <c r="S541" s="202"/>
      <c r="T541" s="203"/>
      <c r="AT541" s="204" t="s">
        <v>158</v>
      </c>
      <c r="AU541" s="204" t="s">
        <v>83</v>
      </c>
      <c r="AV541" s="13" t="s">
        <v>83</v>
      </c>
      <c r="AW541" s="13" t="s">
        <v>34</v>
      </c>
      <c r="AX541" s="13" t="s">
        <v>81</v>
      </c>
      <c r="AY541" s="204" t="s">
        <v>147</v>
      </c>
    </row>
    <row r="542" spans="2:63" s="12" customFormat="1" ht="22.9" customHeight="1">
      <c r="B542" s="159"/>
      <c r="C542" s="160"/>
      <c r="D542" s="161" t="s">
        <v>72</v>
      </c>
      <c r="E542" s="173" t="s">
        <v>875</v>
      </c>
      <c r="F542" s="173" t="s">
        <v>876</v>
      </c>
      <c r="G542" s="160"/>
      <c r="H542" s="160"/>
      <c r="I542" s="163"/>
      <c r="J542" s="174">
        <f>BK542</f>
        <v>0</v>
      </c>
      <c r="K542" s="160"/>
      <c r="L542" s="165"/>
      <c r="M542" s="166"/>
      <c r="N542" s="167"/>
      <c r="O542" s="167"/>
      <c r="P542" s="168">
        <f>SUM(P543:P572)</f>
        <v>0</v>
      </c>
      <c r="Q542" s="167"/>
      <c r="R542" s="168">
        <f>SUM(R543:R572)</f>
        <v>19.2840381</v>
      </c>
      <c r="S542" s="167"/>
      <c r="T542" s="169">
        <f>SUM(T543:T572)</f>
        <v>0</v>
      </c>
      <c r="AR542" s="170" t="s">
        <v>83</v>
      </c>
      <c r="AT542" s="171" t="s">
        <v>72</v>
      </c>
      <c r="AU542" s="171" t="s">
        <v>81</v>
      </c>
      <c r="AY542" s="170" t="s">
        <v>147</v>
      </c>
      <c r="BK542" s="172">
        <f>SUM(BK543:BK572)</f>
        <v>0</v>
      </c>
    </row>
    <row r="543" spans="1:65" s="2" customFormat="1" ht="24.2" customHeight="1">
      <c r="A543" s="36"/>
      <c r="B543" s="37"/>
      <c r="C543" s="175" t="s">
        <v>877</v>
      </c>
      <c r="D543" s="175" t="s">
        <v>149</v>
      </c>
      <c r="E543" s="176" t="s">
        <v>878</v>
      </c>
      <c r="F543" s="177" t="s">
        <v>879</v>
      </c>
      <c r="G543" s="178" t="s">
        <v>180</v>
      </c>
      <c r="H543" s="179">
        <v>1489.17</v>
      </c>
      <c r="I543" s="180"/>
      <c r="J543" s="181">
        <f>ROUND(I543*H543,2)</f>
        <v>0</v>
      </c>
      <c r="K543" s="177" t="s">
        <v>153</v>
      </c>
      <c r="L543" s="41"/>
      <c r="M543" s="182" t="s">
        <v>19</v>
      </c>
      <c r="N543" s="183" t="s">
        <v>44</v>
      </c>
      <c r="O543" s="66"/>
      <c r="P543" s="184">
        <f>O543*H543</f>
        <v>0</v>
      </c>
      <c r="Q543" s="184">
        <v>0.00012</v>
      </c>
      <c r="R543" s="184">
        <f>Q543*H543</f>
        <v>0.1787004</v>
      </c>
      <c r="S543" s="184">
        <v>0</v>
      </c>
      <c r="T543" s="185">
        <f>S543*H543</f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186" t="s">
        <v>241</v>
      </c>
      <c r="AT543" s="186" t="s">
        <v>149</v>
      </c>
      <c r="AU543" s="186" t="s">
        <v>83</v>
      </c>
      <c r="AY543" s="19" t="s">
        <v>147</v>
      </c>
      <c r="BE543" s="187">
        <f>IF(N543="základní",J543,0)</f>
        <v>0</v>
      </c>
      <c r="BF543" s="187">
        <f>IF(N543="snížená",J543,0)</f>
        <v>0</v>
      </c>
      <c r="BG543" s="187">
        <f>IF(N543="zákl. přenesená",J543,0)</f>
        <v>0</v>
      </c>
      <c r="BH543" s="187">
        <f>IF(N543="sníž. přenesená",J543,0)</f>
        <v>0</v>
      </c>
      <c r="BI543" s="187">
        <f>IF(N543="nulová",J543,0)</f>
        <v>0</v>
      </c>
      <c r="BJ543" s="19" t="s">
        <v>81</v>
      </c>
      <c r="BK543" s="187">
        <f>ROUND(I543*H543,2)</f>
        <v>0</v>
      </c>
      <c r="BL543" s="19" t="s">
        <v>241</v>
      </c>
      <c r="BM543" s="186" t="s">
        <v>880</v>
      </c>
    </row>
    <row r="544" spans="1:47" s="2" customFormat="1" ht="11.25">
      <c r="A544" s="36"/>
      <c r="B544" s="37"/>
      <c r="C544" s="38"/>
      <c r="D544" s="188" t="s">
        <v>156</v>
      </c>
      <c r="E544" s="38"/>
      <c r="F544" s="189" t="s">
        <v>881</v>
      </c>
      <c r="G544" s="38"/>
      <c r="H544" s="38"/>
      <c r="I544" s="190"/>
      <c r="J544" s="38"/>
      <c r="K544" s="38"/>
      <c r="L544" s="41"/>
      <c r="M544" s="191"/>
      <c r="N544" s="192"/>
      <c r="O544" s="66"/>
      <c r="P544" s="66"/>
      <c r="Q544" s="66"/>
      <c r="R544" s="66"/>
      <c r="S544" s="66"/>
      <c r="T544" s="67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T544" s="19" t="s">
        <v>156</v>
      </c>
      <c r="AU544" s="19" t="s">
        <v>83</v>
      </c>
    </row>
    <row r="545" spans="2:51" s="13" customFormat="1" ht="11.25">
      <c r="B545" s="193"/>
      <c r="C545" s="194"/>
      <c r="D545" s="195" t="s">
        <v>158</v>
      </c>
      <c r="E545" s="196" t="s">
        <v>19</v>
      </c>
      <c r="F545" s="197" t="s">
        <v>882</v>
      </c>
      <c r="G545" s="194"/>
      <c r="H545" s="198">
        <v>1489.17</v>
      </c>
      <c r="I545" s="199"/>
      <c r="J545" s="194"/>
      <c r="K545" s="194"/>
      <c r="L545" s="200"/>
      <c r="M545" s="201"/>
      <c r="N545" s="202"/>
      <c r="O545" s="202"/>
      <c r="P545" s="202"/>
      <c r="Q545" s="202"/>
      <c r="R545" s="202"/>
      <c r="S545" s="202"/>
      <c r="T545" s="203"/>
      <c r="AT545" s="204" t="s">
        <v>158</v>
      </c>
      <c r="AU545" s="204" t="s">
        <v>83</v>
      </c>
      <c r="AV545" s="13" t="s">
        <v>83</v>
      </c>
      <c r="AW545" s="13" t="s">
        <v>34</v>
      </c>
      <c r="AX545" s="13" t="s">
        <v>81</v>
      </c>
      <c r="AY545" s="204" t="s">
        <v>147</v>
      </c>
    </row>
    <row r="546" spans="1:65" s="2" customFormat="1" ht="16.5" customHeight="1">
      <c r="A546" s="36"/>
      <c r="B546" s="37"/>
      <c r="C546" s="205" t="s">
        <v>883</v>
      </c>
      <c r="D546" s="205" t="s">
        <v>160</v>
      </c>
      <c r="E546" s="206" t="s">
        <v>884</v>
      </c>
      <c r="F546" s="207" t="s">
        <v>885</v>
      </c>
      <c r="G546" s="208" t="s">
        <v>180</v>
      </c>
      <c r="H546" s="209">
        <v>781.814</v>
      </c>
      <c r="I546" s="210"/>
      <c r="J546" s="211">
        <f>ROUND(I546*H546,2)</f>
        <v>0</v>
      </c>
      <c r="K546" s="207" t="s">
        <v>153</v>
      </c>
      <c r="L546" s="212"/>
      <c r="M546" s="213" t="s">
        <v>19</v>
      </c>
      <c r="N546" s="214" t="s">
        <v>44</v>
      </c>
      <c r="O546" s="66"/>
      <c r="P546" s="184">
        <f>O546*H546</f>
        <v>0</v>
      </c>
      <c r="Q546" s="184">
        <v>0.012</v>
      </c>
      <c r="R546" s="184">
        <f>Q546*H546</f>
        <v>9.381768</v>
      </c>
      <c r="S546" s="184">
        <v>0</v>
      </c>
      <c r="T546" s="185">
        <f>S546*H546</f>
        <v>0</v>
      </c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R546" s="186" t="s">
        <v>364</v>
      </c>
      <c r="AT546" s="186" t="s">
        <v>160</v>
      </c>
      <c r="AU546" s="186" t="s">
        <v>83</v>
      </c>
      <c r="AY546" s="19" t="s">
        <v>147</v>
      </c>
      <c r="BE546" s="187">
        <f>IF(N546="základní",J546,0)</f>
        <v>0</v>
      </c>
      <c r="BF546" s="187">
        <f>IF(N546="snížená",J546,0)</f>
        <v>0</v>
      </c>
      <c r="BG546" s="187">
        <f>IF(N546="zákl. přenesená",J546,0)</f>
        <v>0</v>
      </c>
      <c r="BH546" s="187">
        <f>IF(N546="sníž. přenesená",J546,0)</f>
        <v>0</v>
      </c>
      <c r="BI546" s="187">
        <f>IF(N546="nulová",J546,0)</f>
        <v>0</v>
      </c>
      <c r="BJ546" s="19" t="s">
        <v>81</v>
      </c>
      <c r="BK546" s="187">
        <f>ROUND(I546*H546,2)</f>
        <v>0</v>
      </c>
      <c r="BL546" s="19" t="s">
        <v>241</v>
      </c>
      <c r="BM546" s="186" t="s">
        <v>886</v>
      </c>
    </row>
    <row r="547" spans="1:47" s="2" customFormat="1" ht="11.25">
      <c r="A547" s="36"/>
      <c r="B547" s="37"/>
      <c r="C547" s="38"/>
      <c r="D547" s="188" t="s">
        <v>156</v>
      </c>
      <c r="E547" s="38"/>
      <c r="F547" s="189" t="s">
        <v>887</v>
      </c>
      <c r="G547" s="38"/>
      <c r="H547" s="38"/>
      <c r="I547" s="190"/>
      <c r="J547" s="38"/>
      <c r="K547" s="38"/>
      <c r="L547" s="41"/>
      <c r="M547" s="191"/>
      <c r="N547" s="192"/>
      <c r="O547" s="66"/>
      <c r="P547" s="66"/>
      <c r="Q547" s="66"/>
      <c r="R547" s="66"/>
      <c r="S547" s="66"/>
      <c r="T547" s="67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T547" s="19" t="s">
        <v>156</v>
      </c>
      <c r="AU547" s="19" t="s">
        <v>83</v>
      </c>
    </row>
    <row r="548" spans="2:51" s="13" customFormat="1" ht="11.25">
      <c r="B548" s="193"/>
      <c r="C548" s="194"/>
      <c r="D548" s="195" t="s">
        <v>158</v>
      </c>
      <c r="E548" s="196" t="s">
        <v>19</v>
      </c>
      <c r="F548" s="197" t="s">
        <v>888</v>
      </c>
      <c r="G548" s="194"/>
      <c r="H548" s="198">
        <v>781.814</v>
      </c>
      <c r="I548" s="199"/>
      <c r="J548" s="194"/>
      <c r="K548" s="194"/>
      <c r="L548" s="200"/>
      <c r="M548" s="201"/>
      <c r="N548" s="202"/>
      <c r="O548" s="202"/>
      <c r="P548" s="202"/>
      <c r="Q548" s="202"/>
      <c r="R548" s="202"/>
      <c r="S548" s="202"/>
      <c r="T548" s="203"/>
      <c r="AT548" s="204" t="s">
        <v>158</v>
      </c>
      <c r="AU548" s="204" t="s">
        <v>83</v>
      </c>
      <c r="AV548" s="13" t="s">
        <v>83</v>
      </c>
      <c r="AW548" s="13" t="s">
        <v>34</v>
      </c>
      <c r="AX548" s="13" t="s">
        <v>81</v>
      </c>
      <c r="AY548" s="204" t="s">
        <v>147</v>
      </c>
    </row>
    <row r="549" spans="1:65" s="2" customFormat="1" ht="16.5" customHeight="1">
      <c r="A549" s="36"/>
      <c r="B549" s="37"/>
      <c r="C549" s="205" t="s">
        <v>889</v>
      </c>
      <c r="D549" s="205" t="s">
        <v>160</v>
      </c>
      <c r="E549" s="206" t="s">
        <v>890</v>
      </c>
      <c r="F549" s="207" t="s">
        <v>891</v>
      </c>
      <c r="G549" s="208" t="s">
        <v>180</v>
      </c>
      <c r="H549" s="209">
        <v>781.814</v>
      </c>
      <c r="I549" s="210"/>
      <c r="J549" s="211">
        <f>ROUND(I549*H549,2)</f>
        <v>0</v>
      </c>
      <c r="K549" s="207" t="s">
        <v>153</v>
      </c>
      <c r="L549" s="212"/>
      <c r="M549" s="213" t="s">
        <v>19</v>
      </c>
      <c r="N549" s="214" t="s">
        <v>44</v>
      </c>
      <c r="O549" s="66"/>
      <c r="P549" s="184">
        <f>O549*H549</f>
        <v>0</v>
      </c>
      <c r="Q549" s="184">
        <v>0.012</v>
      </c>
      <c r="R549" s="184">
        <f>Q549*H549</f>
        <v>9.381768</v>
      </c>
      <c r="S549" s="184">
        <v>0</v>
      </c>
      <c r="T549" s="185">
        <f>S549*H549</f>
        <v>0</v>
      </c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R549" s="186" t="s">
        <v>364</v>
      </c>
      <c r="AT549" s="186" t="s">
        <v>160</v>
      </c>
      <c r="AU549" s="186" t="s">
        <v>83</v>
      </c>
      <c r="AY549" s="19" t="s">
        <v>147</v>
      </c>
      <c r="BE549" s="187">
        <f>IF(N549="základní",J549,0)</f>
        <v>0</v>
      </c>
      <c r="BF549" s="187">
        <f>IF(N549="snížená",J549,0)</f>
        <v>0</v>
      </c>
      <c r="BG549" s="187">
        <f>IF(N549="zákl. přenesená",J549,0)</f>
        <v>0</v>
      </c>
      <c r="BH549" s="187">
        <f>IF(N549="sníž. přenesená",J549,0)</f>
        <v>0</v>
      </c>
      <c r="BI549" s="187">
        <f>IF(N549="nulová",J549,0)</f>
        <v>0</v>
      </c>
      <c r="BJ549" s="19" t="s">
        <v>81</v>
      </c>
      <c r="BK549" s="187">
        <f>ROUND(I549*H549,2)</f>
        <v>0</v>
      </c>
      <c r="BL549" s="19" t="s">
        <v>241</v>
      </c>
      <c r="BM549" s="186" t="s">
        <v>892</v>
      </c>
    </row>
    <row r="550" spans="1:47" s="2" customFormat="1" ht="11.25">
      <c r="A550" s="36"/>
      <c r="B550" s="37"/>
      <c r="C550" s="38"/>
      <c r="D550" s="188" t="s">
        <v>156</v>
      </c>
      <c r="E550" s="38"/>
      <c r="F550" s="189" t="s">
        <v>893</v>
      </c>
      <c r="G550" s="38"/>
      <c r="H550" s="38"/>
      <c r="I550" s="190"/>
      <c r="J550" s="38"/>
      <c r="K550" s="38"/>
      <c r="L550" s="41"/>
      <c r="M550" s="191"/>
      <c r="N550" s="192"/>
      <c r="O550" s="66"/>
      <c r="P550" s="66"/>
      <c r="Q550" s="66"/>
      <c r="R550" s="66"/>
      <c r="S550" s="66"/>
      <c r="T550" s="67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T550" s="19" t="s">
        <v>156</v>
      </c>
      <c r="AU550" s="19" t="s">
        <v>83</v>
      </c>
    </row>
    <row r="551" spans="2:51" s="13" customFormat="1" ht="11.25">
      <c r="B551" s="193"/>
      <c r="C551" s="194"/>
      <c r="D551" s="195" t="s">
        <v>158</v>
      </c>
      <c r="E551" s="196" t="s">
        <v>19</v>
      </c>
      <c r="F551" s="197" t="s">
        <v>888</v>
      </c>
      <c r="G551" s="194"/>
      <c r="H551" s="198">
        <v>781.814</v>
      </c>
      <c r="I551" s="199"/>
      <c r="J551" s="194"/>
      <c r="K551" s="194"/>
      <c r="L551" s="200"/>
      <c r="M551" s="201"/>
      <c r="N551" s="202"/>
      <c r="O551" s="202"/>
      <c r="P551" s="202"/>
      <c r="Q551" s="202"/>
      <c r="R551" s="202"/>
      <c r="S551" s="202"/>
      <c r="T551" s="203"/>
      <c r="AT551" s="204" t="s">
        <v>158</v>
      </c>
      <c r="AU551" s="204" t="s">
        <v>83</v>
      </c>
      <c r="AV551" s="13" t="s">
        <v>83</v>
      </c>
      <c r="AW551" s="13" t="s">
        <v>34</v>
      </c>
      <c r="AX551" s="13" t="s">
        <v>81</v>
      </c>
      <c r="AY551" s="204" t="s">
        <v>147</v>
      </c>
    </row>
    <row r="552" spans="1:65" s="2" customFormat="1" ht="24.2" customHeight="1">
      <c r="A552" s="36"/>
      <c r="B552" s="37"/>
      <c r="C552" s="175" t="s">
        <v>894</v>
      </c>
      <c r="D552" s="175" t="s">
        <v>149</v>
      </c>
      <c r="E552" s="176" t="s">
        <v>895</v>
      </c>
      <c r="F552" s="177" t="s">
        <v>896</v>
      </c>
      <c r="G552" s="178" t="s">
        <v>215</v>
      </c>
      <c r="H552" s="179">
        <v>164</v>
      </c>
      <c r="I552" s="180"/>
      <c r="J552" s="181">
        <f>ROUND(I552*H552,2)</f>
        <v>0</v>
      </c>
      <c r="K552" s="177" t="s">
        <v>153</v>
      </c>
      <c r="L552" s="41"/>
      <c r="M552" s="182" t="s">
        <v>19</v>
      </c>
      <c r="N552" s="183" t="s">
        <v>44</v>
      </c>
      <c r="O552" s="66"/>
      <c r="P552" s="184">
        <f>O552*H552</f>
        <v>0</v>
      </c>
      <c r="Q552" s="184">
        <v>0.00019</v>
      </c>
      <c r="R552" s="184">
        <f>Q552*H552</f>
        <v>0.03116</v>
      </c>
      <c r="S552" s="184">
        <v>0</v>
      </c>
      <c r="T552" s="185">
        <f>S552*H552</f>
        <v>0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186" t="s">
        <v>241</v>
      </c>
      <c r="AT552" s="186" t="s">
        <v>149</v>
      </c>
      <c r="AU552" s="186" t="s">
        <v>83</v>
      </c>
      <c r="AY552" s="19" t="s">
        <v>147</v>
      </c>
      <c r="BE552" s="187">
        <f>IF(N552="základní",J552,0)</f>
        <v>0</v>
      </c>
      <c r="BF552" s="187">
        <f>IF(N552="snížená",J552,0)</f>
        <v>0</v>
      </c>
      <c r="BG552" s="187">
        <f>IF(N552="zákl. přenesená",J552,0)</f>
        <v>0</v>
      </c>
      <c r="BH552" s="187">
        <f>IF(N552="sníž. přenesená",J552,0)</f>
        <v>0</v>
      </c>
      <c r="BI552" s="187">
        <f>IF(N552="nulová",J552,0)</f>
        <v>0</v>
      </c>
      <c r="BJ552" s="19" t="s">
        <v>81</v>
      </c>
      <c r="BK552" s="187">
        <f>ROUND(I552*H552,2)</f>
        <v>0</v>
      </c>
      <c r="BL552" s="19" t="s">
        <v>241</v>
      </c>
      <c r="BM552" s="186" t="s">
        <v>897</v>
      </c>
    </row>
    <row r="553" spans="1:47" s="2" customFormat="1" ht="11.25">
      <c r="A553" s="36"/>
      <c r="B553" s="37"/>
      <c r="C553" s="38"/>
      <c r="D553" s="188" t="s">
        <v>156</v>
      </c>
      <c r="E553" s="38"/>
      <c r="F553" s="189" t="s">
        <v>898</v>
      </c>
      <c r="G553" s="38"/>
      <c r="H553" s="38"/>
      <c r="I553" s="190"/>
      <c r="J553" s="38"/>
      <c r="K553" s="38"/>
      <c r="L553" s="41"/>
      <c r="M553" s="191"/>
      <c r="N553" s="192"/>
      <c r="O553" s="66"/>
      <c r="P553" s="66"/>
      <c r="Q553" s="66"/>
      <c r="R553" s="66"/>
      <c r="S553" s="66"/>
      <c r="T553" s="67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T553" s="19" t="s">
        <v>156</v>
      </c>
      <c r="AU553" s="19" t="s">
        <v>83</v>
      </c>
    </row>
    <row r="554" spans="2:51" s="13" customFormat="1" ht="11.25">
      <c r="B554" s="193"/>
      <c r="C554" s="194"/>
      <c r="D554" s="195" t="s">
        <v>158</v>
      </c>
      <c r="E554" s="196" t="s">
        <v>19</v>
      </c>
      <c r="F554" s="197" t="s">
        <v>899</v>
      </c>
      <c r="G554" s="194"/>
      <c r="H554" s="198">
        <v>151.6</v>
      </c>
      <c r="I554" s="199"/>
      <c r="J554" s="194"/>
      <c r="K554" s="194"/>
      <c r="L554" s="200"/>
      <c r="M554" s="201"/>
      <c r="N554" s="202"/>
      <c r="O554" s="202"/>
      <c r="P554" s="202"/>
      <c r="Q554" s="202"/>
      <c r="R554" s="202"/>
      <c r="S554" s="202"/>
      <c r="T554" s="203"/>
      <c r="AT554" s="204" t="s">
        <v>158</v>
      </c>
      <c r="AU554" s="204" t="s">
        <v>83</v>
      </c>
      <c r="AV554" s="13" t="s">
        <v>83</v>
      </c>
      <c r="AW554" s="13" t="s">
        <v>34</v>
      </c>
      <c r="AX554" s="13" t="s">
        <v>73</v>
      </c>
      <c r="AY554" s="204" t="s">
        <v>147</v>
      </c>
    </row>
    <row r="555" spans="2:51" s="13" customFormat="1" ht="11.25">
      <c r="B555" s="193"/>
      <c r="C555" s="194"/>
      <c r="D555" s="195" t="s">
        <v>158</v>
      </c>
      <c r="E555" s="196" t="s">
        <v>19</v>
      </c>
      <c r="F555" s="197" t="s">
        <v>900</v>
      </c>
      <c r="G555" s="194"/>
      <c r="H555" s="198">
        <v>12.4</v>
      </c>
      <c r="I555" s="199"/>
      <c r="J555" s="194"/>
      <c r="K555" s="194"/>
      <c r="L555" s="200"/>
      <c r="M555" s="201"/>
      <c r="N555" s="202"/>
      <c r="O555" s="202"/>
      <c r="P555" s="202"/>
      <c r="Q555" s="202"/>
      <c r="R555" s="202"/>
      <c r="S555" s="202"/>
      <c r="T555" s="203"/>
      <c r="AT555" s="204" t="s">
        <v>158</v>
      </c>
      <c r="AU555" s="204" t="s">
        <v>83</v>
      </c>
      <c r="AV555" s="13" t="s">
        <v>83</v>
      </c>
      <c r="AW555" s="13" t="s">
        <v>34</v>
      </c>
      <c r="AX555" s="13" t="s">
        <v>73</v>
      </c>
      <c r="AY555" s="204" t="s">
        <v>147</v>
      </c>
    </row>
    <row r="556" spans="2:51" s="15" customFormat="1" ht="11.25">
      <c r="B556" s="225"/>
      <c r="C556" s="226"/>
      <c r="D556" s="195" t="s">
        <v>158</v>
      </c>
      <c r="E556" s="227" t="s">
        <v>19</v>
      </c>
      <c r="F556" s="228" t="s">
        <v>257</v>
      </c>
      <c r="G556" s="226"/>
      <c r="H556" s="229">
        <v>164</v>
      </c>
      <c r="I556" s="230"/>
      <c r="J556" s="226"/>
      <c r="K556" s="226"/>
      <c r="L556" s="231"/>
      <c r="M556" s="232"/>
      <c r="N556" s="233"/>
      <c r="O556" s="233"/>
      <c r="P556" s="233"/>
      <c r="Q556" s="233"/>
      <c r="R556" s="233"/>
      <c r="S556" s="233"/>
      <c r="T556" s="234"/>
      <c r="AT556" s="235" t="s">
        <v>158</v>
      </c>
      <c r="AU556" s="235" t="s">
        <v>83</v>
      </c>
      <c r="AV556" s="15" t="s">
        <v>154</v>
      </c>
      <c r="AW556" s="15" t="s">
        <v>34</v>
      </c>
      <c r="AX556" s="15" t="s">
        <v>81</v>
      </c>
      <c r="AY556" s="235" t="s">
        <v>147</v>
      </c>
    </row>
    <row r="557" spans="1:65" s="2" customFormat="1" ht="16.5" customHeight="1">
      <c r="A557" s="36"/>
      <c r="B557" s="37"/>
      <c r="C557" s="205" t="s">
        <v>901</v>
      </c>
      <c r="D557" s="205" t="s">
        <v>160</v>
      </c>
      <c r="E557" s="206" t="s">
        <v>902</v>
      </c>
      <c r="F557" s="207" t="s">
        <v>903</v>
      </c>
      <c r="G557" s="208" t="s">
        <v>163</v>
      </c>
      <c r="H557" s="209">
        <v>9.244</v>
      </c>
      <c r="I557" s="210"/>
      <c r="J557" s="211">
        <f>ROUND(I557*H557,2)</f>
        <v>0</v>
      </c>
      <c r="K557" s="207" t="s">
        <v>153</v>
      </c>
      <c r="L557" s="212"/>
      <c r="M557" s="213" t="s">
        <v>19</v>
      </c>
      <c r="N557" s="214" t="s">
        <v>44</v>
      </c>
      <c r="O557" s="66"/>
      <c r="P557" s="184">
        <f>O557*H557</f>
        <v>0</v>
      </c>
      <c r="Q557" s="184">
        <v>0.025</v>
      </c>
      <c r="R557" s="184">
        <f>Q557*H557</f>
        <v>0.2311</v>
      </c>
      <c r="S557" s="184">
        <v>0</v>
      </c>
      <c r="T557" s="185">
        <f>S557*H557</f>
        <v>0</v>
      </c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R557" s="186" t="s">
        <v>364</v>
      </c>
      <c r="AT557" s="186" t="s">
        <v>160</v>
      </c>
      <c r="AU557" s="186" t="s">
        <v>83</v>
      </c>
      <c r="AY557" s="19" t="s">
        <v>147</v>
      </c>
      <c r="BE557" s="187">
        <f>IF(N557="základní",J557,0)</f>
        <v>0</v>
      </c>
      <c r="BF557" s="187">
        <f>IF(N557="snížená",J557,0)</f>
        <v>0</v>
      </c>
      <c r="BG557" s="187">
        <f>IF(N557="zákl. přenesená",J557,0)</f>
        <v>0</v>
      </c>
      <c r="BH557" s="187">
        <f>IF(N557="sníž. přenesená",J557,0)</f>
        <v>0</v>
      </c>
      <c r="BI557" s="187">
        <f>IF(N557="nulová",J557,0)</f>
        <v>0</v>
      </c>
      <c r="BJ557" s="19" t="s">
        <v>81</v>
      </c>
      <c r="BK557" s="187">
        <f>ROUND(I557*H557,2)</f>
        <v>0</v>
      </c>
      <c r="BL557" s="19" t="s">
        <v>241</v>
      </c>
      <c r="BM557" s="186" t="s">
        <v>904</v>
      </c>
    </row>
    <row r="558" spans="1:47" s="2" customFormat="1" ht="11.25">
      <c r="A558" s="36"/>
      <c r="B558" s="37"/>
      <c r="C558" s="38"/>
      <c r="D558" s="188" t="s">
        <v>156</v>
      </c>
      <c r="E558" s="38"/>
      <c r="F558" s="189" t="s">
        <v>905</v>
      </c>
      <c r="G558" s="38"/>
      <c r="H558" s="38"/>
      <c r="I558" s="190"/>
      <c r="J558" s="38"/>
      <c r="K558" s="38"/>
      <c r="L558" s="41"/>
      <c r="M558" s="191"/>
      <c r="N558" s="192"/>
      <c r="O558" s="66"/>
      <c r="P558" s="66"/>
      <c r="Q558" s="66"/>
      <c r="R558" s="66"/>
      <c r="S558" s="66"/>
      <c r="T558" s="67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T558" s="19" t="s">
        <v>156</v>
      </c>
      <c r="AU558" s="19" t="s">
        <v>83</v>
      </c>
    </row>
    <row r="559" spans="2:51" s="13" customFormat="1" ht="22.5">
      <c r="B559" s="193"/>
      <c r="C559" s="194"/>
      <c r="D559" s="195" t="s">
        <v>158</v>
      </c>
      <c r="E559" s="196" t="s">
        <v>19</v>
      </c>
      <c r="F559" s="197" t="s">
        <v>906</v>
      </c>
      <c r="G559" s="194"/>
      <c r="H559" s="198">
        <v>8.552</v>
      </c>
      <c r="I559" s="199"/>
      <c r="J559" s="194"/>
      <c r="K559" s="194"/>
      <c r="L559" s="200"/>
      <c r="M559" s="201"/>
      <c r="N559" s="202"/>
      <c r="O559" s="202"/>
      <c r="P559" s="202"/>
      <c r="Q559" s="202"/>
      <c r="R559" s="202"/>
      <c r="S559" s="202"/>
      <c r="T559" s="203"/>
      <c r="AT559" s="204" t="s">
        <v>158</v>
      </c>
      <c r="AU559" s="204" t="s">
        <v>83</v>
      </c>
      <c r="AV559" s="13" t="s">
        <v>83</v>
      </c>
      <c r="AW559" s="13" t="s">
        <v>34</v>
      </c>
      <c r="AX559" s="13" t="s">
        <v>73</v>
      </c>
      <c r="AY559" s="204" t="s">
        <v>147</v>
      </c>
    </row>
    <row r="560" spans="2:51" s="13" customFormat="1" ht="11.25">
      <c r="B560" s="193"/>
      <c r="C560" s="194"/>
      <c r="D560" s="195" t="s">
        <v>158</v>
      </c>
      <c r="E560" s="196" t="s">
        <v>19</v>
      </c>
      <c r="F560" s="197" t="s">
        <v>907</v>
      </c>
      <c r="G560" s="194"/>
      <c r="H560" s="198">
        <v>0.692</v>
      </c>
      <c r="I560" s="199"/>
      <c r="J560" s="194"/>
      <c r="K560" s="194"/>
      <c r="L560" s="200"/>
      <c r="M560" s="201"/>
      <c r="N560" s="202"/>
      <c r="O560" s="202"/>
      <c r="P560" s="202"/>
      <c r="Q560" s="202"/>
      <c r="R560" s="202"/>
      <c r="S560" s="202"/>
      <c r="T560" s="203"/>
      <c r="AT560" s="204" t="s">
        <v>158</v>
      </c>
      <c r="AU560" s="204" t="s">
        <v>83</v>
      </c>
      <c r="AV560" s="13" t="s">
        <v>83</v>
      </c>
      <c r="AW560" s="13" t="s">
        <v>34</v>
      </c>
      <c r="AX560" s="13" t="s">
        <v>73</v>
      </c>
      <c r="AY560" s="204" t="s">
        <v>147</v>
      </c>
    </row>
    <row r="561" spans="2:51" s="15" customFormat="1" ht="11.25">
      <c r="B561" s="225"/>
      <c r="C561" s="226"/>
      <c r="D561" s="195" t="s">
        <v>158</v>
      </c>
      <c r="E561" s="227" t="s">
        <v>19</v>
      </c>
      <c r="F561" s="228" t="s">
        <v>257</v>
      </c>
      <c r="G561" s="226"/>
      <c r="H561" s="229">
        <v>9.244</v>
      </c>
      <c r="I561" s="230"/>
      <c r="J561" s="226"/>
      <c r="K561" s="226"/>
      <c r="L561" s="231"/>
      <c r="M561" s="232"/>
      <c r="N561" s="233"/>
      <c r="O561" s="233"/>
      <c r="P561" s="233"/>
      <c r="Q561" s="233"/>
      <c r="R561" s="233"/>
      <c r="S561" s="233"/>
      <c r="T561" s="234"/>
      <c r="AT561" s="235" t="s">
        <v>158</v>
      </c>
      <c r="AU561" s="235" t="s">
        <v>83</v>
      </c>
      <c r="AV561" s="15" t="s">
        <v>154</v>
      </c>
      <c r="AW561" s="15" t="s">
        <v>34</v>
      </c>
      <c r="AX561" s="15" t="s">
        <v>81</v>
      </c>
      <c r="AY561" s="235" t="s">
        <v>147</v>
      </c>
    </row>
    <row r="562" spans="1:65" s="2" customFormat="1" ht="24.2" customHeight="1">
      <c r="A562" s="36"/>
      <c r="B562" s="37"/>
      <c r="C562" s="175" t="s">
        <v>908</v>
      </c>
      <c r="D562" s="175" t="s">
        <v>149</v>
      </c>
      <c r="E562" s="176" t="s">
        <v>909</v>
      </c>
      <c r="F562" s="177" t="s">
        <v>910</v>
      </c>
      <c r="G562" s="178" t="s">
        <v>180</v>
      </c>
      <c r="H562" s="179">
        <v>75.682</v>
      </c>
      <c r="I562" s="180"/>
      <c r="J562" s="181">
        <f>ROUND(I562*H562,2)</f>
        <v>0</v>
      </c>
      <c r="K562" s="177" t="s">
        <v>153</v>
      </c>
      <c r="L562" s="41"/>
      <c r="M562" s="182" t="s">
        <v>19</v>
      </c>
      <c r="N562" s="183" t="s">
        <v>44</v>
      </c>
      <c r="O562" s="66"/>
      <c r="P562" s="184">
        <f>O562*H562</f>
        <v>0</v>
      </c>
      <c r="Q562" s="184">
        <v>0.00019</v>
      </c>
      <c r="R562" s="184">
        <f>Q562*H562</f>
        <v>0.014379580000000001</v>
      </c>
      <c r="S562" s="184">
        <v>0</v>
      </c>
      <c r="T562" s="185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186" t="s">
        <v>241</v>
      </c>
      <c r="AT562" s="186" t="s">
        <v>149</v>
      </c>
      <c r="AU562" s="186" t="s">
        <v>83</v>
      </c>
      <c r="AY562" s="19" t="s">
        <v>147</v>
      </c>
      <c r="BE562" s="187">
        <f>IF(N562="základní",J562,0)</f>
        <v>0</v>
      </c>
      <c r="BF562" s="187">
        <f>IF(N562="snížená",J562,0)</f>
        <v>0</v>
      </c>
      <c r="BG562" s="187">
        <f>IF(N562="zákl. přenesená",J562,0)</f>
        <v>0</v>
      </c>
      <c r="BH562" s="187">
        <f>IF(N562="sníž. přenesená",J562,0)</f>
        <v>0</v>
      </c>
      <c r="BI562" s="187">
        <f>IF(N562="nulová",J562,0)</f>
        <v>0</v>
      </c>
      <c r="BJ562" s="19" t="s">
        <v>81</v>
      </c>
      <c r="BK562" s="187">
        <f>ROUND(I562*H562,2)</f>
        <v>0</v>
      </c>
      <c r="BL562" s="19" t="s">
        <v>241</v>
      </c>
      <c r="BM562" s="186" t="s">
        <v>911</v>
      </c>
    </row>
    <row r="563" spans="1:47" s="2" customFormat="1" ht="11.25">
      <c r="A563" s="36"/>
      <c r="B563" s="37"/>
      <c r="C563" s="38"/>
      <c r="D563" s="188" t="s">
        <v>156</v>
      </c>
      <c r="E563" s="38"/>
      <c r="F563" s="189" t="s">
        <v>912</v>
      </c>
      <c r="G563" s="38"/>
      <c r="H563" s="38"/>
      <c r="I563" s="190"/>
      <c r="J563" s="38"/>
      <c r="K563" s="38"/>
      <c r="L563" s="41"/>
      <c r="M563" s="191"/>
      <c r="N563" s="192"/>
      <c r="O563" s="66"/>
      <c r="P563" s="66"/>
      <c r="Q563" s="66"/>
      <c r="R563" s="66"/>
      <c r="S563" s="66"/>
      <c r="T563" s="67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9" t="s">
        <v>156</v>
      </c>
      <c r="AU563" s="19" t="s">
        <v>83</v>
      </c>
    </row>
    <row r="564" spans="2:51" s="14" customFormat="1" ht="11.25">
      <c r="B564" s="215"/>
      <c r="C564" s="216"/>
      <c r="D564" s="195" t="s">
        <v>158</v>
      </c>
      <c r="E564" s="217" t="s">
        <v>19</v>
      </c>
      <c r="F564" s="218" t="s">
        <v>913</v>
      </c>
      <c r="G564" s="216"/>
      <c r="H564" s="217" t="s">
        <v>19</v>
      </c>
      <c r="I564" s="219"/>
      <c r="J564" s="216"/>
      <c r="K564" s="216"/>
      <c r="L564" s="220"/>
      <c r="M564" s="221"/>
      <c r="N564" s="222"/>
      <c r="O564" s="222"/>
      <c r="P564" s="222"/>
      <c r="Q564" s="222"/>
      <c r="R564" s="222"/>
      <c r="S564" s="222"/>
      <c r="T564" s="223"/>
      <c r="AT564" s="224" t="s">
        <v>158</v>
      </c>
      <c r="AU564" s="224" t="s">
        <v>83</v>
      </c>
      <c r="AV564" s="14" t="s">
        <v>81</v>
      </c>
      <c r="AW564" s="14" t="s">
        <v>34</v>
      </c>
      <c r="AX564" s="14" t="s">
        <v>73</v>
      </c>
      <c r="AY564" s="224" t="s">
        <v>147</v>
      </c>
    </row>
    <row r="565" spans="2:51" s="13" customFormat="1" ht="11.25">
      <c r="B565" s="193"/>
      <c r="C565" s="194"/>
      <c r="D565" s="195" t="s">
        <v>158</v>
      </c>
      <c r="E565" s="196" t="s">
        <v>19</v>
      </c>
      <c r="F565" s="197" t="s">
        <v>914</v>
      </c>
      <c r="G565" s="194"/>
      <c r="H565" s="198">
        <v>73.347</v>
      </c>
      <c r="I565" s="199"/>
      <c r="J565" s="194"/>
      <c r="K565" s="194"/>
      <c r="L565" s="200"/>
      <c r="M565" s="201"/>
      <c r="N565" s="202"/>
      <c r="O565" s="202"/>
      <c r="P565" s="202"/>
      <c r="Q565" s="202"/>
      <c r="R565" s="202"/>
      <c r="S565" s="202"/>
      <c r="T565" s="203"/>
      <c r="AT565" s="204" t="s">
        <v>158</v>
      </c>
      <c r="AU565" s="204" t="s">
        <v>83</v>
      </c>
      <c r="AV565" s="13" t="s">
        <v>83</v>
      </c>
      <c r="AW565" s="13" t="s">
        <v>34</v>
      </c>
      <c r="AX565" s="13" t="s">
        <v>73</v>
      </c>
      <c r="AY565" s="204" t="s">
        <v>147</v>
      </c>
    </row>
    <row r="566" spans="2:51" s="13" customFormat="1" ht="11.25">
      <c r="B566" s="193"/>
      <c r="C566" s="194"/>
      <c r="D566" s="195" t="s">
        <v>158</v>
      </c>
      <c r="E566" s="196" t="s">
        <v>19</v>
      </c>
      <c r="F566" s="197" t="s">
        <v>915</v>
      </c>
      <c r="G566" s="194"/>
      <c r="H566" s="198">
        <v>2.335</v>
      </c>
      <c r="I566" s="199"/>
      <c r="J566" s="194"/>
      <c r="K566" s="194"/>
      <c r="L566" s="200"/>
      <c r="M566" s="201"/>
      <c r="N566" s="202"/>
      <c r="O566" s="202"/>
      <c r="P566" s="202"/>
      <c r="Q566" s="202"/>
      <c r="R566" s="202"/>
      <c r="S566" s="202"/>
      <c r="T566" s="203"/>
      <c r="AT566" s="204" t="s">
        <v>158</v>
      </c>
      <c r="AU566" s="204" t="s">
        <v>83</v>
      </c>
      <c r="AV566" s="13" t="s">
        <v>83</v>
      </c>
      <c r="AW566" s="13" t="s">
        <v>34</v>
      </c>
      <c r="AX566" s="13" t="s">
        <v>73</v>
      </c>
      <c r="AY566" s="204" t="s">
        <v>147</v>
      </c>
    </row>
    <row r="567" spans="2:51" s="15" customFormat="1" ht="11.25">
      <c r="B567" s="225"/>
      <c r="C567" s="226"/>
      <c r="D567" s="195" t="s">
        <v>158</v>
      </c>
      <c r="E567" s="227" t="s">
        <v>19</v>
      </c>
      <c r="F567" s="228" t="s">
        <v>257</v>
      </c>
      <c r="G567" s="226"/>
      <c r="H567" s="229">
        <v>75.682</v>
      </c>
      <c r="I567" s="230"/>
      <c r="J567" s="226"/>
      <c r="K567" s="226"/>
      <c r="L567" s="231"/>
      <c r="M567" s="232"/>
      <c r="N567" s="233"/>
      <c r="O567" s="233"/>
      <c r="P567" s="233"/>
      <c r="Q567" s="233"/>
      <c r="R567" s="233"/>
      <c r="S567" s="233"/>
      <c r="T567" s="234"/>
      <c r="AT567" s="235" t="s">
        <v>158</v>
      </c>
      <c r="AU567" s="235" t="s">
        <v>83</v>
      </c>
      <c r="AV567" s="15" t="s">
        <v>154</v>
      </c>
      <c r="AW567" s="15" t="s">
        <v>34</v>
      </c>
      <c r="AX567" s="15" t="s">
        <v>81</v>
      </c>
      <c r="AY567" s="235" t="s">
        <v>147</v>
      </c>
    </row>
    <row r="568" spans="1:65" s="2" customFormat="1" ht="16.5" customHeight="1">
      <c r="A568" s="36"/>
      <c r="B568" s="37"/>
      <c r="C568" s="205" t="s">
        <v>916</v>
      </c>
      <c r="D568" s="205" t="s">
        <v>160</v>
      </c>
      <c r="E568" s="206" t="s">
        <v>917</v>
      </c>
      <c r="F568" s="207" t="s">
        <v>918</v>
      </c>
      <c r="G568" s="208" t="s">
        <v>180</v>
      </c>
      <c r="H568" s="209">
        <v>79.466</v>
      </c>
      <c r="I568" s="210"/>
      <c r="J568" s="211">
        <f>ROUND(I568*H568,2)</f>
        <v>0</v>
      </c>
      <c r="K568" s="207" t="s">
        <v>153</v>
      </c>
      <c r="L568" s="212"/>
      <c r="M568" s="213" t="s">
        <v>19</v>
      </c>
      <c r="N568" s="214" t="s">
        <v>44</v>
      </c>
      <c r="O568" s="66"/>
      <c r="P568" s="184">
        <f>O568*H568</f>
        <v>0</v>
      </c>
      <c r="Q568" s="184">
        <v>0.00082</v>
      </c>
      <c r="R568" s="184">
        <f>Q568*H568</f>
        <v>0.06516211999999999</v>
      </c>
      <c r="S568" s="184">
        <v>0</v>
      </c>
      <c r="T568" s="185">
        <f>S568*H568</f>
        <v>0</v>
      </c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R568" s="186" t="s">
        <v>364</v>
      </c>
      <c r="AT568" s="186" t="s">
        <v>160</v>
      </c>
      <c r="AU568" s="186" t="s">
        <v>83</v>
      </c>
      <c r="AY568" s="19" t="s">
        <v>147</v>
      </c>
      <c r="BE568" s="187">
        <f>IF(N568="základní",J568,0)</f>
        <v>0</v>
      </c>
      <c r="BF568" s="187">
        <f>IF(N568="snížená",J568,0)</f>
        <v>0</v>
      </c>
      <c r="BG568" s="187">
        <f>IF(N568="zákl. přenesená",J568,0)</f>
        <v>0</v>
      </c>
      <c r="BH568" s="187">
        <f>IF(N568="sníž. přenesená",J568,0)</f>
        <v>0</v>
      </c>
      <c r="BI568" s="187">
        <f>IF(N568="nulová",J568,0)</f>
        <v>0</v>
      </c>
      <c r="BJ568" s="19" t="s">
        <v>81</v>
      </c>
      <c r="BK568" s="187">
        <f>ROUND(I568*H568,2)</f>
        <v>0</v>
      </c>
      <c r="BL568" s="19" t="s">
        <v>241</v>
      </c>
      <c r="BM568" s="186" t="s">
        <v>919</v>
      </c>
    </row>
    <row r="569" spans="1:47" s="2" customFormat="1" ht="11.25">
      <c r="A569" s="36"/>
      <c r="B569" s="37"/>
      <c r="C569" s="38"/>
      <c r="D569" s="188" t="s">
        <v>156</v>
      </c>
      <c r="E569" s="38"/>
      <c r="F569" s="189" t="s">
        <v>920</v>
      </c>
      <c r="G569" s="38"/>
      <c r="H569" s="38"/>
      <c r="I569" s="190"/>
      <c r="J569" s="38"/>
      <c r="K569" s="38"/>
      <c r="L569" s="41"/>
      <c r="M569" s="191"/>
      <c r="N569" s="192"/>
      <c r="O569" s="66"/>
      <c r="P569" s="66"/>
      <c r="Q569" s="66"/>
      <c r="R569" s="66"/>
      <c r="S569" s="66"/>
      <c r="T569" s="67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T569" s="19" t="s">
        <v>156</v>
      </c>
      <c r="AU569" s="19" t="s">
        <v>83</v>
      </c>
    </row>
    <row r="570" spans="2:51" s="13" customFormat="1" ht="11.25">
      <c r="B570" s="193"/>
      <c r="C570" s="194"/>
      <c r="D570" s="195" t="s">
        <v>158</v>
      </c>
      <c r="E570" s="196" t="s">
        <v>19</v>
      </c>
      <c r="F570" s="197" t="s">
        <v>921</v>
      </c>
      <c r="G570" s="194"/>
      <c r="H570" s="198">
        <v>79.466</v>
      </c>
      <c r="I570" s="199"/>
      <c r="J570" s="194"/>
      <c r="K570" s="194"/>
      <c r="L570" s="200"/>
      <c r="M570" s="201"/>
      <c r="N570" s="202"/>
      <c r="O570" s="202"/>
      <c r="P570" s="202"/>
      <c r="Q570" s="202"/>
      <c r="R570" s="202"/>
      <c r="S570" s="202"/>
      <c r="T570" s="203"/>
      <c r="AT570" s="204" t="s">
        <v>158</v>
      </c>
      <c r="AU570" s="204" t="s">
        <v>83</v>
      </c>
      <c r="AV570" s="13" t="s">
        <v>83</v>
      </c>
      <c r="AW570" s="13" t="s">
        <v>34</v>
      </c>
      <c r="AX570" s="13" t="s">
        <v>81</v>
      </c>
      <c r="AY570" s="204" t="s">
        <v>147</v>
      </c>
    </row>
    <row r="571" spans="1:65" s="2" customFormat="1" ht="24.2" customHeight="1">
      <c r="A571" s="36"/>
      <c r="B571" s="37"/>
      <c r="C571" s="175" t="s">
        <v>922</v>
      </c>
      <c r="D571" s="175" t="s">
        <v>149</v>
      </c>
      <c r="E571" s="176" t="s">
        <v>923</v>
      </c>
      <c r="F571" s="177" t="s">
        <v>924</v>
      </c>
      <c r="G571" s="178" t="s">
        <v>237</v>
      </c>
      <c r="H571" s="179">
        <v>19.284</v>
      </c>
      <c r="I571" s="180"/>
      <c r="J571" s="181">
        <f>ROUND(I571*H571,2)</f>
        <v>0</v>
      </c>
      <c r="K571" s="177" t="s">
        <v>153</v>
      </c>
      <c r="L571" s="41"/>
      <c r="M571" s="182" t="s">
        <v>19</v>
      </c>
      <c r="N571" s="183" t="s">
        <v>44</v>
      </c>
      <c r="O571" s="66"/>
      <c r="P571" s="184">
        <f>O571*H571</f>
        <v>0</v>
      </c>
      <c r="Q571" s="184">
        <v>0</v>
      </c>
      <c r="R571" s="184">
        <f>Q571*H571</f>
        <v>0</v>
      </c>
      <c r="S571" s="184">
        <v>0</v>
      </c>
      <c r="T571" s="185">
        <f>S571*H571</f>
        <v>0</v>
      </c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R571" s="186" t="s">
        <v>241</v>
      </c>
      <c r="AT571" s="186" t="s">
        <v>149</v>
      </c>
      <c r="AU571" s="186" t="s">
        <v>83</v>
      </c>
      <c r="AY571" s="19" t="s">
        <v>147</v>
      </c>
      <c r="BE571" s="187">
        <f>IF(N571="základní",J571,0)</f>
        <v>0</v>
      </c>
      <c r="BF571" s="187">
        <f>IF(N571="snížená",J571,0)</f>
        <v>0</v>
      </c>
      <c r="BG571" s="187">
        <f>IF(N571="zákl. přenesená",J571,0)</f>
        <v>0</v>
      </c>
      <c r="BH571" s="187">
        <f>IF(N571="sníž. přenesená",J571,0)</f>
        <v>0</v>
      </c>
      <c r="BI571" s="187">
        <f>IF(N571="nulová",J571,0)</f>
        <v>0</v>
      </c>
      <c r="BJ571" s="19" t="s">
        <v>81</v>
      </c>
      <c r="BK571" s="187">
        <f>ROUND(I571*H571,2)</f>
        <v>0</v>
      </c>
      <c r="BL571" s="19" t="s">
        <v>241</v>
      </c>
      <c r="BM571" s="186" t="s">
        <v>925</v>
      </c>
    </row>
    <row r="572" spans="1:47" s="2" customFormat="1" ht="11.25">
      <c r="A572" s="36"/>
      <c r="B572" s="37"/>
      <c r="C572" s="38"/>
      <c r="D572" s="188" t="s">
        <v>156</v>
      </c>
      <c r="E572" s="38"/>
      <c r="F572" s="189" t="s">
        <v>926</v>
      </c>
      <c r="G572" s="38"/>
      <c r="H572" s="38"/>
      <c r="I572" s="190"/>
      <c r="J572" s="38"/>
      <c r="K572" s="38"/>
      <c r="L572" s="41"/>
      <c r="M572" s="191"/>
      <c r="N572" s="192"/>
      <c r="O572" s="66"/>
      <c r="P572" s="66"/>
      <c r="Q572" s="66"/>
      <c r="R572" s="66"/>
      <c r="S572" s="66"/>
      <c r="T572" s="67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T572" s="19" t="s">
        <v>156</v>
      </c>
      <c r="AU572" s="19" t="s">
        <v>83</v>
      </c>
    </row>
    <row r="573" spans="2:63" s="12" customFormat="1" ht="22.9" customHeight="1">
      <c r="B573" s="159"/>
      <c r="C573" s="160"/>
      <c r="D573" s="161" t="s">
        <v>72</v>
      </c>
      <c r="E573" s="173" t="s">
        <v>927</v>
      </c>
      <c r="F573" s="173" t="s">
        <v>928</v>
      </c>
      <c r="G573" s="160"/>
      <c r="H573" s="160"/>
      <c r="I573" s="163"/>
      <c r="J573" s="174">
        <f>BK573</f>
        <v>0</v>
      </c>
      <c r="K573" s="160"/>
      <c r="L573" s="165"/>
      <c r="M573" s="166"/>
      <c r="N573" s="167"/>
      <c r="O573" s="167"/>
      <c r="P573" s="168">
        <f>SUM(P574:P579)</f>
        <v>0</v>
      </c>
      <c r="Q573" s="167"/>
      <c r="R573" s="168">
        <f>SUM(R574:R579)</f>
        <v>0.018000000000000002</v>
      </c>
      <c r="S573" s="167"/>
      <c r="T573" s="169">
        <f>SUM(T574:T579)</f>
        <v>0</v>
      </c>
      <c r="AR573" s="170" t="s">
        <v>83</v>
      </c>
      <c r="AT573" s="171" t="s">
        <v>72</v>
      </c>
      <c r="AU573" s="171" t="s">
        <v>81</v>
      </c>
      <c r="AY573" s="170" t="s">
        <v>147</v>
      </c>
      <c r="BK573" s="172">
        <f>SUM(BK574:BK579)</f>
        <v>0</v>
      </c>
    </row>
    <row r="574" spans="1:65" s="2" customFormat="1" ht="62.65" customHeight="1">
      <c r="A574" s="36"/>
      <c r="B574" s="37"/>
      <c r="C574" s="175" t="s">
        <v>929</v>
      </c>
      <c r="D574" s="175" t="s">
        <v>149</v>
      </c>
      <c r="E574" s="176" t="s">
        <v>930</v>
      </c>
      <c r="F574" s="177" t="s">
        <v>931</v>
      </c>
      <c r="G574" s="178" t="s">
        <v>152</v>
      </c>
      <c r="H574" s="179">
        <v>2</v>
      </c>
      <c r="I574" s="180"/>
      <c r="J574" s="181">
        <f>ROUND(I574*H574,2)</f>
        <v>0</v>
      </c>
      <c r="K574" s="177" t="s">
        <v>19</v>
      </c>
      <c r="L574" s="41"/>
      <c r="M574" s="182" t="s">
        <v>19</v>
      </c>
      <c r="N574" s="183" t="s">
        <v>44</v>
      </c>
      <c r="O574" s="66"/>
      <c r="P574" s="184">
        <f>O574*H574</f>
        <v>0</v>
      </c>
      <c r="Q574" s="184">
        <v>0.003</v>
      </c>
      <c r="R574" s="184">
        <f>Q574*H574</f>
        <v>0.006</v>
      </c>
      <c r="S574" s="184">
        <v>0</v>
      </c>
      <c r="T574" s="185">
        <f>S574*H574</f>
        <v>0</v>
      </c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R574" s="186" t="s">
        <v>241</v>
      </c>
      <c r="AT574" s="186" t="s">
        <v>149</v>
      </c>
      <c r="AU574" s="186" t="s">
        <v>83</v>
      </c>
      <c r="AY574" s="19" t="s">
        <v>147</v>
      </c>
      <c r="BE574" s="187">
        <f>IF(N574="základní",J574,0)</f>
        <v>0</v>
      </c>
      <c r="BF574" s="187">
        <f>IF(N574="snížená",J574,0)</f>
        <v>0</v>
      </c>
      <c r="BG574" s="187">
        <f>IF(N574="zákl. přenesená",J574,0)</f>
        <v>0</v>
      </c>
      <c r="BH574" s="187">
        <f>IF(N574="sníž. přenesená",J574,0)</f>
        <v>0</v>
      </c>
      <c r="BI574" s="187">
        <f>IF(N574="nulová",J574,0)</f>
        <v>0</v>
      </c>
      <c r="BJ574" s="19" t="s">
        <v>81</v>
      </c>
      <c r="BK574" s="187">
        <f>ROUND(I574*H574,2)</f>
        <v>0</v>
      </c>
      <c r="BL574" s="19" t="s">
        <v>241</v>
      </c>
      <c r="BM574" s="186" t="s">
        <v>932</v>
      </c>
    </row>
    <row r="575" spans="2:51" s="13" customFormat="1" ht="11.25">
      <c r="B575" s="193"/>
      <c r="C575" s="194"/>
      <c r="D575" s="195" t="s">
        <v>158</v>
      </c>
      <c r="E575" s="196" t="s">
        <v>19</v>
      </c>
      <c r="F575" s="197" t="s">
        <v>933</v>
      </c>
      <c r="G575" s="194"/>
      <c r="H575" s="198">
        <v>2</v>
      </c>
      <c r="I575" s="199"/>
      <c r="J575" s="194"/>
      <c r="K575" s="194"/>
      <c r="L575" s="200"/>
      <c r="M575" s="201"/>
      <c r="N575" s="202"/>
      <c r="O575" s="202"/>
      <c r="P575" s="202"/>
      <c r="Q575" s="202"/>
      <c r="R575" s="202"/>
      <c r="S575" s="202"/>
      <c r="T575" s="203"/>
      <c r="AT575" s="204" t="s">
        <v>158</v>
      </c>
      <c r="AU575" s="204" t="s">
        <v>83</v>
      </c>
      <c r="AV575" s="13" t="s">
        <v>83</v>
      </c>
      <c r="AW575" s="13" t="s">
        <v>34</v>
      </c>
      <c r="AX575" s="13" t="s">
        <v>81</v>
      </c>
      <c r="AY575" s="204" t="s">
        <v>147</v>
      </c>
    </row>
    <row r="576" spans="1:65" s="2" customFormat="1" ht="24.2" customHeight="1">
      <c r="A576" s="36"/>
      <c r="B576" s="37"/>
      <c r="C576" s="175" t="s">
        <v>934</v>
      </c>
      <c r="D576" s="175" t="s">
        <v>149</v>
      </c>
      <c r="E576" s="176" t="s">
        <v>935</v>
      </c>
      <c r="F576" s="177" t="s">
        <v>936</v>
      </c>
      <c r="G576" s="178" t="s">
        <v>152</v>
      </c>
      <c r="H576" s="179">
        <v>8</v>
      </c>
      <c r="I576" s="180"/>
      <c r="J576" s="181">
        <f>ROUND(I576*H576,2)</f>
        <v>0</v>
      </c>
      <c r="K576" s="177" t="s">
        <v>19</v>
      </c>
      <c r="L576" s="41"/>
      <c r="M576" s="182" t="s">
        <v>19</v>
      </c>
      <c r="N576" s="183" t="s">
        <v>44</v>
      </c>
      <c r="O576" s="66"/>
      <c r="P576" s="184">
        <f>O576*H576</f>
        <v>0</v>
      </c>
      <c r="Q576" s="184">
        <v>0.0015</v>
      </c>
      <c r="R576" s="184">
        <f>Q576*H576</f>
        <v>0.012</v>
      </c>
      <c r="S576" s="184">
        <v>0</v>
      </c>
      <c r="T576" s="185">
        <f>S576*H576</f>
        <v>0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186" t="s">
        <v>241</v>
      </c>
      <c r="AT576" s="186" t="s">
        <v>149</v>
      </c>
      <c r="AU576" s="186" t="s">
        <v>83</v>
      </c>
      <c r="AY576" s="19" t="s">
        <v>147</v>
      </c>
      <c r="BE576" s="187">
        <f>IF(N576="základní",J576,0)</f>
        <v>0</v>
      </c>
      <c r="BF576" s="187">
        <f>IF(N576="snížená",J576,0)</f>
        <v>0</v>
      </c>
      <c r="BG576" s="187">
        <f>IF(N576="zákl. přenesená",J576,0)</f>
        <v>0</v>
      </c>
      <c r="BH576" s="187">
        <f>IF(N576="sníž. přenesená",J576,0)</f>
        <v>0</v>
      </c>
      <c r="BI576" s="187">
        <f>IF(N576="nulová",J576,0)</f>
        <v>0</v>
      </c>
      <c r="BJ576" s="19" t="s">
        <v>81</v>
      </c>
      <c r="BK576" s="187">
        <f>ROUND(I576*H576,2)</f>
        <v>0</v>
      </c>
      <c r="BL576" s="19" t="s">
        <v>241</v>
      </c>
      <c r="BM576" s="186" t="s">
        <v>937</v>
      </c>
    </row>
    <row r="577" spans="2:51" s="13" customFormat="1" ht="11.25">
      <c r="B577" s="193"/>
      <c r="C577" s="194"/>
      <c r="D577" s="195" t="s">
        <v>158</v>
      </c>
      <c r="E577" s="196" t="s">
        <v>19</v>
      </c>
      <c r="F577" s="197" t="s">
        <v>938</v>
      </c>
      <c r="G577" s="194"/>
      <c r="H577" s="198">
        <v>8</v>
      </c>
      <c r="I577" s="199"/>
      <c r="J577" s="194"/>
      <c r="K577" s="194"/>
      <c r="L577" s="200"/>
      <c r="M577" s="201"/>
      <c r="N577" s="202"/>
      <c r="O577" s="202"/>
      <c r="P577" s="202"/>
      <c r="Q577" s="202"/>
      <c r="R577" s="202"/>
      <c r="S577" s="202"/>
      <c r="T577" s="203"/>
      <c r="AT577" s="204" t="s">
        <v>158</v>
      </c>
      <c r="AU577" s="204" t="s">
        <v>83</v>
      </c>
      <c r="AV577" s="13" t="s">
        <v>83</v>
      </c>
      <c r="AW577" s="13" t="s">
        <v>34</v>
      </c>
      <c r="AX577" s="13" t="s">
        <v>81</v>
      </c>
      <c r="AY577" s="204" t="s">
        <v>147</v>
      </c>
    </row>
    <row r="578" spans="1:65" s="2" customFormat="1" ht="24.2" customHeight="1">
      <c r="A578" s="36"/>
      <c r="B578" s="37"/>
      <c r="C578" s="175" t="s">
        <v>939</v>
      </c>
      <c r="D578" s="175" t="s">
        <v>149</v>
      </c>
      <c r="E578" s="176" t="s">
        <v>940</v>
      </c>
      <c r="F578" s="177" t="s">
        <v>941</v>
      </c>
      <c r="G578" s="178" t="s">
        <v>237</v>
      </c>
      <c r="H578" s="179">
        <v>0.018</v>
      </c>
      <c r="I578" s="180"/>
      <c r="J578" s="181">
        <f>ROUND(I578*H578,2)</f>
        <v>0</v>
      </c>
      <c r="K578" s="177" t="s">
        <v>153</v>
      </c>
      <c r="L578" s="41"/>
      <c r="M578" s="182" t="s">
        <v>19</v>
      </c>
      <c r="N578" s="183" t="s">
        <v>44</v>
      </c>
      <c r="O578" s="66"/>
      <c r="P578" s="184">
        <f>O578*H578</f>
        <v>0</v>
      </c>
      <c r="Q578" s="184">
        <v>0</v>
      </c>
      <c r="R578" s="184">
        <f>Q578*H578</f>
        <v>0</v>
      </c>
      <c r="S578" s="184">
        <v>0</v>
      </c>
      <c r="T578" s="185">
        <f>S578*H578</f>
        <v>0</v>
      </c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R578" s="186" t="s">
        <v>241</v>
      </c>
      <c r="AT578" s="186" t="s">
        <v>149</v>
      </c>
      <c r="AU578" s="186" t="s">
        <v>83</v>
      </c>
      <c r="AY578" s="19" t="s">
        <v>147</v>
      </c>
      <c r="BE578" s="187">
        <f>IF(N578="základní",J578,0)</f>
        <v>0</v>
      </c>
      <c r="BF578" s="187">
        <f>IF(N578="snížená",J578,0)</f>
        <v>0</v>
      </c>
      <c r="BG578" s="187">
        <f>IF(N578="zákl. přenesená",J578,0)</f>
        <v>0</v>
      </c>
      <c r="BH578" s="187">
        <f>IF(N578="sníž. přenesená",J578,0)</f>
        <v>0</v>
      </c>
      <c r="BI578" s="187">
        <f>IF(N578="nulová",J578,0)</f>
        <v>0</v>
      </c>
      <c r="BJ578" s="19" t="s">
        <v>81</v>
      </c>
      <c r="BK578" s="187">
        <f>ROUND(I578*H578,2)</f>
        <v>0</v>
      </c>
      <c r="BL578" s="19" t="s">
        <v>241</v>
      </c>
      <c r="BM578" s="186" t="s">
        <v>942</v>
      </c>
    </row>
    <row r="579" spans="1:47" s="2" customFormat="1" ht="11.25">
      <c r="A579" s="36"/>
      <c r="B579" s="37"/>
      <c r="C579" s="38"/>
      <c r="D579" s="188" t="s">
        <v>156</v>
      </c>
      <c r="E579" s="38"/>
      <c r="F579" s="189" t="s">
        <v>943</v>
      </c>
      <c r="G579" s="38"/>
      <c r="H579" s="38"/>
      <c r="I579" s="190"/>
      <c r="J579" s="38"/>
      <c r="K579" s="38"/>
      <c r="L579" s="41"/>
      <c r="M579" s="191"/>
      <c r="N579" s="192"/>
      <c r="O579" s="66"/>
      <c r="P579" s="66"/>
      <c r="Q579" s="66"/>
      <c r="R579" s="66"/>
      <c r="S579" s="66"/>
      <c r="T579" s="67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T579" s="19" t="s">
        <v>156</v>
      </c>
      <c r="AU579" s="19" t="s">
        <v>83</v>
      </c>
    </row>
    <row r="580" spans="2:63" s="12" customFormat="1" ht="22.9" customHeight="1">
      <c r="B580" s="159"/>
      <c r="C580" s="160"/>
      <c r="D580" s="161" t="s">
        <v>72</v>
      </c>
      <c r="E580" s="173" t="s">
        <v>944</v>
      </c>
      <c r="F580" s="173" t="s">
        <v>945</v>
      </c>
      <c r="G580" s="160"/>
      <c r="H580" s="160"/>
      <c r="I580" s="163"/>
      <c r="J580" s="174">
        <f>BK580</f>
        <v>0</v>
      </c>
      <c r="K580" s="160"/>
      <c r="L580" s="165"/>
      <c r="M580" s="166"/>
      <c r="N580" s="167"/>
      <c r="O580" s="167"/>
      <c r="P580" s="168">
        <f>P581</f>
        <v>0</v>
      </c>
      <c r="Q580" s="167"/>
      <c r="R580" s="168">
        <f>R581</f>
        <v>0</v>
      </c>
      <c r="S580" s="167"/>
      <c r="T580" s="169">
        <f>T581</f>
        <v>0</v>
      </c>
      <c r="AR580" s="170" t="s">
        <v>83</v>
      </c>
      <c r="AT580" s="171" t="s">
        <v>72</v>
      </c>
      <c r="AU580" s="171" t="s">
        <v>81</v>
      </c>
      <c r="AY580" s="170" t="s">
        <v>147</v>
      </c>
      <c r="BK580" s="172">
        <f>BK581</f>
        <v>0</v>
      </c>
    </row>
    <row r="581" spans="1:65" s="2" customFormat="1" ht="16.5" customHeight="1">
      <c r="A581" s="36"/>
      <c r="B581" s="37"/>
      <c r="C581" s="175" t="s">
        <v>946</v>
      </c>
      <c r="D581" s="175" t="s">
        <v>149</v>
      </c>
      <c r="E581" s="176" t="s">
        <v>947</v>
      </c>
      <c r="F581" s="177" t="s">
        <v>948</v>
      </c>
      <c r="G581" s="178" t="s">
        <v>566</v>
      </c>
      <c r="H581" s="179">
        <v>1</v>
      </c>
      <c r="I581" s="180"/>
      <c r="J581" s="181">
        <f>ROUND(I581*H581,2)</f>
        <v>0</v>
      </c>
      <c r="K581" s="177" t="s">
        <v>19</v>
      </c>
      <c r="L581" s="41"/>
      <c r="M581" s="182" t="s">
        <v>19</v>
      </c>
      <c r="N581" s="183" t="s">
        <v>44</v>
      </c>
      <c r="O581" s="66"/>
      <c r="P581" s="184">
        <f>O581*H581</f>
        <v>0</v>
      </c>
      <c r="Q581" s="184">
        <v>0</v>
      </c>
      <c r="R581" s="184">
        <f>Q581*H581</f>
        <v>0</v>
      </c>
      <c r="S581" s="184">
        <v>0</v>
      </c>
      <c r="T581" s="185">
        <f>S581*H581</f>
        <v>0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186" t="s">
        <v>241</v>
      </c>
      <c r="AT581" s="186" t="s">
        <v>149</v>
      </c>
      <c r="AU581" s="186" t="s">
        <v>83</v>
      </c>
      <c r="AY581" s="19" t="s">
        <v>147</v>
      </c>
      <c r="BE581" s="187">
        <f>IF(N581="základní",J581,0)</f>
        <v>0</v>
      </c>
      <c r="BF581" s="187">
        <f>IF(N581="snížená",J581,0)</f>
        <v>0</v>
      </c>
      <c r="BG581" s="187">
        <f>IF(N581="zákl. přenesená",J581,0)</f>
        <v>0</v>
      </c>
      <c r="BH581" s="187">
        <f>IF(N581="sníž. přenesená",J581,0)</f>
        <v>0</v>
      </c>
      <c r="BI581" s="187">
        <f>IF(N581="nulová",J581,0)</f>
        <v>0</v>
      </c>
      <c r="BJ581" s="19" t="s">
        <v>81</v>
      </c>
      <c r="BK581" s="187">
        <f>ROUND(I581*H581,2)</f>
        <v>0</v>
      </c>
      <c r="BL581" s="19" t="s">
        <v>241</v>
      </c>
      <c r="BM581" s="186" t="s">
        <v>949</v>
      </c>
    </row>
    <row r="582" spans="2:63" s="12" customFormat="1" ht="22.9" customHeight="1">
      <c r="B582" s="159"/>
      <c r="C582" s="160"/>
      <c r="D582" s="161" t="s">
        <v>72</v>
      </c>
      <c r="E582" s="173" t="s">
        <v>950</v>
      </c>
      <c r="F582" s="173" t="s">
        <v>951</v>
      </c>
      <c r="G582" s="160"/>
      <c r="H582" s="160"/>
      <c r="I582" s="163"/>
      <c r="J582" s="174">
        <f>BK582</f>
        <v>0</v>
      </c>
      <c r="K582" s="160"/>
      <c r="L582" s="165"/>
      <c r="M582" s="166"/>
      <c r="N582" s="167"/>
      <c r="O582" s="167"/>
      <c r="P582" s="168">
        <f>SUM(P583:P585)</f>
        <v>0</v>
      </c>
      <c r="Q582" s="167"/>
      <c r="R582" s="168">
        <f>SUM(R583:R585)</f>
        <v>0</v>
      </c>
      <c r="S582" s="167"/>
      <c r="T582" s="169">
        <f>SUM(T583:T585)</f>
        <v>0</v>
      </c>
      <c r="AR582" s="170" t="s">
        <v>83</v>
      </c>
      <c r="AT582" s="171" t="s">
        <v>72</v>
      </c>
      <c r="AU582" s="171" t="s">
        <v>81</v>
      </c>
      <c r="AY582" s="170" t="s">
        <v>147</v>
      </c>
      <c r="BK582" s="172">
        <f>SUM(BK583:BK585)</f>
        <v>0</v>
      </c>
    </row>
    <row r="583" spans="1:65" s="2" customFormat="1" ht="21.75" customHeight="1">
      <c r="A583" s="36"/>
      <c r="B583" s="37"/>
      <c r="C583" s="175" t="s">
        <v>952</v>
      </c>
      <c r="D583" s="175" t="s">
        <v>149</v>
      </c>
      <c r="E583" s="176" t="s">
        <v>953</v>
      </c>
      <c r="F583" s="177" t="s">
        <v>954</v>
      </c>
      <c r="G583" s="178" t="s">
        <v>566</v>
      </c>
      <c r="H583" s="179">
        <v>1</v>
      </c>
      <c r="I583" s="180"/>
      <c r="J583" s="181">
        <f>ROUND(I583*H583,2)</f>
        <v>0</v>
      </c>
      <c r="K583" s="177" t="s">
        <v>19</v>
      </c>
      <c r="L583" s="41"/>
      <c r="M583" s="182" t="s">
        <v>19</v>
      </c>
      <c r="N583" s="183" t="s">
        <v>44</v>
      </c>
      <c r="O583" s="66"/>
      <c r="P583" s="184">
        <f>O583*H583</f>
        <v>0</v>
      </c>
      <c r="Q583" s="184">
        <v>0</v>
      </c>
      <c r="R583" s="184">
        <f>Q583*H583</f>
        <v>0</v>
      </c>
      <c r="S583" s="184">
        <v>0</v>
      </c>
      <c r="T583" s="185">
        <f>S583*H583</f>
        <v>0</v>
      </c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R583" s="186" t="s">
        <v>241</v>
      </c>
      <c r="AT583" s="186" t="s">
        <v>149</v>
      </c>
      <c r="AU583" s="186" t="s">
        <v>83</v>
      </c>
      <c r="AY583" s="19" t="s">
        <v>147</v>
      </c>
      <c r="BE583" s="187">
        <f>IF(N583="základní",J583,0)</f>
        <v>0</v>
      </c>
      <c r="BF583" s="187">
        <f>IF(N583="snížená",J583,0)</f>
        <v>0</v>
      </c>
      <c r="BG583" s="187">
        <f>IF(N583="zákl. přenesená",J583,0)</f>
        <v>0</v>
      </c>
      <c r="BH583" s="187">
        <f>IF(N583="sníž. přenesená",J583,0)</f>
        <v>0</v>
      </c>
      <c r="BI583" s="187">
        <f>IF(N583="nulová",J583,0)</f>
        <v>0</v>
      </c>
      <c r="BJ583" s="19" t="s">
        <v>81</v>
      </c>
      <c r="BK583" s="187">
        <f>ROUND(I583*H583,2)</f>
        <v>0</v>
      </c>
      <c r="BL583" s="19" t="s">
        <v>241</v>
      </c>
      <c r="BM583" s="186" t="s">
        <v>955</v>
      </c>
    </row>
    <row r="584" spans="1:65" s="2" customFormat="1" ht="24.2" customHeight="1">
      <c r="A584" s="36"/>
      <c r="B584" s="37"/>
      <c r="C584" s="175" t="s">
        <v>956</v>
      </c>
      <c r="D584" s="175" t="s">
        <v>149</v>
      </c>
      <c r="E584" s="176" t="s">
        <v>957</v>
      </c>
      <c r="F584" s="177" t="s">
        <v>958</v>
      </c>
      <c r="G584" s="178" t="s">
        <v>566</v>
      </c>
      <c r="H584" s="179">
        <v>1</v>
      </c>
      <c r="I584" s="180"/>
      <c r="J584" s="181">
        <f>ROUND(I584*H584,2)</f>
        <v>0</v>
      </c>
      <c r="K584" s="177" t="s">
        <v>19</v>
      </c>
      <c r="L584" s="41"/>
      <c r="M584" s="182" t="s">
        <v>19</v>
      </c>
      <c r="N584" s="183" t="s">
        <v>44</v>
      </c>
      <c r="O584" s="66"/>
      <c r="P584" s="184">
        <f>O584*H584</f>
        <v>0</v>
      </c>
      <c r="Q584" s="184">
        <v>0</v>
      </c>
      <c r="R584" s="184">
        <f>Q584*H584</f>
        <v>0</v>
      </c>
      <c r="S584" s="184">
        <v>0</v>
      </c>
      <c r="T584" s="185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186" t="s">
        <v>241</v>
      </c>
      <c r="AT584" s="186" t="s">
        <v>149</v>
      </c>
      <c r="AU584" s="186" t="s">
        <v>83</v>
      </c>
      <c r="AY584" s="19" t="s">
        <v>147</v>
      </c>
      <c r="BE584" s="187">
        <f>IF(N584="základní",J584,0)</f>
        <v>0</v>
      </c>
      <c r="BF584" s="187">
        <f>IF(N584="snížená",J584,0)</f>
        <v>0</v>
      </c>
      <c r="BG584" s="187">
        <f>IF(N584="zákl. přenesená",J584,0)</f>
        <v>0</v>
      </c>
      <c r="BH584" s="187">
        <f>IF(N584="sníž. přenesená",J584,0)</f>
        <v>0</v>
      </c>
      <c r="BI584" s="187">
        <f>IF(N584="nulová",J584,0)</f>
        <v>0</v>
      </c>
      <c r="BJ584" s="19" t="s">
        <v>81</v>
      </c>
      <c r="BK584" s="187">
        <f>ROUND(I584*H584,2)</f>
        <v>0</v>
      </c>
      <c r="BL584" s="19" t="s">
        <v>241</v>
      </c>
      <c r="BM584" s="186" t="s">
        <v>959</v>
      </c>
    </row>
    <row r="585" spans="1:65" s="2" customFormat="1" ht="16.5" customHeight="1">
      <c r="A585" s="36"/>
      <c r="B585" s="37"/>
      <c r="C585" s="175" t="s">
        <v>960</v>
      </c>
      <c r="D585" s="175" t="s">
        <v>149</v>
      </c>
      <c r="E585" s="176" t="s">
        <v>961</v>
      </c>
      <c r="F585" s="177" t="s">
        <v>962</v>
      </c>
      <c r="G585" s="178" t="s">
        <v>566</v>
      </c>
      <c r="H585" s="179">
        <v>1</v>
      </c>
      <c r="I585" s="180"/>
      <c r="J585" s="181">
        <f>ROUND(I585*H585,2)</f>
        <v>0</v>
      </c>
      <c r="K585" s="177" t="s">
        <v>19</v>
      </c>
      <c r="L585" s="41"/>
      <c r="M585" s="182" t="s">
        <v>19</v>
      </c>
      <c r="N585" s="183" t="s">
        <v>44</v>
      </c>
      <c r="O585" s="66"/>
      <c r="P585" s="184">
        <f>O585*H585</f>
        <v>0</v>
      </c>
      <c r="Q585" s="184">
        <v>0</v>
      </c>
      <c r="R585" s="184">
        <f>Q585*H585</f>
        <v>0</v>
      </c>
      <c r="S585" s="184">
        <v>0</v>
      </c>
      <c r="T585" s="185">
        <f>S585*H585</f>
        <v>0</v>
      </c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R585" s="186" t="s">
        <v>241</v>
      </c>
      <c r="AT585" s="186" t="s">
        <v>149</v>
      </c>
      <c r="AU585" s="186" t="s">
        <v>83</v>
      </c>
      <c r="AY585" s="19" t="s">
        <v>147</v>
      </c>
      <c r="BE585" s="187">
        <f>IF(N585="základní",J585,0)</f>
        <v>0</v>
      </c>
      <c r="BF585" s="187">
        <f>IF(N585="snížená",J585,0)</f>
        <v>0</v>
      </c>
      <c r="BG585" s="187">
        <f>IF(N585="zákl. přenesená",J585,0)</f>
        <v>0</v>
      </c>
      <c r="BH585" s="187">
        <f>IF(N585="sníž. přenesená",J585,0)</f>
        <v>0</v>
      </c>
      <c r="BI585" s="187">
        <f>IF(N585="nulová",J585,0)</f>
        <v>0</v>
      </c>
      <c r="BJ585" s="19" t="s">
        <v>81</v>
      </c>
      <c r="BK585" s="187">
        <f>ROUND(I585*H585,2)</f>
        <v>0</v>
      </c>
      <c r="BL585" s="19" t="s">
        <v>241</v>
      </c>
      <c r="BM585" s="186" t="s">
        <v>963</v>
      </c>
    </row>
    <row r="586" spans="2:63" s="12" customFormat="1" ht="22.9" customHeight="1">
      <c r="B586" s="159"/>
      <c r="C586" s="160"/>
      <c r="D586" s="161" t="s">
        <v>72</v>
      </c>
      <c r="E586" s="173" t="s">
        <v>964</v>
      </c>
      <c r="F586" s="173" t="s">
        <v>965</v>
      </c>
      <c r="G586" s="160"/>
      <c r="H586" s="160"/>
      <c r="I586" s="163"/>
      <c r="J586" s="174">
        <f>BK586</f>
        <v>0</v>
      </c>
      <c r="K586" s="160"/>
      <c r="L586" s="165"/>
      <c r="M586" s="166"/>
      <c r="N586" s="167"/>
      <c r="O586" s="167"/>
      <c r="P586" s="168">
        <f>SUM(P587:P594)</f>
        <v>0</v>
      </c>
      <c r="Q586" s="167"/>
      <c r="R586" s="168">
        <f>SUM(R587:R594)</f>
        <v>0.0245</v>
      </c>
      <c r="S586" s="167"/>
      <c r="T586" s="169">
        <f>SUM(T587:T594)</f>
        <v>0</v>
      </c>
      <c r="AR586" s="170" t="s">
        <v>83</v>
      </c>
      <c r="AT586" s="171" t="s">
        <v>72</v>
      </c>
      <c r="AU586" s="171" t="s">
        <v>81</v>
      </c>
      <c r="AY586" s="170" t="s">
        <v>147</v>
      </c>
      <c r="BK586" s="172">
        <f>SUM(BK587:BK594)</f>
        <v>0</v>
      </c>
    </row>
    <row r="587" spans="1:65" s="2" customFormat="1" ht="24.2" customHeight="1">
      <c r="A587" s="36"/>
      <c r="B587" s="37"/>
      <c r="C587" s="175" t="s">
        <v>966</v>
      </c>
      <c r="D587" s="175" t="s">
        <v>149</v>
      </c>
      <c r="E587" s="176" t="s">
        <v>967</v>
      </c>
      <c r="F587" s="177" t="s">
        <v>968</v>
      </c>
      <c r="G587" s="178" t="s">
        <v>152</v>
      </c>
      <c r="H587" s="179">
        <v>1</v>
      </c>
      <c r="I587" s="180"/>
      <c r="J587" s="181">
        <f>ROUND(I587*H587,2)</f>
        <v>0</v>
      </c>
      <c r="K587" s="177" t="s">
        <v>153</v>
      </c>
      <c r="L587" s="41"/>
      <c r="M587" s="182" t="s">
        <v>19</v>
      </c>
      <c r="N587" s="183" t="s">
        <v>44</v>
      </c>
      <c r="O587" s="66"/>
      <c r="P587" s="184">
        <f>O587*H587</f>
        <v>0</v>
      </c>
      <c r="Q587" s="184">
        <v>0</v>
      </c>
      <c r="R587" s="184">
        <f>Q587*H587</f>
        <v>0</v>
      </c>
      <c r="S587" s="184">
        <v>0</v>
      </c>
      <c r="T587" s="185">
        <f>S587*H587</f>
        <v>0</v>
      </c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R587" s="186" t="s">
        <v>241</v>
      </c>
      <c r="AT587" s="186" t="s">
        <v>149</v>
      </c>
      <c r="AU587" s="186" t="s">
        <v>83</v>
      </c>
      <c r="AY587" s="19" t="s">
        <v>147</v>
      </c>
      <c r="BE587" s="187">
        <f>IF(N587="základní",J587,0)</f>
        <v>0</v>
      </c>
      <c r="BF587" s="187">
        <f>IF(N587="snížená",J587,0)</f>
        <v>0</v>
      </c>
      <c r="BG587" s="187">
        <f>IF(N587="zákl. přenesená",J587,0)</f>
        <v>0</v>
      </c>
      <c r="BH587" s="187">
        <f>IF(N587="sníž. přenesená",J587,0)</f>
        <v>0</v>
      </c>
      <c r="BI587" s="187">
        <f>IF(N587="nulová",J587,0)</f>
        <v>0</v>
      </c>
      <c r="BJ587" s="19" t="s">
        <v>81</v>
      </c>
      <c r="BK587" s="187">
        <f>ROUND(I587*H587,2)</f>
        <v>0</v>
      </c>
      <c r="BL587" s="19" t="s">
        <v>241</v>
      </c>
      <c r="BM587" s="186" t="s">
        <v>969</v>
      </c>
    </row>
    <row r="588" spans="1:47" s="2" customFormat="1" ht="11.25">
      <c r="A588" s="36"/>
      <c r="B588" s="37"/>
      <c r="C588" s="38"/>
      <c r="D588" s="188" t="s">
        <v>156</v>
      </c>
      <c r="E588" s="38"/>
      <c r="F588" s="189" t="s">
        <v>970</v>
      </c>
      <c r="G588" s="38"/>
      <c r="H588" s="38"/>
      <c r="I588" s="190"/>
      <c r="J588" s="38"/>
      <c r="K588" s="38"/>
      <c r="L588" s="41"/>
      <c r="M588" s="191"/>
      <c r="N588" s="192"/>
      <c r="O588" s="66"/>
      <c r="P588" s="66"/>
      <c r="Q588" s="66"/>
      <c r="R588" s="66"/>
      <c r="S588" s="66"/>
      <c r="T588" s="67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T588" s="19" t="s">
        <v>156</v>
      </c>
      <c r="AU588" s="19" t="s">
        <v>83</v>
      </c>
    </row>
    <row r="589" spans="1:65" s="2" customFormat="1" ht="21.75" customHeight="1">
      <c r="A589" s="36"/>
      <c r="B589" s="37"/>
      <c r="C589" s="205" t="s">
        <v>971</v>
      </c>
      <c r="D589" s="205" t="s">
        <v>160</v>
      </c>
      <c r="E589" s="206" t="s">
        <v>972</v>
      </c>
      <c r="F589" s="207" t="s">
        <v>973</v>
      </c>
      <c r="G589" s="208" t="s">
        <v>152</v>
      </c>
      <c r="H589" s="209">
        <v>1</v>
      </c>
      <c r="I589" s="210"/>
      <c r="J589" s="211">
        <f>ROUND(I589*H589,2)</f>
        <v>0</v>
      </c>
      <c r="K589" s="207" t="s">
        <v>19</v>
      </c>
      <c r="L589" s="212"/>
      <c r="M589" s="213" t="s">
        <v>19</v>
      </c>
      <c r="N589" s="214" t="s">
        <v>44</v>
      </c>
      <c r="O589" s="66"/>
      <c r="P589" s="184">
        <f>O589*H589</f>
        <v>0</v>
      </c>
      <c r="Q589" s="184">
        <v>0.0147</v>
      </c>
      <c r="R589" s="184">
        <f>Q589*H589</f>
        <v>0.0147</v>
      </c>
      <c r="S589" s="184">
        <v>0</v>
      </c>
      <c r="T589" s="185">
        <f>S589*H589</f>
        <v>0</v>
      </c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R589" s="186" t="s">
        <v>364</v>
      </c>
      <c r="AT589" s="186" t="s">
        <v>160</v>
      </c>
      <c r="AU589" s="186" t="s">
        <v>83</v>
      </c>
      <c r="AY589" s="19" t="s">
        <v>147</v>
      </c>
      <c r="BE589" s="187">
        <f>IF(N589="základní",J589,0)</f>
        <v>0</v>
      </c>
      <c r="BF589" s="187">
        <f>IF(N589="snížená",J589,0)</f>
        <v>0</v>
      </c>
      <c r="BG589" s="187">
        <f>IF(N589="zákl. přenesená",J589,0)</f>
        <v>0</v>
      </c>
      <c r="BH589" s="187">
        <f>IF(N589="sníž. přenesená",J589,0)</f>
        <v>0</v>
      </c>
      <c r="BI589" s="187">
        <f>IF(N589="nulová",J589,0)</f>
        <v>0</v>
      </c>
      <c r="BJ589" s="19" t="s">
        <v>81</v>
      </c>
      <c r="BK589" s="187">
        <f>ROUND(I589*H589,2)</f>
        <v>0</v>
      </c>
      <c r="BL589" s="19" t="s">
        <v>241</v>
      </c>
      <c r="BM589" s="186" t="s">
        <v>974</v>
      </c>
    </row>
    <row r="590" spans="2:51" s="13" customFormat="1" ht="11.25">
      <c r="B590" s="193"/>
      <c r="C590" s="194"/>
      <c r="D590" s="195" t="s">
        <v>158</v>
      </c>
      <c r="E590" s="196" t="s">
        <v>19</v>
      </c>
      <c r="F590" s="197" t="s">
        <v>975</v>
      </c>
      <c r="G590" s="194"/>
      <c r="H590" s="198">
        <v>1</v>
      </c>
      <c r="I590" s="199"/>
      <c r="J590" s="194"/>
      <c r="K590" s="194"/>
      <c r="L590" s="200"/>
      <c r="M590" s="201"/>
      <c r="N590" s="202"/>
      <c r="O590" s="202"/>
      <c r="P590" s="202"/>
      <c r="Q590" s="202"/>
      <c r="R590" s="202"/>
      <c r="S590" s="202"/>
      <c r="T590" s="203"/>
      <c r="AT590" s="204" t="s">
        <v>158</v>
      </c>
      <c r="AU590" s="204" t="s">
        <v>83</v>
      </c>
      <c r="AV590" s="13" t="s">
        <v>83</v>
      </c>
      <c r="AW590" s="13" t="s">
        <v>34</v>
      </c>
      <c r="AX590" s="13" t="s">
        <v>81</v>
      </c>
      <c r="AY590" s="204" t="s">
        <v>147</v>
      </c>
    </row>
    <row r="591" spans="1:65" s="2" customFormat="1" ht="24.2" customHeight="1">
      <c r="A591" s="36"/>
      <c r="B591" s="37"/>
      <c r="C591" s="175" t="s">
        <v>976</v>
      </c>
      <c r="D591" s="175" t="s">
        <v>149</v>
      </c>
      <c r="E591" s="176" t="s">
        <v>977</v>
      </c>
      <c r="F591" s="177" t="s">
        <v>978</v>
      </c>
      <c r="G591" s="178" t="s">
        <v>215</v>
      </c>
      <c r="H591" s="179">
        <v>1</v>
      </c>
      <c r="I591" s="180"/>
      <c r="J591" s="181">
        <f>ROUND(I591*H591,2)</f>
        <v>0</v>
      </c>
      <c r="K591" s="177" t="s">
        <v>19</v>
      </c>
      <c r="L591" s="41"/>
      <c r="M591" s="182" t="s">
        <v>19</v>
      </c>
      <c r="N591" s="183" t="s">
        <v>44</v>
      </c>
      <c r="O591" s="66"/>
      <c r="P591" s="184">
        <f>O591*H591</f>
        <v>0</v>
      </c>
      <c r="Q591" s="184">
        <v>0.0098</v>
      </c>
      <c r="R591" s="184">
        <f>Q591*H591</f>
        <v>0.0098</v>
      </c>
      <c r="S591" s="184">
        <v>0</v>
      </c>
      <c r="T591" s="185">
        <f>S591*H591</f>
        <v>0</v>
      </c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R591" s="186" t="s">
        <v>241</v>
      </c>
      <c r="AT591" s="186" t="s">
        <v>149</v>
      </c>
      <c r="AU591" s="186" t="s">
        <v>83</v>
      </c>
      <c r="AY591" s="19" t="s">
        <v>147</v>
      </c>
      <c r="BE591" s="187">
        <f>IF(N591="základní",J591,0)</f>
        <v>0</v>
      </c>
      <c r="BF591" s="187">
        <f>IF(N591="snížená",J591,0)</f>
        <v>0</v>
      </c>
      <c r="BG591" s="187">
        <f>IF(N591="zákl. přenesená",J591,0)</f>
        <v>0</v>
      </c>
      <c r="BH591" s="187">
        <f>IF(N591="sníž. přenesená",J591,0)</f>
        <v>0</v>
      </c>
      <c r="BI591" s="187">
        <f>IF(N591="nulová",J591,0)</f>
        <v>0</v>
      </c>
      <c r="BJ591" s="19" t="s">
        <v>81</v>
      </c>
      <c r="BK591" s="187">
        <f>ROUND(I591*H591,2)</f>
        <v>0</v>
      </c>
      <c r="BL591" s="19" t="s">
        <v>241</v>
      </c>
      <c r="BM591" s="186" t="s">
        <v>979</v>
      </c>
    </row>
    <row r="592" spans="1:65" s="2" customFormat="1" ht="44.25" customHeight="1">
      <c r="A592" s="36"/>
      <c r="B592" s="37"/>
      <c r="C592" s="175" t="s">
        <v>980</v>
      </c>
      <c r="D592" s="175" t="s">
        <v>149</v>
      </c>
      <c r="E592" s="176" t="s">
        <v>981</v>
      </c>
      <c r="F592" s="177" t="s">
        <v>982</v>
      </c>
      <c r="G592" s="178" t="s">
        <v>566</v>
      </c>
      <c r="H592" s="179">
        <v>1</v>
      </c>
      <c r="I592" s="180"/>
      <c r="J592" s="181">
        <f>ROUND(I592*H592,2)</f>
        <v>0</v>
      </c>
      <c r="K592" s="177" t="s">
        <v>19</v>
      </c>
      <c r="L592" s="41"/>
      <c r="M592" s="182" t="s">
        <v>19</v>
      </c>
      <c r="N592" s="183" t="s">
        <v>44</v>
      </c>
      <c r="O592" s="66"/>
      <c r="P592" s="184">
        <f>O592*H592</f>
        <v>0</v>
      </c>
      <c r="Q592" s="184">
        <v>0</v>
      </c>
      <c r="R592" s="184">
        <f>Q592*H592</f>
        <v>0</v>
      </c>
      <c r="S592" s="184">
        <v>0</v>
      </c>
      <c r="T592" s="185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186" t="s">
        <v>241</v>
      </c>
      <c r="AT592" s="186" t="s">
        <v>149</v>
      </c>
      <c r="AU592" s="186" t="s">
        <v>83</v>
      </c>
      <c r="AY592" s="19" t="s">
        <v>147</v>
      </c>
      <c r="BE592" s="187">
        <f>IF(N592="základní",J592,0)</f>
        <v>0</v>
      </c>
      <c r="BF592" s="187">
        <f>IF(N592="snížená",J592,0)</f>
        <v>0</v>
      </c>
      <c r="BG592" s="187">
        <f>IF(N592="zákl. přenesená",J592,0)</f>
        <v>0</v>
      </c>
      <c r="BH592" s="187">
        <f>IF(N592="sníž. přenesená",J592,0)</f>
        <v>0</v>
      </c>
      <c r="BI592" s="187">
        <f>IF(N592="nulová",J592,0)</f>
        <v>0</v>
      </c>
      <c r="BJ592" s="19" t="s">
        <v>81</v>
      </c>
      <c r="BK592" s="187">
        <f>ROUND(I592*H592,2)</f>
        <v>0</v>
      </c>
      <c r="BL592" s="19" t="s">
        <v>241</v>
      </c>
      <c r="BM592" s="186" t="s">
        <v>983</v>
      </c>
    </row>
    <row r="593" spans="1:65" s="2" customFormat="1" ht="24.2" customHeight="1">
      <c r="A593" s="36"/>
      <c r="B593" s="37"/>
      <c r="C593" s="175" t="s">
        <v>984</v>
      </c>
      <c r="D593" s="175" t="s">
        <v>149</v>
      </c>
      <c r="E593" s="176" t="s">
        <v>985</v>
      </c>
      <c r="F593" s="177" t="s">
        <v>986</v>
      </c>
      <c r="G593" s="178" t="s">
        <v>237</v>
      </c>
      <c r="H593" s="179">
        <v>0.025</v>
      </c>
      <c r="I593" s="180"/>
      <c r="J593" s="181">
        <f>ROUND(I593*H593,2)</f>
        <v>0</v>
      </c>
      <c r="K593" s="177" t="s">
        <v>153</v>
      </c>
      <c r="L593" s="41"/>
      <c r="M593" s="182" t="s">
        <v>19</v>
      </c>
      <c r="N593" s="183" t="s">
        <v>44</v>
      </c>
      <c r="O593" s="66"/>
      <c r="P593" s="184">
        <f>O593*H593</f>
        <v>0</v>
      </c>
      <c r="Q593" s="184">
        <v>0</v>
      </c>
      <c r="R593" s="184">
        <f>Q593*H593</f>
        <v>0</v>
      </c>
      <c r="S593" s="184">
        <v>0</v>
      </c>
      <c r="T593" s="185">
        <f>S593*H593</f>
        <v>0</v>
      </c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R593" s="186" t="s">
        <v>241</v>
      </c>
      <c r="AT593" s="186" t="s">
        <v>149</v>
      </c>
      <c r="AU593" s="186" t="s">
        <v>83</v>
      </c>
      <c r="AY593" s="19" t="s">
        <v>147</v>
      </c>
      <c r="BE593" s="187">
        <f>IF(N593="základní",J593,0)</f>
        <v>0</v>
      </c>
      <c r="BF593" s="187">
        <f>IF(N593="snížená",J593,0)</f>
        <v>0</v>
      </c>
      <c r="BG593" s="187">
        <f>IF(N593="zákl. přenesená",J593,0)</f>
        <v>0</v>
      </c>
      <c r="BH593" s="187">
        <f>IF(N593="sníž. přenesená",J593,0)</f>
        <v>0</v>
      </c>
      <c r="BI593" s="187">
        <f>IF(N593="nulová",J593,0)</f>
        <v>0</v>
      </c>
      <c r="BJ593" s="19" t="s">
        <v>81</v>
      </c>
      <c r="BK593" s="187">
        <f>ROUND(I593*H593,2)</f>
        <v>0</v>
      </c>
      <c r="BL593" s="19" t="s">
        <v>241</v>
      </c>
      <c r="BM593" s="186" t="s">
        <v>987</v>
      </c>
    </row>
    <row r="594" spans="1:47" s="2" customFormat="1" ht="11.25">
      <c r="A594" s="36"/>
      <c r="B594" s="37"/>
      <c r="C594" s="38"/>
      <c r="D594" s="188" t="s">
        <v>156</v>
      </c>
      <c r="E594" s="38"/>
      <c r="F594" s="189" t="s">
        <v>988</v>
      </c>
      <c r="G594" s="38"/>
      <c r="H594" s="38"/>
      <c r="I594" s="190"/>
      <c r="J594" s="38"/>
      <c r="K594" s="38"/>
      <c r="L594" s="41"/>
      <c r="M594" s="191"/>
      <c r="N594" s="192"/>
      <c r="O594" s="66"/>
      <c r="P594" s="66"/>
      <c r="Q594" s="66"/>
      <c r="R594" s="66"/>
      <c r="S594" s="66"/>
      <c r="T594" s="67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T594" s="19" t="s">
        <v>156</v>
      </c>
      <c r="AU594" s="19" t="s">
        <v>83</v>
      </c>
    </row>
    <row r="595" spans="2:63" s="12" customFormat="1" ht="22.9" customHeight="1">
      <c r="B595" s="159"/>
      <c r="C595" s="160"/>
      <c r="D595" s="161" t="s">
        <v>72</v>
      </c>
      <c r="E595" s="173" t="s">
        <v>989</v>
      </c>
      <c r="F595" s="173" t="s">
        <v>990</v>
      </c>
      <c r="G595" s="160"/>
      <c r="H595" s="160"/>
      <c r="I595" s="163"/>
      <c r="J595" s="174">
        <f>BK595</f>
        <v>0</v>
      </c>
      <c r="K595" s="160"/>
      <c r="L595" s="165"/>
      <c r="M595" s="166"/>
      <c r="N595" s="167"/>
      <c r="O595" s="167"/>
      <c r="P595" s="168">
        <f>SUM(P596:P598)</f>
        <v>0</v>
      </c>
      <c r="Q595" s="167"/>
      <c r="R595" s="168">
        <f>SUM(R596:R598)</f>
        <v>0</v>
      </c>
      <c r="S595" s="167"/>
      <c r="T595" s="169">
        <f>SUM(T596:T598)</f>
        <v>0.0035</v>
      </c>
      <c r="AR595" s="170" t="s">
        <v>83</v>
      </c>
      <c r="AT595" s="171" t="s">
        <v>72</v>
      </c>
      <c r="AU595" s="171" t="s">
        <v>81</v>
      </c>
      <c r="AY595" s="170" t="s">
        <v>147</v>
      </c>
      <c r="BK595" s="172">
        <f>SUM(BK596:BK598)</f>
        <v>0</v>
      </c>
    </row>
    <row r="596" spans="1:65" s="2" customFormat="1" ht="24.2" customHeight="1">
      <c r="A596" s="36"/>
      <c r="B596" s="37"/>
      <c r="C596" s="175" t="s">
        <v>991</v>
      </c>
      <c r="D596" s="175" t="s">
        <v>149</v>
      </c>
      <c r="E596" s="176" t="s">
        <v>992</v>
      </c>
      <c r="F596" s="177" t="s">
        <v>993</v>
      </c>
      <c r="G596" s="178" t="s">
        <v>152</v>
      </c>
      <c r="H596" s="179">
        <v>1</v>
      </c>
      <c r="I596" s="180"/>
      <c r="J596" s="181">
        <f>ROUND(I596*H596,2)</f>
        <v>0</v>
      </c>
      <c r="K596" s="177" t="s">
        <v>153</v>
      </c>
      <c r="L596" s="41"/>
      <c r="M596" s="182" t="s">
        <v>19</v>
      </c>
      <c r="N596" s="183" t="s">
        <v>44</v>
      </c>
      <c r="O596" s="66"/>
      <c r="P596" s="184">
        <f>O596*H596</f>
        <v>0</v>
      </c>
      <c r="Q596" s="184">
        <v>0</v>
      </c>
      <c r="R596" s="184">
        <f>Q596*H596</f>
        <v>0</v>
      </c>
      <c r="S596" s="184">
        <v>0.0035</v>
      </c>
      <c r="T596" s="185">
        <f>S596*H596</f>
        <v>0.0035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186" t="s">
        <v>241</v>
      </c>
      <c r="AT596" s="186" t="s">
        <v>149</v>
      </c>
      <c r="AU596" s="186" t="s">
        <v>83</v>
      </c>
      <c r="AY596" s="19" t="s">
        <v>147</v>
      </c>
      <c r="BE596" s="187">
        <f>IF(N596="základní",J596,0)</f>
        <v>0</v>
      </c>
      <c r="BF596" s="187">
        <f>IF(N596="snížená",J596,0)</f>
        <v>0</v>
      </c>
      <c r="BG596" s="187">
        <f>IF(N596="zákl. přenesená",J596,0)</f>
        <v>0</v>
      </c>
      <c r="BH596" s="187">
        <f>IF(N596="sníž. přenesená",J596,0)</f>
        <v>0</v>
      </c>
      <c r="BI596" s="187">
        <f>IF(N596="nulová",J596,0)</f>
        <v>0</v>
      </c>
      <c r="BJ596" s="19" t="s">
        <v>81</v>
      </c>
      <c r="BK596" s="187">
        <f>ROUND(I596*H596,2)</f>
        <v>0</v>
      </c>
      <c r="BL596" s="19" t="s">
        <v>241</v>
      </c>
      <c r="BM596" s="186" t="s">
        <v>994</v>
      </c>
    </row>
    <row r="597" spans="1:47" s="2" customFormat="1" ht="11.25">
      <c r="A597" s="36"/>
      <c r="B597" s="37"/>
      <c r="C597" s="38"/>
      <c r="D597" s="188" t="s">
        <v>156</v>
      </c>
      <c r="E597" s="38"/>
      <c r="F597" s="189" t="s">
        <v>995</v>
      </c>
      <c r="G597" s="38"/>
      <c r="H597" s="38"/>
      <c r="I597" s="190"/>
      <c r="J597" s="38"/>
      <c r="K597" s="38"/>
      <c r="L597" s="41"/>
      <c r="M597" s="191"/>
      <c r="N597" s="192"/>
      <c r="O597" s="66"/>
      <c r="P597" s="66"/>
      <c r="Q597" s="66"/>
      <c r="R597" s="66"/>
      <c r="S597" s="66"/>
      <c r="T597" s="67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T597" s="19" t="s">
        <v>156</v>
      </c>
      <c r="AU597" s="19" t="s">
        <v>83</v>
      </c>
    </row>
    <row r="598" spans="2:51" s="13" customFormat="1" ht="11.25">
      <c r="B598" s="193"/>
      <c r="C598" s="194"/>
      <c r="D598" s="195" t="s">
        <v>158</v>
      </c>
      <c r="E598" s="196" t="s">
        <v>19</v>
      </c>
      <c r="F598" s="197" t="s">
        <v>996</v>
      </c>
      <c r="G598" s="194"/>
      <c r="H598" s="198">
        <v>1</v>
      </c>
      <c r="I598" s="199"/>
      <c r="J598" s="194"/>
      <c r="K598" s="194"/>
      <c r="L598" s="200"/>
      <c r="M598" s="201"/>
      <c r="N598" s="202"/>
      <c r="O598" s="202"/>
      <c r="P598" s="202"/>
      <c r="Q598" s="202"/>
      <c r="R598" s="202"/>
      <c r="S598" s="202"/>
      <c r="T598" s="203"/>
      <c r="AT598" s="204" t="s">
        <v>158</v>
      </c>
      <c r="AU598" s="204" t="s">
        <v>83</v>
      </c>
      <c r="AV598" s="13" t="s">
        <v>83</v>
      </c>
      <c r="AW598" s="13" t="s">
        <v>34</v>
      </c>
      <c r="AX598" s="13" t="s">
        <v>81</v>
      </c>
      <c r="AY598" s="204" t="s">
        <v>147</v>
      </c>
    </row>
    <row r="599" spans="2:63" s="12" customFormat="1" ht="22.9" customHeight="1">
      <c r="B599" s="159"/>
      <c r="C599" s="160"/>
      <c r="D599" s="161" t="s">
        <v>72</v>
      </c>
      <c r="E599" s="173" t="s">
        <v>997</v>
      </c>
      <c r="F599" s="173" t="s">
        <v>998</v>
      </c>
      <c r="G599" s="160"/>
      <c r="H599" s="160"/>
      <c r="I599" s="163"/>
      <c r="J599" s="174">
        <f>BK599</f>
        <v>0</v>
      </c>
      <c r="K599" s="160"/>
      <c r="L599" s="165"/>
      <c r="M599" s="166"/>
      <c r="N599" s="167"/>
      <c r="O599" s="167"/>
      <c r="P599" s="168">
        <f>SUM(P600:P627)</f>
        <v>0</v>
      </c>
      <c r="Q599" s="167"/>
      <c r="R599" s="168">
        <f>SUM(R600:R627)</f>
        <v>3.363086926</v>
      </c>
      <c r="S599" s="167"/>
      <c r="T599" s="169">
        <f>SUM(T600:T627)</f>
        <v>0</v>
      </c>
      <c r="AR599" s="170" t="s">
        <v>83</v>
      </c>
      <c r="AT599" s="171" t="s">
        <v>72</v>
      </c>
      <c r="AU599" s="171" t="s">
        <v>81</v>
      </c>
      <c r="AY599" s="170" t="s">
        <v>147</v>
      </c>
      <c r="BK599" s="172">
        <f>SUM(BK600:BK627)</f>
        <v>0</v>
      </c>
    </row>
    <row r="600" spans="1:65" s="2" customFormat="1" ht="24.2" customHeight="1">
      <c r="A600" s="36"/>
      <c r="B600" s="37"/>
      <c r="C600" s="175" t="s">
        <v>999</v>
      </c>
      <c r="D600" s="175" t="s">
        <v>149</v>
      </c>
      <c r="E600" s="176" t="s">
        <v>1000</v>
      </c>
      <c r="F600" s="177" t="s">
        <v>1001</v>
      </c>
      <c r="G600" s="178" t="s">
        <v>180</v>
      </c>
      <c r="H600" s="179">
        <v>14.57</v>
      </c>
      <c r="I600" s="180"/>
      <c r="J600" s="181">
        <f>ROUND(I600*H600,2)</f>
        <v>0</v>
      </c>
      <c r="K600" s="177" t="s">
        <v>153</v>
      </c>
      <c r="L600" s="41"/>
      <c r="M600" s="182" t="s">
        <v>19</v>
      </c>
      <c r="N600" s="183" t="s">
        <v>44</v>
      </c>
      <c r="O600" s="66"/>
      <c r="P600" s="184">
        <f>O600*H600</f>
        <v>0</v>
      </c>
      <c r="Q600" s="184">
        <v>0.0161</v>
      </c>
      <c r="R600" s="184">
        <f>Q600*H600</f>
        <v>0.234577</v>
      </c>
      <c r="S600" s="184">
        <v>0</v>
      </c>
      <c r="T600" s="185">
        <f>S600*H600</f>
        <v>0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R600" s="186" t="s">
        <v>241</v>
      </c>
      <c r="AT600" s="186" t="s">
        <v>149</v>
      </c>
      <c r="AU600" s="186" t="s">
        <v>83</v>
      </c>
      <c r="AY600" s="19" t="s">
        <v>147</v>
      </c>
      <c r="BE600" s="187">
        <f>IF(N600="základní",J600,0)</f>
        <v>0</v>
      </c>
      <c r="BF600" s="187">
        <f>IF(N600="snížená",J600,0)</f>
        <v>0</v>
      </c>
      <c r="BG600" s="187">
        <f>IF(N600="zákl. přenesená",J600,0)</f>
        <v>0</v>
      </c>
      <c r="BH600" s="187">
        <f>IF(N600="sníž. přenesená",J600,0)</f>
        <v>0</v>
      </c>
      <c r="BI600" s="187">
        <f>IF(N600="nulová",J600,0)</f>
        <v>0</v>
      </c>
      <c r="BJ600" s="19" t="s">
        <v>81</v>
      </c>
      <c r="BK600" s="187">
        <f>ROUND(I600*H600,2)</f>
        <v>0</v>
      </c>
      <c r="BL600" s="19" t="s">
        <v>241</v>
      </c>
      <c r="BM600" s="186" t="s">
        <v>1002</v>
      </c>
    </row>
    <row r="601" spans="1:47" s="2" customFormat="1" ht="11.25">
      <c r="A601" s="36"/>
      <c r="B601" s="37"/>
      <c r="C601" s="38"/>
      <c r="D601" s="188" t="s">
        <v>156</v>
      </c>
      <c r="E601" s="38"/>
      <c r="F601" s="189" t="s">
        <v>1003</v>
      </c>
      <c r="G601" s="38"/>
      <c r="H601" s="38"/>
      <c r="I601" s="190"/>
      <c r="J601" s="38"/>
      <c r="K601" s="38"/>
      <c r="L601" s="41"/>
      <c r="M601" s="191"/>
      <c r="N601" s="192"/>
      <c r="O601" s="66"/>
      <c r="P601" s="66"/>
      <c r="Q601" s="66"/>
      <c r="R601" s="66"/>
      <c r="S601" s="66"/>
      <c r="T601" s="67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T601" s="19" t="s">
        <v>156</v>
      </c>
      <c r="AU601" s="19" t="s">
        <v>83</v>
      </c>
    </row>
    <row r="602" spans="2:51" s="13" customFormat="1" ht="11.25">
      <c r="B602" s="193"/>
      <c r="C602" s="194"/>
      <c r="D602" s="195" t="s">
        <v>158</v>
      </c>
      <c r="E602" s="196" t="s">
        <v>19</v>
      </c>
      <c r="F602" s="197" t="s">
        <v>1004</v>
      </c>
      <c r="G602" s="194"/>
      <c r="H602" s="198">
        <v>14.57</v>
      </c>
      <c r="I602" s="199"/>
      <c r="J602" s="194"/>
      <c r="K602" s="194"/>
      <c r="L602" s="200"/>
      <c r="M602" s="201"/>
      <c r="N602" s="202"/>
      <c r="O602" s="202"/>
      <c r="P602" s="202"/>
      <c r="Q602" s="202"/>
      <c r="R602" s="202"/>
      <c r="S602" s="202"/>
      <c r="T602" s="203"/>
      <c r="AT602" s="204" t="s">
        <v>158</v>
      </c>
      <c r="AU602" s="204" t="s">
        <v>83</v>
      </c>
      <c r="AV602" s="13" t="s">
        <v>83</v>
      </c>
      <c r="AW602" s="13" t="s">
        <v>34</v>
      </c>
      <c r="AX602" s="13" t="s">
        <v>81</v>
      </c>
      <c r="AY602" s="204" t="s">
        <v>147</v>
      </c>
    </row>
    <row r="603" spans="1:65" s="2" customFormat="1" ht="24.2" customHeight="1">
      <c r="A603" s="36"/>
      <c r="B603" s="37"/>
      <c r="C603" s="175" t="s">
        <v>1005</v>
      </c>
      <c r="D603" s="175" t="s">
        <v>149</v>
      </c>
      <c r="E603" s="176" t="s">
        <v>1006</v>
      </c>
      <c r="F603" s="177" t="s">
        <v>1007</v>
      </c>
      <c r="G603" s="178" t="s">
        <v>180</v>
      </c>
      <c r="H603" s="179">
        <v>38.185</v>
      </c>
      <c r="I603" s="180"/>
      <c r="J603" s="181">
        <f>ROUND(I603*H603,2)</f>
        <v>0</v>
      </c>
      <c r="K603" s="177" t="s">
        <v>153</v>
      </c>
      <c r="L603" s="41"/>
      <c r="M603" s="182" t="s">
        <v>19</v>
      </c>
      <c r="N603" s="183" t="s">
        <v>44</v>
      </c>
      <c r="O603" s="66"/>
      <c r="P603" s="184">
        <f>O603*H603</f>
        <v>0</v>
      </c>
      <c r="Q603" s="184">
        <v>0</v>
      </c>
      <c r="R603" s="184">
        <f>Q603*H603</f>
        <v>0</v>
      </c>
      <c r="S603" s="184">
        <v>0</v>
      </c>
      <c r="T603" s="185">
        <f>S603*H603</f>
        <v>0</v>
      </c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R603" s="186" t="s">
        <v>241</v>
      </c>
      <c r="AT603" s="186" t="s">
        <v>149</v>
      </c>
      <c r="AU603" s="186" t="s">
        <v>83</v>
      </c>
      <c r="AY603" s="19" t="s">
        <v>147</v>
      </c>
      <c r="BE603" s="187">
        <f>IF(N603="základní",J603,0)</f>
        <v>0</v>
      </c>
      <c r="BF603" s="187">
        <f>IF(N603="snížená",J603,0)</f>
        <v>0</v>
      </c>
      <c r="BG603" s="187">
        <f>IF(N603="zákl. přenesená",J603,0)</f>
        <v>0</v>
      </c>
      <c r="BH603" s="187">
        <f>IF(N603="sníž. přenesená",J603,0)</f>
        <v>0</v>
      </c>
      <c r="BI603" s="187">
        <f>IF(N603="nulová",J603,0)</f>
        <v>0</v>
      </c>
      <c r="BJ603" s="19" t="s">
        <v>81</v>
      </c>
      <c r="BK603" s="187">
        <f>ROUND(I603*H603,2)</f>
        <v>0</v>
      </c>
      <c r="BL603" s="19" t="s">
        <v>241</v>
      </c>
      <c r="BM603" s="186" t="s">
        <v>1008</v>
      </c>
    </row>
    <row r="604" spans="1:47" s="2" customFormat="1" ht="11.25">
      <c r="A604" s="36"/>
      <c r="B604" s="37"/>
      <c r="C604" s="38"/>
      <c r="D604" s="188" t="s">
        <v>156</v>
      </c>
      <c r="E604" s="38"/>
      <c r="F604" s="189" t="s">
        <v>1009</v>
      </c>
      <c r="G604" s="38"/>
      <c r="H604" s="38"/>
      <c r="I604" s="190"/>
      <c r="J604" s="38"/>
      <c r="K604" s="38"/>
      <c r="L604" s="41"/>
      <c r="M604" s="191"/>
      <c r="N604" s="192"/>
      <c r="O604" s="66"/>
      <c r="P604" s="66"/>
      <c r="Q604" s="66"/>
      <c r="R604" s="66"/>
      <c r="S604" s="66"/>
      <c r="T604" s="67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T604" s="19" t="s">
        <v>156</v>
      </c>
      <c r="AU604" s="19" t="s">
        <v>83</v>
      </c>
    </row>
    <row r="605" spans="2:51" s="13" customFormat="1" ht="11.25">
      <c r="B605" s="193"/>
      <c r="C605" s="194"/>
      <c r="D605" s="195" t="s">
        <v>158</v>
      </c>
      <c r="E605" s="196" t="s">
        <v>19</v>
      </c>
      <c r="F605" s="197" t="s">
        <v>1010</v>
      </c>
      <c r="G605" s="194"/>
      <c r="H605" s="198">
        <v>35.985</v>
      </c>
      <c r="I605" s="199"/>
      <c r="J605" s="194"/>
      <c r="K605" s="194"/>
      <c r="L605" s="200"/>
      <c r="M605" s="201"/>
      <c r="N605" s="202"/>
      <c r="O605" s="202"/>
      <c r="P605" s="202"/>
      <c r="Q605" s="202"/>
      <c r="R605" s="202"/>
      <c r="S605" s="202"/>
      <c r="T605" s="203"/>
      <c r="AT605" s="204" t="s">
        <v>158</v>
      </c>
      <c r="AU605" s="204" t="s">
        <v>83</v>
      </c>
      <c r="AV605" s="13" t="s">
        <v>83</v>
      </c>
      <c r="AW605" s="13" t="s">
        <v>34</v>
      </c>
      <c r="AX605" s="13" t="s">
        <v>73</v>
      </c>
      <c r="AY605" s="204" t="s">
        <v>147</v>
      </c>
    </row>
    <row r="606" spans="2:51" s="13" customFormat="1" ht="11.25">
      <c r="B606" s="193"/>
      <c r="C606" s="194"/>
      <c r="D606" s="195" t="s">
        <v>158</v>
      </c>
      <c r="E606" s="196" t="s">
        <v>19</v>
      </c>
      <c r="F606" s="197" t="s">
        <v>1011</v>
      </c>
      <c r="G606" s="194"/>
      <c r="H606" s="198">
        <v>2.2</v>
      </c>
      <c r="I606" s="199"/>
      <c r="J606" s="194"/>
      <c r="K606" s="194"/>
      <c r="L606" s="200"/>
      <c r="M606" s="201"/>
      <c r="N606" s="202"/>
      <c r="O606" s="202"/>
      <c r="P606" s="202"/>
      <c r="Q606" s="202"/>
      <c r="R606" s="202"/>
      <c r="S606" s="202"/>
      <c r="T606" s="203"/>
      <c r="AT606" s="204" t="s">
        <v>158</v>
      </c>
      <c r="AU606" s="204" t="s">
        <v>83</v>
      </c>
      <c r="AV606" s="13" t="s">
        <v>83</v>
      </c>
      <c r="AW606" s="13" t="s">
        <v>34</v>
      </c>
      <c r="AX606" s="13" t="s">
        <v>73</v>
      </c>
      <c r="AY606" s="204" t="s">
        <v>147</v>
      </c>
    </row>
    <row r="607" spans="2:51" s="15" customFormat="1" ht="11.25">
      <c r="B607" s="225"/>
      <c r="C607" s="226"/>
      <c r="D607" s="195" t="s">
        <v>158</v>
      </c>
      <c r="E607" s="227" t="s">
        <v>19</v>
      </c>
      <c r="F607" s="228" t="s">
        <v>257</v>
      </c>
      <c r="G607" s="226"/>
      <c r="H607" s="229">
        <v>38.185</v>
      </c>
      <c r="I607" s="230"/>
      <c r="J607" s="226"/>
      <c r="K607" s="226"/>
      <c r="L607" s="231"/>
      <c r="M607" s="232"/>
      <c r="N607" s="233"/>
      <c r="O607" s="233"/>
      <c r="P607" s="233"/>
      <c r="Q607" s="233"/>
      <c r="R607" s="233"/>
      <c r="S607" s="233"/>
      <c r="T607" s="234"/>
      <c r="AT607" s="235" t="s">
        <v>158</v>
      </c>
      <c r="AU607" s="235" t="s">
        <v>83</v>
      </c>
      <c r="AV607" s="15" t="s">
        <v>154</v>
      </c>
      <c r="AW607" s="15" t="s">
        <v>34</v>
      </c>
      <c r="AX607" s="15" t="s">
        <v>81</v>
      </c>
      <c r="AY607" s="235" t="s">
        <v>147</v>
      </c>
    </row>
    <row r="608" spans="1:65" s="2" customFormat="1" ht="16.5" customHeight="1">
      <c r="A608" s="36"/>
      <c r="B608" s="37"/>
      <c r="C608" s="205" t="s">
        <v>1012</v>
      </c>
      <c r="D608" s="205" t="s">
        <v>160</v>
      </c>
      <c r="E608" s="206" t="s">
        <v>1013</v>
      </c>
      <c r="F608" s="207" t="s">
        <v>1014</v>
      </c>
      <c r="G608" s="208" t="s">
        <v>180</v>
      </c>
      <c r="H608" s="209">
        <v>42.004</v>
      </c>
      <c r="I608" s="210"/>
      <c r="J608" s="211">
        <f>ROUND(I608*H608,2)</f>
        <v>0</v>
      </c>
      <c r="K608" s="207" t="s">
        <v>153</v>
      </c>
      <c r="L608" s="212"/>
      <c r="M608" s="213" t="s">
        <v>19</v>
      </c>
      <c r="N608" s="214" t="s">
        <v>44</v>
      </c>
      <c r="O608" s="66"/>
      <c r="P608" s="184">
        <f>O608*H608</f>
        <v>0</v>
      </c>
      <c r="Q608" s="184">
        <v>0.0173</v>
      </c>
      <c r="R608" s="184">
        <f>Q608*H608</f>
        <v>0.7266691999999999</v>
      </c>
      <c r="S608" s="184">
        <v>0</v>
      </c>
      <c r="T608" s="185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186" t="s">
        <v>364</v>
      </c>
      <c r="AT608" s="186" t="s">
        <v>160</v>
      </c>
      <c r="AU608" s="186" t="s">
        <v>83</v>
      </c>
      <c r="AY608" s="19" t="s">
        <v>147</v>
      </c>
      <c r="BE608" s="187">
        <f>IF(N608="základní",J608,0)</f>
        <v>0</v>
      </c>
      <c r="BF608" s="187">
        <f>IF(N608="snížená",J608,0)</f>
        <v>0</v>
      </c>
      <c r="BG608" s="187">
        <f>IF(N608="zákl. přenesená",J608,0)</f>
        <v>0</v>
      </c>
      <c r="BH608" s="187">
        <f>IF(N608="sníž. přenesená",J608,0)</f>
        <v>0</v>
      </c>
      <c r="BI608" s="187">
        <f>IF(N608="nulová",J608,0)</f>
        <v>0</v>
      </c>
      <c r="BJ608" s="19" t="s">
        <v>81</v>
      </c>
      <c r="BK608" s="187">
        <f>ROUND(I608*H608,2)</f>
        <v>0</v>
      </c>
      <c r="BL608" s="19" t="s">
        <v>241</v>
      </c>
      <c r="BM608" s="186" t="s">
        <v>1015</v>
      </c>
    </row>
    <row r="609" spans="1:47" s="2" customFormat="1" ht="11.25">
      <c r="A609" s="36"/>
      <c r="B609" s="37"/>
      <c r="C609" s="38"/>
      <c r="D609" s="188" t="s">
        <v>156</v>
      </c>
      <c r="E609" s="38"/>
      <c r="F609" s="189" t="s">
        <v>1016</v>
      </c>
      <c r="G609" s="38"/>
      <c r="H609" s="38"/>
      <c r="I609" s="190"/>
      <c r="J609" s="38"/>
      <c r="K609" s="38"/>
      <c r="L609" s="41"/>
      <c r="M609" s="191"/>
      <c r="N609" s="192"/>
      <c r="O609" s="66"/>
      <c r="P609" s="66"/>
      <c r="Q609" s="66"/>
      <c r="R609" s="66"/>
      <c r="S609" s="66"/>
      <c r="T609" s="67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T609" s="19" t="s">
        <v>156</v>
      </c>
      <c r="AU609" s="19" t="s">
        <v>83</v>
      </c>
    </row>
    <row r="610" spans="2:51" s="13" customFormat="1" ht="11.25">
      <c r="B610" s="193"/>
      <c r="C610" s="194"/>
      <c r="D610" s="195" t="s">
        <v>158</v>
      </c>
      <c r="E610" s="196" t="s">
        <v>19</v>
      </c>
      <c r="F610" s="197" t="s">
        <v>1017</v>
      </c>
      <c r="G610" s="194"/>
      <c r="H610" s="198">
        <v>42.004</v>
      </c>
      <c r="I610" s="199"/>
      <c r="J610" s="194"/>
      <c r="K610" s="194"/>
      <c r="L610" s="200"/>
      <c r="M610" s="201"/>
      <c r="N610" s="202"/>
      <c r="O610" s="202"/>
      <c r="P610" s="202"/>
      <c r="Q610" s="202"/>
      <c r="R610" s="202"/>
      <c r="S610" s="202"/>
      <c r="T610" s="203"/>
      <c r="AT610" s="204" t="s">
        <v>158</v>
      </c>
      <c r="AU610" s="204" t="s">
        <v>83</v>
      </c>
      <c r="AV610" s="13" t="s">
        <v>83</v>
      </c>
      <c r="AW610" s="13" t="s">
        <v>34</v>
      </c>
      <c r="AX610" s="13" t="s">
        <v>81</v>
      </c>
      <c r="AY610" s="204" t="s">
        <v>147</v>
      </c>
    </row>
    <row r="611" spans="1:65" s="2" customFormat="1" ht="24.2" customHeight="1">
      <c r="A611" s="36"/>
      <c r="B611" s="37"/>
      <c r="C611" s="175" t="s">
        <v>1018</v>
      </c>
      <c r="D611" s="175" t="s">
        <v>149</v>
      </c>
      <c r="E611" s="176" t="s">
        <v>1019</v>
      </c>
      <c r="F611" s="177" t="s">
        <v>1020</v>
      </c>
      <c r="G611" s="178" t="s">
        <v>215</v>
      </c>
      <c r="H611" s="179">
        <v>137.75</v>
      </c>
      <c r="I611" s="180"/>
      <c r="J611" s="181">
        <f>ROUND(I611*H611,2)</f>
        <v>0</v>
      </c>
      <c r="K611" s="177" t="s">
        <v>19</v>
      </c>
      <c r="L611" s="41"/>
      <c r="M611" s="182" t="s">
        <v>19</v>
      </c>
      <c r="N611" s="183" t="s">
        <v>44</v>
      </c>
      <c r="O611" s="66"/>
      <c r="P611" s="184">
        <f>O611*H611</f>
        <v>0</v>
      </c>
      <c r="Q611" s="184">
        <v>0</v>
      </c>
      <c r="R611" s="184">
        <f>Q611*H611</f>
        <v>0</v>
      </c>
      <c r="S611" s="184">
        <v>0</v>
      </c>
      <c r="T611" s="185">
        <f>S611*H611</f>
        <v>0</v>
      </c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R611" s="186" t="s">
        <v>241</v>
      </c>
      <c r="AT611" s="186" t="s">
        <v>149</v>
      </c>
      <c r="AU611" s="186" t="s">
        <v>83</v>
      </c>
      <c r="AY611" s="19" t="s">
        <v>147</v>
      </c>
      <c r="BE611" s="187">
        <f>IF(N611="základní",J611,0)</f>
        <v>0</v>
      </c>
      <c r="BF611" s="187">
        <f>IF(N611="snížená",J611,0)</f>
        <v>0</v>
      </c>
      <c r="BG611" s="187">
        <f>IF(N611="zákl. přenesená",J611,0)</f>
        <v>0</v>
      </c>
      <c r="BH611" s="187">
        <f>IF(N611="sníž. přenesená",J611,0)</f>
        <v>0</v>
      </c>
      <c r="BI611" s="187">
        <f>IF(N611="nulová",J611,0)</f>
        <v>0</v>
      </c>
      <c r="BJ611" s="19" t="s">
        <v>81</v>
      </c>
      <c r="BK611" s="187">
        <f>ROUND(I611*H611,2)</f>
        <v>0</v>
      </c>
      <c r="BL611" s="19" t="s">
        <v>241</v>
      </c>
      <c r="BM611" s="186" t="s">
        <v>1021</v>
      </c>
    </row>
    <row r="612" spans="2:51" s="14" customFormat="1" ht="11.25">
      <c r="B612" s="215"/>
      <c r="C612" s="216"/>
      <c r="D612" s="195" t="s">
        <v>158</v>
      </c>
      <c r="E612" s="217" t="s">
        <v>19</v>
      </c>
      <c r="F612" s="218" t="s">
        <v>1022</v>
      </c>
      <c r="G612" s="216"/>
      <c r="H612" s="217" t="s">
        <v>19</v>
      </c>
      <c r="I612" s="219"/>
      <c r="J612" s="216"/>
      <c r="K612" s="216"/>
      <c r="L612" s="220"/>
      <c r="M612" s="221"/>
      <c r="N612" s="222"/>
      <c r="O612" s="222"/>
      <c r="P612" s="222"/>
      <c r="Q612" s="222"/>
      <c r="R612" s="222"/>
      <c r="S612" s="222"/>
      <c r="T612" s="223"/>
      <c r="AT612" s="224" t="s">
        <v>158</v>
      </c>
      <c r="AU612" s="224" t="s">
        <v>83</v>
      </c>
      <c r="AV612" s="14" t="s">
        <v>81</v>
      </c>
      <c r="AW612" s="14" t="s">
        <v>34</v>
      </c>
      <c r="AX612" s="14" t="s">
        <v>73</v>
      </c>
      <c r="AY612" s="224" t="s">
        <v>147</v>
      </c>
    </row>
    <row r="613" spans="2:51" s="13" customFormat="1" ht="11.25">
      <c r="B613" s="193"/>
      <c r="C613" s="194"/>
      <c r="D613" s="195" t="s">
        <v>158</v>
      </c>
      <c r="E613" s="196" t="s">
        <v>19</v>
      </c>
      <c r="F613" s="197" t="s">
        <v>1023</v>
      </c>
      <c r="G613" s="194"/>
      <c r="H613" s="198">
        <v>126.25</v>
      </c>
      <c r="I613" s="199"/>
      <c r="J613" s="194"/>
      <c r="K613" s="194"/>
      <c r="L613" s="200"/>
      <c r="M613" s="201"/>
      <c r="N613" s="202"/>
      <c r="O613" s="202"/>
      <c r="P613" s="202"/>
      <c r="Q613" s="202"/>
      <c r="R613" s="202"/>
      <c r="S613" s="202"/>
      <c r="T613" s="203"/>
      <c r="AT613" s="204" t="s">
        <v>158</v>
      </c>
      <c r="AU613" s="204" t="s">
        <v>83</v>
      </c>
      <c r="AV613" s="13" t="s">
        <v>83</v>
      </c>
      <c r="AW613" s="13" t="s">
        <v>34</v>
      </c>
      <c r="AX613" s="13" t="s">
        <v>73</v>
      </c>
      <c r="AY613" s="204" t="s">
        <v>147</v>
      </c>
    </row>
    <row r="614" spans="2:51" s="13" customFormat="1" ht="11.25">
      <c r="B614" s="193"/>
      <c r="C614" s="194"/>
      <c r="D614" s="195" t="s">
        <v>158</v>
      </c>
      <c r="E614" s="196" t="s">
        <v>19</v>
      </c>
      <c r="F614" s="197" t="s">
        <v>1024</v>
      </c>
      <c r="G614" s="194"/>
      <c r="H614" s="198">
        <v>11.5</v>
      </c>
      <c r="I614" s="199"/>
      <c r="J614" s="194"/>
      <c r="K614" s="194"/>
      <c r="L614" s="200"/>
      <c r="M614" s="201"/>
      <c r="N614" s="202"/>
      <c r="O614" s="202"/>
      <c r="P614" s="202"/>
      <c r="Q614" s="202"/>
      <c r="R614" s="202"/>
      <c r="S614" s="202"/>
      <c r="T614" s="203"/>
      <c r="AT614" s="204" t="s">
        <v>158</v>
      </c>
      <c r="AU614" s="204" t="s">
        <v>83</v>
      </c>
      <c r="AV614" s="13" t="s">
        <v>83</v>
      </c>
      <c r="AW614" s="13" t="s">
        <v>34</v>
      </c>
      <c r="AX614" s="13" t="s">
        <v>73</v>
      </c>
      <c r="AY614" s="204" t="s">
        <v>147</v>
      </c>
    </row>
    <row r="615" spans="2:51" s="15" customFormat="1" ht="11.25">
      <c r="B615" s="225"/>
      <c r="C615" s="226"/>
      <c r="D615" s="195" t="s">
        <v>158</v>
      </c>
      <c r="E615" s="227" t="s">
        <v>19</v>
      </c>
      <c r="F615" s="228" t="s">
        <v>257</v>
      </c>
      <c r="G615" s="226"/>
      <c r="H615" s="229">
        <v>137.75</v>
      </c>
      <c r="I615" s="230"/>
      <c r="J615" s="226"/>
      <c r="K615" s="226"/>
      <c r="L615" s="231"/>
      <c r="M615" s="232"/>
      <c r="N615" s="233"/>
      <c r="O615" s="233"/>
      <c r="P615" s="233"/>
      <c r="Q615" s="233"/>
      <c r="R615" s="233"/>
      <c r="S615" s="233"/>
      <c r="T615" s="234"/>
      <c r="AT615" s="235" t="s">
        <v>158</v>
      </c>
      <c r="AU615" s="235" t="s">
        <v>83</v>
      </c>
      <c r="AV615" s="15" t="s">
        <v>154</v>
      </c>
      <c r="AW615" s="15" t="s">
        <v>34</v>
      </c>
      <c r="AX615" s="15" t="s">
        <v>81</v>
      </c>
      <c r="AY615" s="235" t="s">
        <v>147</v>
      </c>
    </row>
    <row r="616" spans="1:65" s="2" customFormat="1" ht="16.5" customHeight="1">
      <c r="A616" s="36"/>
      <c r="B616" s="37"/>
      <c r="C616" s="205" t="s">
        <v>1025</v>
      </c>
      <c r="D616" s="205" t="s">
        <v>160</v>
      </c>
      <c r="E616" s="206" t="s">
        <v>1026</v>
      </c>
      <c r="F616" s="207" t="s">
        <v>1027</v>
      </c>
      <c r="G616" s="208" t="s">
        <v>163</v>
      </c>
      <c r="H616" s="209">
        <v>0.364</v>
      </c>
      <c r="I616" s="210"/>
      <c r="J616" s="211">
        <f>ROUND(I616*H616,2)</f>
        <v>0</v>
      </c>
      <c r="K616" s="207" t="s">
        <v>153</v>
      </c>
      <c r="L616" s="212"/>
      <c r="M616" s="213" t="s">
        <v>19</v>
      </c>
      <c r="N616" s="214" t="s">
        <v>44</v>
      </c>
      <c r="O616" s="66"/>
      <c r="P616" s="184">
        <f>O616*H616</f>
        <v>0</v>
      </c>
      <c r="Q616" s="184">
        <v>0.55</v>
      </c>
      <c r="R616" s="184">
        <f>Q616*H616</f>
        <v>0.20020000000000002</v>
      </c>
      <c r="S616" s="184">
        <v>0</v>
      </c>
      <c r="T616" s="185">
        <f>S616*H616</f>
        <v>0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186" t="s">
        <v>364</v>
      </c>
      <c r="AT616" s="186" t="s">
        <v>160</v>
      </c>
      <c r="AU616" s="186" t="s">
        <v>83</v>
      </c>
      <c r="AY616" s="19" t="s">
        <v>147</v>
      </c>
      <c r="BE616" s="187">
        <f>IF(N616="základní",J616,0)</f>
        <v>0</v>
      </c>
      <c r="BF616" s="187">
        <f>IF(N616="snížená",J616,0)</f>
        <v>0</v>
      </c>
      <c r="BG616" s="187">
        <f>IF(N616="zákl. přenesená",J616,0)</f>
        <v>0</v>
      </c>
      <c r="BH616" s="187">
        <f>IF(N616="sníž. přenesená",J616,0)</f>
        <v>0</v>
      </c>
      <c r="BI616" s="187">
        <f>IF(N616="nulová",J616,0)</f>
        <v>0</v>
      </c>
      <c r="BJ616" s="19" t="s">
        <v>81</v>
      </c>
      <c r="BK616" s="187">
        <f>ROUND(I616*H616,2)</f>
        <v>0</v>
      </c>
      <c r="BL616" s="19" t="s">
        <v>241</v>
      </c>
      <c r="BM616" s="186" t="s">
        <v>1028</v>
      </c>
    </row>
    <row r="617" spans="1:47" s="2" customFormat="1" ht="11.25">
      <c r="A617" s="36"/>
      <c r="B617" s="37"/>
      <c r="C617" s="38"/>
      <c r="D617" s="188" t="s">
        <v>156</v>
      </c>
      <c r="E617" s="38"/>
      <c r="F617" s="189" t="s">
        <v>1029</v>
      </c>
      <c r="G617" s="38"/>
      <c r="H617" s="38"/>
      <c r="I617" s="190"/>
      <c r="J617" s="38"/>
      <c r="K617" s="38"/>
      <c r="L617" s="41"/>
      <c r="M617" s="191"/>
      <c r="N617" s="192"/>
      <c r="O617" s="66"/>
      <c r="P617" s="66"/>
      <c r="Q617" s="66"/>
      <c r="R617" s="66"/>
      <c r="S617" s="66"/>
      <c r="T617" s="67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T617" s="19" t="s">
        <v>156</v>
      </c>
      <c r="AU617" s="19" t="s">
        <v>83</v>
      </c>
    </row>
    <row r="618" spans="2:51" s="13" customFormat="1" ht="11.25">
      <c r="B618" s="193"/>
      <c r="C618" s="194"/>
      <c r="D618" s="195" t="s">
        <v>158</v>
      </c>
      <c r="E618" s="196" t="s">
        <v>19</v>
      </c>
      <c r="F618" s="197" t="s">
        <v>1030</v>
      </c>
      <c r="G618" s="194"/>
      <c r="H618" s="198">
        <v>0.364</v>
      </c>
      <c r="I618" s="199"/>
      <c r="J618" s="194"/>
      <c r="K618" s="194"/>
      <c r="L618" s="200"/>
      <c r="M618" s="201"/>
      <c r="N618" s="202"/>
      <c r="O618" s="202"/>
      <c r="P618" s="202"/>
      <c r="Q618" s="202"/>
      <c r="R618" s="202"/>
      <c r="S618" s="202"/>
      <c r="T618" s="203"/>
      <c r="AT618" s="204" t="s">
        <v>158</v>
      </c>
      <c r="AU618" s="204" t="s">
        <v>83</v>
      </c>
      <c r="AV618" s="13" t="s">
        <v>83</v>
      </c>
      <c r="AW618" s="13" t="s">
        <v>34</v>
      </c>
      <c r="AX618" s="13" t="s">
        <v>81</v>
      </c>
      <c r="AY618" s="204" t="s">
        <v>147</v>
      </c>
    </row>
    <row r="619" spans="1:65" s="2" customFormat="1" ht="45" customHeight="1">
      <c r="A619" s="36"/>
      <c r="B619" s="37"/>
      <c r="C619" s="175" t="s">
        <v>1031</v>
      </c>
      <c r="D619" s="175" t="s">
        <v>149</v>
      </c>
      <c r="E619" s="176" t="s">
        <v>1032</v>
      </c>
      <c r="F619" s="177" t="s">
        <v>1033</v>
      </c>
      <c r="G619" s="178" t="s">
        <v>180</v>
      </c>
      <c r="H619" s="179">
        <v>114.006</v>
      </c>
      <c r="I619" s="180"/>
      <c r="J619" s="181">
        <f>ROUND(I619*H619,2)</f>
        <v>0</v>
      </c>
      <c r="K619" s="177" t="s">
        <v>19</v>
      </c>
      <c r="L619" s="41"/>
      <c r="M619" s="182" t="s">
        <v>19</v>
      </c>
      <c r="N619" s="183" t="s">
        <v>44</v>
      </c>
      <c r="O619" s="66"/>
      <c r="P619" s="184">
        <f>O619*H619</f>
        <v>0</v>
      </c>
      <c r="Q619" s="184">
        <v>0.019056</v>
      </c>
      <c r="R619" s="184">
        <f>Q619*H619</f>
        <v>2.172498336</v>
      </c>
      <c r="S619" s="184">
        <v>0</v>
      </c>
      <c r="T619" s="185">
        <f>S619*H619</f>
        <v>0</v>
      </c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R619" s="186" t="s">
        <v>241</v>
      </c>
      <c r="AT619" s="186" t="s">
        <v>149</v>
      </c>
      <c r="AU619" s="186" t="s">
        <v>83</v>
      </c>
      <c r="AY619" s="19" t="s">
        <v>147</v>
      </c>
      <c r="BE619" s="187">
        <f>IF(N619="základní",J619,0)</f>
        <v>0</v>
      </c>
      <c r="BF619" s="187">
        <f>IF(N619="snížená",J619,0)</f>
        <v>0</v>
      </c>
      <c r="BG619" s="187">
        <f>IF(N619="zákl. přenesená",J619,0)</f>
        <v>0</v>
      </c>
      <c r="BH619" s="187">
        <f>IF(N619="sníž. přenesená",J619,0)</f>
        <v>0</v>
      </c>
      <c r="BI619" s="187">
        <f>IF(N619="nulová",J619,0)</f>
        <v>0</v>
      </c>
      <c r="BJ619" s="19" t="s">
        <v>81</v>
      </c>
      <c r="BK619" s="187">
        <f>ROUND(I619*H619,2)</f>
        <v>0</v>
      </c>
      <c r="BL619" s="19" t="s">
        <v>241</v>
      </c>
      <c r="BM619" s="186" t="s">
        <v>1034</v>
      </c>
    </row>
    <row r="620" spans="2:51" s="13" customFormat="1" ht="11.25">
      <c r="B620" s="193"/>
      <c r="C620" s="194"/>
      <c r="D620" s="195" t="s">
        <v>158</v>
      </c>
      <c r="E620" s="196" t="s">
        <v>19</v>
      </c>
      <c r="F620" s="197" t="s">
        <v>1035</v>
      </c>
      <c r="G620" s="194"/>
      <c r="H620" s="198">
        <v>105.231</v>
      </c>
      <c r="I620" s="199"/>
      <c r="J620" s="194"/>
      <c r="K620" s="194"/>
      <c r="L620" s="200"/>
      <c r="M620" s="201"/>
      <c r="N620" s="202"/>
      <c r="O620" s="202"/>
      <c r="P620" s="202"/>
      <c r="Q620" s="202"/>
      <c r="R620" s="202"/>
      <c r="S620" s="202"/>
      <c r="T620" s="203"/>
      <c r="AT620" s="204" t="s">
        <v>158</v>
      </c>
      <c r="AU620" s="204" t="s">
        <v>83</v>
      </c>
      <c r="AV620" s="13" t="s">
        <v>83</v>
      </c>
      <c r="AW620" s="13" t="s">
        <v>34</v>
      </c>
      <c r="AX620" s="13" t="s">
        <v>73</v>
      </c>
      <c r="AY620" s="204" t="s">
        <v>147</v>
      </c>
    </row>
    <row r="621" spans="2:51" s="13" customFormat="1" ht="11.25">
      <c r="B621" s="193"/>
      <c r="C621" s="194"/>
      <c r="D621" s="195" t="s">
        <v>158</v>
      </c>
      <c r="E621" s="196" t="s">
        <v>19</v>
      </c>
      <c r="F621" s="197" t="s">
        <v>1036</v>
      </c>
      <c r="G621" s="194"/>
      <c r="H621" s="198">
        <v>8.775</v>
      </c>
      <c r="I621" s="199"/>
      <c r="J621" s="194"/>
      <c r="K621" s="194"/>
      <c r="L621" s="200"/>
      <c r="M621" s="201"/>
      <c r="N621" s="202"/>
      <c r="O621" s="202"/>
      <c r="P621" s="202"/>
      <c r="Q621" s="202"/>
      <c r="R621" s="202"/>
      <c r="S621" s="202"/>
      <c r="T621" s="203"/>
      <c r="AT621" s="204" t="s">
        <v>158</v>
      </c>
      <c r="AU621" s="204" t="s">
        <v>83</v>
      </c>
      <c r="AV621" s="13" t="s">
        <v>83</v>
      </c>
      <c r="AW621" s="13" t="s">
        <v>34</v>
      </c>
      <c r="AX621" s="13" t="s">
        <v>73</v>
      </c>
      <c r="AY621" s="204" t="s">
        <v>147</v>
      </c>
    </row>
    <row r="622" spans="2:51" s="15" customFormat="1" ht="11.25">
      <c r="B622" s="225"/>
      <c r="C622" s="226"/>
      <c r="D622" s="195" t="s">
        <v>158</v>
      </c>
      <c r="E622" s="227" t="s">
        <v>19</v>
      </c>
      <c r="F622" s="228" t="s">
        <v>257</v>
      </c>
      <c r="G622" s="226"/>
      <c r="H622" s="229">
        <v>114.006</v>
      </c>
      <c r="I622" s="230"/>
      <c r="J622" s="226"/>
      <c r="K622" s="226"/>
      <c r="L622" s="231"/>
      <c r="M622" s="232"/>
      <c r="N622" s="233"/>
      <c r="O622" s="233"/>
      <c r="P622" s="233"/>
      <c r="Q622" s="233"/>
      <c r="R622" s="233"/>
      <c r="S622" s="233"/>
      <c r="T622" s="234"/>
      <c r="AT622" s="235" t="s">
        <v>158</v>
      </c>
      <c r="AU622" s="235" t="s">
        <v>83</v>
      </c>
      <c r="AV622" s="15" t="s">
        <v>154</v>
      </c>
      <c r="AW622" s="15" t="s">
        <v>34</v>
      </c>
      <c r="AX622" s="15" t="s">
        <v>81</v>
      </c>
      <c r="AY622" s="235" t="s">
        <v>147</v>
      </c>
    </row>
    <row r="623" spans="1:65" s="2" customFormat="1" ht="21.75" customHeight="1">
      <c r="A623" s="36"/>
      <c r="B623" s="37"/>
      <c r="C623" s="175" t="s">
        <v>1037</v>
      </c>
      <c r="D623" s="175" t="s">
        <v>149</v>
      </c>
      <c r="E623" s="176" t="s">
        <v>1038</v>
      </c>
      <c r="F623" s="177" t="s">
        <v>1039</v>
      </c>
      <c r="G623" s="178" t="s">
        <v>163</v>
      </c>
      <c r="H623" s="179">
        <v>1.247</v>
      </c>
      <c r="I623" s="180"/>
      <c r="J623" s="181">
        <f>ROUND(I623*H623,2)</f>
        <v>0</v>
      </c>
      <c r="K623" s="177" t="s">
        <v>153</v>
      </c>
      <c r="L623" s="41"/>
      <c r="M623" s="182" t="s">
        <v>19</v>
      </c>
      <c r="N623" s="183" t="s">
        <v>44</v>
      </c>
      <c r="O623" s="66"/>
      <c r="P623" s="184">
        <f>O623*H623</f>
        <v>0</v>
      </c>
      <c r="Q623" s="184">
        <v>0.02337</v>
      </c>
      <c r="R623" s="184">
        <f>Q623*H623</f>
        <v>0.02914239</v>
      </c>
      <c r="S623" s="184">
        <v>0</v>
      </c>
      <c r="T623" s="185">
        <f>S623*H623</f>
        <v>0</v>
      </c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R623" s="186" t="s">
        <v>241</v>
      </c>
      <c r="AT623" s="186" t="s">
        <v>149</v>
      </c>
      <c r="AU623" s="186" t="s">
        <v>83</v>
      </c>
      <c r="AY623" s="19" t="s">
        <v>147</v>
      </c>
      <c r="BE623" s="187">
        <f>IF(N623="základní",J623,0)</f>
        <v>0</v>
      </c>
      <c r="BF623" s="187">
        <f>IF(N623="snížená",J623,0)</f>
        <v>0</v>
      </c>
      <c r="BG623" s="187">
        <f>IF(N623="zákl. přenesená",J623,0)</f>
        <v>0</v>
      </c>
      <c r="BH623" s="187">
        <f>IF(N623="sníž. přenesená",J623,0)</f>
        <v>0</v>
      </c>
      <c r="BI623" s="187">
        <f>IF(N623="nulová",J623,0)</f>
        <v>0</v>
      </c>
      <c r="BJ623" s="19" t="s">
        <v>81</v>
      </c>
      <c r="BK623" s="187">
        <f>ROUND(I623*H623,2)</f>
        <v>0</v>
      </c>
      <c r="BL623" s="19" t="s">
        <v>241</v>
      </c>
      <c r="BM623" s="186" t="s">
        <v>1040</v>
      </c>
    </row>
    <row r="624" spans="1:47" s="2" customFormat="1" ht="11.25">
      <c r="A624" s="36"/>
      <c r="B624" s="37"/>
      <c r="C624" s="38"/>
      <c r="D624" s="188" t="s">
        <v>156</v>
      </c>
      <c r="E624" s="38"/>
      <c r="F624" s="189" t="s">
        <v>1041</v>
      </c>
      <c r="G624" s="38"/>
      <c r="H624" s="38"/>
      <c r="I624" s="190"/>
      <c r="J624" s="38"/>
      <c r="K624" s="38"/>
      <c r="L624" s="41"/>
      <c r="M624" s="191"/>
      <c r="N624" s="192"/>
      <c r="O624" s="66"/>
      <c r="P624" s="66"/>
      <c r="Q624" s="66"/>
      <c r="R624" s="66"/>
      <c r="S624" s="66"/>
      <c r="T624" s="67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T624" s="19" t="s">
        <v>156</v>
      </c>
      <c r="AU624" s="19" t="s">
        <v>83</v>
      </c>
    </row>
    <row r="625" spans="2:51" s="13" customFormat="1" ht="11.25">
      <c r="B625" s="193"/>
      <c r="C625" s="194"/>
      <c r="D625" s="195" t="s">
        <v>158</v>
      </c>
      <c r="E625" s="196" t="s">
        <v>19</v>
      </c>
      <c r="F625" s="197" t="s">
        <v>1042</v>
      </c>
      <c r="G625" s="194"/>
      <c r="H625" s="198">
        <v>1.247</v>
      </c>
      <c r="I625" s="199"/>
      <c r="J625" s="194"/>
      <c r="K625" s="194"/>
      <c r="L625" s="200"/>
      <c r="M625" s="201"/>
      <c r="N625" s="202"/>
      <c r="O625" s="202"/>
      <c r="P625" s="202"/>
      <c r="Q625" s="202"/>
      <c r="R625" s="202"/>
      <c r="S625" s="202"/>
      <c r="T625" s="203"/>
      <c r="AT625" s="204" t="s">
        <v>158</v>
      </c>
      <c r="AU625" s="204" t="s">
        <v>83</v>
      </c>
      <c r="AV625" s="13" t="s">
        <v>83</v>
      </c>
      <c r="AW625" s="13" t="s">
        <v>34</v>
      </c>
      <c r="AX625" s="13" t="s">
        <v>81</v>
      </c>
      <c r="AY625" s="204" t="s">
        <v>147</v>
      </c>
    </row>
    <row r="626" spans="1:65" s="2" customFormat="1" ht="24.2" customHeight="1">
      <c r="A626" s="36"/>
      <c r="B626" s="37"/>
      <c r="C626" s="175" t="s">
        <v>1043</v>
      </c>
      <c r="D626" s="175" t="s">
        <v>149</v>
      </c>
      <c r="E626" s="176" t="s">
        <v>1044</v>
      </c>
      <c r="F626" s="177" t="s">
        <v>1045</v>
      </c>
      <c r="G626" s="178" t="s">
        <v>237</v>
      </c>
      <c r="H626" s="179">
        <v>3.363</v>
      </c>
      <c r="I626" s="180"/>
      <c r="J626" s="181">
        <f>ROUND(I626*H626,2)</f>
        <v>0</v>
      </c>
      <c r="K626" s="177" t="s">
        <v>153</v>
      </c>
      <c r="L626" s="41"/>
      <c r="M626" s="182" t="s">
        <v>19</v>
      </c>
      <c r="N626" s="183" t="s">
        <v>44</v>
      </c>
      <c r="O626" s="66"/>
      <c r="P626" s="184">
        <f>O626*H626</f>
        <v>0</v>
      </c>
      <c r="Q626" s="184">
        <v>0</v>
      </c>
      <c r="R626" s="184">
        <f>Q626*H626</f>
        <v>0</v>
      </c>
      <c r="S626" s="184">
        <v>0</v>
      </c>
      <c r="T626" s="185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186" t="s">
        <v>241</v>
      </c>
      <c r="AT626" s="186" t="s">
        <v>149</v>
      </c>
      <c r="AU626" s="186" t="s">
        <v>83</v>
      </c>
      <c r="AY626" s="19" t="s">
        <v>147</v>
      </c>
      <c r="BE626" s="187">
        <f>IF(N626="základní",J626,0)</f>
        <v>0</v>
      </c>
      <c r="BF626" s="187">
        <f>IF(N626="snížená",J626,0)</f>
        <v>0</v>
      </c>
      <c r="BG626" s="187">
        <f>IF(N626="zákl. přenesená",J626,0)</f>
        <v>0</v>
      </c>
      <c r="BH626" s="187">
        <f>IF(N626="sníž. přenesená",J626,0)</f>
        <v>0</v>
      </c>
      <c r="BI626" s="187">
        <f>IF(N626="nulová",J626,0)</f>
        <v>0</v>
      </c>
      <c r="BJ626" s="19" t="s">
        <v>81</v>
      </c>
      <c r="BK626" s="187">
        <f>ROUND(I626*H626,2)</f>
        <v>0</v>
      </c>
      <c r="BL626" s="19" t="s">
        <v>241</v>
      </c>
      <c r="BM626" s="186" t="s">
        <v>1046</v>
      </c>
    </row>
    <row r="627" spans="1:47" s="2" customFormat="1" ht="11.25">
      <c r="A627" s="36"/>
      <c r="B627" s="37"/>
      <c r="C627" s="38"/>
      <c r="D627" s="188" t="s">
        <v>156</v>
      </c>
      <c r="E627" s="38"/>
      <c r="F627" s="189" t="s">
        <v>1047</v>
      </c>
      <c r="G627" s="38"/>
      <c r="H627" s="38"/>
      <c r="I627" s="190"/>
      <c r="J627" s="38"/>
      <c r="K627" s="38"/>
      <c r="L627" s="41"/>
      <c r="M627" s="191"/>
      <c r="N627" s="192"/>
      <c r="O627" s="66"/>
      <c r="P627" s="66"/>
      <c r="Q627" s="66"/>
      <c r="R627" s="66"/>
      <c r="S627" s="66"/>
      <c r="T627" s="67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T627" s="19" t="s">
        <v>156</v>
      </c>
      <c r="AU627" s="19" t="s">
        <v>83</v>
      </c>
    </row>
    <row r="628" spans="2:63" s="12" customFormat="1" ht="22.9" customHeight="1">
      <c r="B628" s="159"/>
      <c r="C628" s="160"/>
      <c r="D628" s="161" t="s">
        <v>72</v>
      </c>
      <c r="E628" s="173" t="s">
        <v>1048</v>
      </c>
      <c r="F628" s="173" t="s">
        <v>1049</v>
      </c>
      <c r="G628" s="160"/>
      <c r="H628" s="160"/>
      <c r="I628" s="163"/>
      <c r="J628" s="174">
        <f>BK628</f>
        <v>0</v>
      </c>
      <c r="K628" s="160"/>
      <c r="L628" s="165"/>
      <c r="M628" s="166"/>
      <c r="N628" s="167"/>
      <c r="O628" s="167"/>
      <c r="P628" s="168">
        <f>SUM(P629:P631)</f>
        <v>0</v>
      </c>
      <c r="Q628" s="167"/>
      <c r="R628" s="168">
        <f>SUM(R629:R631)</f>
        <v>0</v>
      </c>
      <c r="S628" s="167"/>
      <c r="T628" s="169">
        <f>SUM(T629:T631)</f>
        <v>0.21855</v>
      </c>
      <c r="AR628" s="170" t="s">
        <v>83</v>
      </c>
      <c r="AT628" s="171" t="s">
        <v>72</v>
      </c>
      <c r="AU628" s="171" t="s">
        <v>81</v>
      </c>
      <c r="AY628" s="170" t="s">
        <v>147</v>
      </c>
      <c r="BK628" s="172">
        <f>SUM(BK629:BK631)</f>
        <v>0</v>
      </c>
    </row>
    <row r="629" spans="1:65" s="2" customFormat="1" ht="24.2" customHeight="1">
      <c r="A629" s="36"/>
      <c r="B629" s="37"/>
      <c r="C629" s="175" t="s">
        <v>1050</v>
      </c>
      <c r="D629" s="175" t="s">
        <v>149</v>
      </c>
      <c r="E629" s="176" t="s">
        <v>1051</v>
      </c>
      <c r="F629" s="177" t="s">
        <v>1052</v>
      </c>
      <c r="G629" s="178" t="s">
        <v>180</v>
      </c>
      <c r="H629" s="179">
        <v>14.57</v>
      </c>
      <c r="I629" s="180"/>
      <c r="J629" s="181">
        <f>ROUND(I629*H629,2)</f>
        <v>0</v>
      </c>
      <c r="K629" s="177" t="s">
        <v>153</v>
      </c>
      <c r="L629" s="41"/>
      <c r="M629" s="182" t="s">
        <v>19</v>
      </c>
      <c r="N629" s="183" t="s">
        <v>44</v>
      </c>
      <c r="O629" s="66"/>
      <c r="P629" s="184">
        <f>O629*H629</f>
        <v>0</v>
      </c>
      <c r="Q629" s="184">
        <v>0</v>
      </c>
      <c r="R629" s="184">
        <f>Q629*H629</f>
        <v>0</v>
      </c>
      <c r="S629" s="184">
        <v>0.015</v>
      </c>
      <c r="T629" s="185">
        <f>S629*H629</f>
        <v>0.21855</v>
      </c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R629" s="186" t="s">
        <v>241</v>
      </c>
      <c r="AT629" s="186" t="s">
        <v>149</v>
      </c>
      <c r="AU629" s="186" t="s">
        <v>83</v>
      </c>
      <c r="AY629" s="19" t="s">
        <v>147</v>
      </c>
      <c r="BE629" s="187">
        <f>IF(N629="základní",J629,0)</f>
        <v>0</v>
      </c>
      <c r="BF629" s="187">
        <f>IF(N629="snížená",J629,0)</f>
        <v>0</v>
      </c>
      <c r="BG629" s="187">
        <f>IF(N629="zákl. přenesená",J629,0)</f>
        <v>0</v>
      </c>
      <c r="BH629" s="187">
        <f>IF(N629="sníž. přenesená",J629,0)</f>
        <v>0</v>
      </c>
      <c r="BI629" s="187">
        <f>IF(N629="nulová",J629,0)</f>
        <v>0</v>
      </c>
      <c r="BJ629" s="19" t="s">
        <v>81</v>
      </c>
      <c r="BK629" s="187">
        <f>ROUND(I629*H629,2)</f>
        <v>0</v>
      </c>
      <c r="BL629" s="19" t="s">
        <v>241</v>
      </c>
      <c r="BM629" s="186" t="s">
        <v>1053</v>
      </c>
    </row>
    <row r="630" spans="1:47" s="2" customFormat="1" ht="11.25">
      <c r="A630" s="36"/>
      <c r="B630" s="37"/>
      <c r="C630" s="38"/>
      <c r="D630" s="188" t="s">
        <v>156</v>
      </c>
      <c r="E630" s="38"/>
      <c r="F630" s="189" t="s">
        <v>1054</v>
      </c>
      <c r="G630" s="38"/>
      <c r="H630" s="38"/>
      <c r="I630" s="190"/>
      <c r="J630" s="38"/>
      <c r="K630" s="38"/>
      <c r="L630" s="41"/>
      <c r="M630" s="191"/>
      <c r="N630" s="192"/>
      <c r="O630" s="66"/>
      <c r="P630" s="66"/>
      <c r="Q630" s="66"/>
      <c r="R630" s="66"/>
      <c r="S630" s="66"/>
      <c r="T630" s="67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T630" s="19" t="s">
        <v>156</v>
      </c>
      <c r="AU630" s="19" t="s">
        <v>83</v>
      </c>
    </row>
    <row r="631" spans="2:51" s="13" customFormat="1" ht="11.25">
      <c r="B631" s="193"/>
      <c r="C631" s="194"/>
      <c r="D631" s="195" t="s">
        <v>158</v>
      </c>
      <c r="E631" s="196" t="s">
        <v>19</v>
      </c>
      <c r="F631" s="197" t="s">
        <v>1055</v>
      </c>
      <c r="G631" s="194"/>
      <c r="H631" s="198">
        <v>14.57</v>
      </c>
      <c r="I631" s="199"/>
      <c r="J631" s="194"/>
      <c r="K631" s="194"/>
      <c r="L631" s="200"/>
      <c r="M631" s="201"/>
      <c r="N631" s="202"/>
      <c r="O631" s="202"/>
      <c r="P631" s="202"/>
      <c r="Q631" s="202"/>
      <c r="R631" s="202"/>
      <c r="S631" s="202"/>
      <c r="T631" s="203"/>
      <c r="AT631" s="204" t="s">
        <v>158</v>
      </c>
      <c r="AU631" s="204" t="s">
        <v>83</v>
      </c>
      <c r="AV631" s="13" t="s">
        <v>83</v>
      </c>
      <c r="AW631" s="13" t="s">
        <v>34</v>
      </c>
      <c r="AX631" s="13" t="s">
        <v>81</v>
      </c>
      <c r="AY631" s="204" t="s">
        <v>147</v>
      </c>
    </row>
    <row r="632" spans="2:63" s="12" customFormat="1" ht="22.9" customHeight="1">
      <c r="B632" s="159"/>
      <c r="C632" s="160"/>
      <c r="D632" s="161" t="s">
        <v>72</v>
      </c>
      <c r="E632" s="173" t="s">
        <v>1056</v>
      </c>
      <c r="F632" s="173" t="s">
        <v>1057</v>
      </c>
      <c r="G632" s="160"/>
      <c r="H632" s="160"/>
      <c r="I632" s="163"/>
      <c r="J632" s="174">
        <f>BK632</f>
        <v>0</v>
      </c>
      <c r="K632" s="160"/>
      <c r="L632" s="165"/>
      <c r="M632" s="166"/>
      <c r="N632" s="167"/>
      <c r="O632" s="167"/>
      <c r="P632" s="168">
        <f>SUM(P633:P700)</f>
        <v>0</v>
      </c>
      <c r="Q632" s="167"/>
      <c r="R632" s="168">
        <f>SUM(R633:R700)</f>
        <v>1.3511934799999998</v>
      </c>
      <c r="S632" s="167"/>
      <c r="T632" s="169">
        <f>SUM(T633:T700)</f>
        <v>0</v>
      </c>
      <c r="AR632" s="170" t="s">
        <v>83</v>
      </c>
      <c r="AT632" s="171" t="s">
        <v>72</v>
      </c>
      <c r="AU632" s="171" t="s">
        <v>81</v>
      </c>
      <c r="AY632" s="170" t="s">
        <v>147</v>
      </c>
      <c r="BK632" s="172">
        <f>SUM(BK633:BK700)</f>
        <v>0</v>
      </c>
    </row>
    <row r="633" spans="1:65" s="2" customFormat="1" ht="16.5" customHeight="1">
      <c r="A633" s="36"/>
      <c r="B633" s="37"/>
      <c r="C633" s="175" t="s">
        <v>1058</v>
      </c>
      <c r="D633" s="175" t="s">
        <v>149</v>
      </c>
      <c r="E633" s="176" t="s">
        <v>1059</v>
      </c>
      <c r="F633" s="177" t="s">
        <v>1060</v>
      </c>
      <c r="G633" s="178" t="s">
        <v>215</v>
      </c>
      <c r="H633" s="179">
        <v>354.63</v>
      </c>
      <c r="I633" s="180"/>
      <c r="J633" s="181">
        <f>ROUND(I633*H633,2)</f>
        <v>0</v>
      </c>
      <c r="K633" s="177" t="s">
        <v>153</v>
      </c>
      <c r="L633" s="41"/>
      <c r="M633" s="182" t="s">
        <v>19</v>
      </c>
      <c r="N633" s="183" t="s">
        <v>44</v>
      </c>
      <c r="O633" s="66"/>
      <c r="P633" s="184">
        <f>O633*H633</f>
        <v>0</v>
      </c>
      <c r="Q633" s="184">
        <v>0.00061</v>
      </c>
      <c r="R633" s="184">
        <f>Q633*H633</f>
        <v>0.2163243</v>
      </c>
      <c r="S633" s="184">
        <v>0</v>
      </c>
      <c r="T633" s="185">
        <f>S633*H633</f>
        <v>0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186" t="s">
        <v>241</v>
      </c>
      <c r="AT633" s="186" t="s">
        <v>149</v>
      </c>
      <c r="AU633" s="186" t="s">
        <v>83</v>
      </c>
      <c r="AY633" s="19" t="s">
        <v>147</v>
      </c>
      <c r="BE633" s="187">
        <f>IF(N633="základní",J633,0)</f>
        <v>0</v>
      </c>
      <c r="BF633" s="187">
        <f>IF(N633="snížená",J633,0)</f>
        <v>0</v>
      </c>
      <c r="BG633" s="187">
        <f>IF(N633="zákl. přenesená",J633,0)</f>
        <v>0</v>
      </c>
      <c r="BH633" s="187">
        <f>IF(N633="sníž. přenesená",J633,0)</f>
        <v>0</v>
      </c>
      <c r="BI633" s="187">
        <f>IF(N633="nulová",J633,0)</f>
        <v>0</v>
      </c>
      <c r="BJ633" s="19" t="s">
        <v>81</v>
      </c>
      <c r="BK633" s="187">
        <f>ROUND(I633*H633,2)</f>
        <v>0</v>
      </c>
      <c r="BL633" s="19" t="s">
        <v>241</v>
      </c>
      <c r="BM633" s="186" t="s">
        <v>1061</v>
      </c>
    </row>
    <row r="634" spans="1:47" s="2" customFormat="1" ht="11.25">
      <c r="A634" s="36"/>
      <c r="B634" s="37"/>
      <c r="C634" s="38"/>
      <c r="D634" s="188" t="s">
        <v>156</v>
      </c>
      <c r="E634" s="38"/>
      <c r="F634" s="189" t="s">
        <v>1062</v>
      </c>
      <c r="G634" s="38"/>
      <c r="H634" s="38"/>
      <c r="I634" s="190"/>
      <c r="J634" s="38"/>
      <c r="K634" s="38"/>
      <c r="L634" s="41"/>
      <c r="M634" s="191"/>
      <c r="N634" s="192"/>
      <c r="O634" s="66"/>
      <c r="P634" s="66"/>
      <c r="Q634" s="66"/>
      <c r="R634" s="66"/>
      <c r="S634" s="66"/>
      <c r="T634" s="67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T634" s="19" t="s">
        <v>156</v>
      </c>
      <c r="AU634" s="19" t="s">
        <v>83</v>
      </c>
    </row>
    <row r="635" spans="2:51" s="14" customFormat="1" ht="11.25">
      <c r="B635" s="215"/>
      <c r="C635" s="216"/>
      <c r="D635" s="195" t="s">
        <v>158</v>
      </c>
      <c r="E635" s="217" t="s">
        <v>19</v>
      </c>
      <c r="F635" s="218" t="s">
        <v>450</v>
      </c>
      <c r="G635" s="216"/>
      <c r="H635" s="217" t="s">
        <v>19</v>
      </c>
      <c r="I635" s="219"/>
      <c r="J635" s="216"/>
      <c r="K635" s="216"/>
      <c r="L635" s="220"/>
      <c r="M635" s="221"/>
      <c r="N635" s="222"/>
      <c r="O635" s="222"/>
      <c r="P635" s="222"/>
      <c r="Q635" s="222"/>
      <c r="R635" s="222"/>
      <c r="S635" s="222"/>
      <c r="T635" s="223"/>
      <c r="AT635" s="224" t="s">
        <v>158</v>
      </c>
      <c r="AU635" s="224" t="s">
        <v>83</v>
      </c>
      <c r="AV635" s="14" t="s">
        <v>81</v>
      </c>
      <c r="AW635" s="14" t="s">
        <v>34</v>
      </c>
      <c r="AX635" s="14" t="s">
        <v>73</v>
      </c>
      <c r="AY635" s="224" t="s">
        <v>147</v>
      </c>
    </row>
    <row r="636" spans="2:51" s="13" customFormat="1" ht="11.25">
      <c r="B636" s="193"/>
      <c r="C636" s="194"/>
      <c r="D636" s="195" t="s">
        <v>158</v>
      </c>
      <c r="E636" s="196" t="s">
        <v>19</v>
      </c>
      <c r="F636" s="197" t="s">
        <v>1063</v>
      </c>
      <c r="G636" s="194"/>
      <c r="H636" s="198">
        <v>5.18</v>
      </c>
      <c r="I636" s="199"/>
      <c r="J636" s="194"/>
      <c r="K636" s="194"/>
      <c r="L636" s="200"/>
      <c r="M636" s="201"/>
      <c r="N636" s="202"/>
      <c r="O636" s="202"/>
      <c r="P636" s="202"/>
      <c r="Q636" s="202"/>
      <c r="R636" s="202"/>
      <c r="S636" s="202"/>
      <c r="T636" s="203"/>
      <c r="AT636" s="204" t="s">
        <v>158</v>
      </c>
      <c r="AU636" s="204" t="s">
        <v>83</v>
      </c>
      <c r="AV636" s="13" t="s">
        <v>83</v>
      </c>
      <c r="AW636" s="13" t="s">
        <v>34</v>
      </c>
      <c r="AX636" s="13" t="s">
        <v>73</v>
      </c>
      <c r="AY636" s="204" t="s">
        <v>147</v>
      </c>
    </row>
    <row r="637" spans="2:51" s="13" customFormat="1" ht="11.25">
      <c r="B637" s="193"/>
      <c r="C637" s="194"/>
      <c r="D637" s="195" t="s">
        <v>158</v>
      </c>
      <c r="E637" s="196" t="s">
        <v>19</v>
      </c>
      <c r="F637" s="197" t="s">
        <v>1064</v>
      </c>
      <c r="G637" s="194"/>
      <c r="H637" s="198">
        <v>27.05</v>
      </c>
      <c r="I637" s="199"/>
      <c r="J637" s="194"/>
      <c r="K637" s="194"/>
      <c r="L637" s="200"/>
      <c r="M637" s="201"/>
      <c r="N637" s="202"/>
      <c r="O637" s="202"/>
      <c r="P637" s="202"/>
      <c r="Q637" s="202"/>
      <c r="R637" s="202"/>
      <c r="S637" s="202"/>
      <c r="T637" s="203"/>
      <c r="AT637" s="204" t="s">
        <v>158</v>
      </c>
      <c r="AU637" s="204" t="s">
        <v>83</v>
      </c>
      <c r="AV637" s="13" t="s">
        <v>83</v>
      </c>
      <c r="AW637" s="13" t="s">
        <v>34</v>
      </c>
      <c r="AX637" s="13" t="s">
        <v>73</v>
      </c>
      <c r="AY637" s="204" t="s">
        <v>147</v>
      </c>
    </row>
    <row r="638" spans="2:51" s="13" customFormat="1" ht="11.25">
      <c r="B638" s="193"/>
      <c r="C638" s="194"/>
      <c r="D638" s="195" t="s">
        <v>158</v>
      </c>
      <c r="E638" s="196" t="s">
        <v>19</v>
      </c>
      <c r="F638" s="197" t="s">
        <v>1065</v>
      </c>
      <c r="G638" s="194"/>
      <c r="H638" s="198">
        <v>297.6</v>
      </c>
      <c r="I638" s="199"/>
      <c r="J638" s="194"/>
      <c r="K638" s="194"/>
      <c r="L638" s="200"/>
      <c r="M638" s="201"/>
      <c r="N638" s="202"/>
      <c r="O638" s="202"/>
      <c r="P638" s="202"/>
      <c r="Q638" s="202"/>
      <c r="R638" s="202"/>
      <c r="S638" s="202"/>
      <c r="T638" s="203"/>
      <c r="AT638" s="204" t="s">
        <v>158</v>
      </c>
      <c r="AU638" s="204" t="s">
        <v>83</v>
      </c>
      <c r="AV638" s="13" t="s">
        <v>83</v>
      </c>
      <c r="AW638" s="13" t="s">
        <v>34</v>
      </c>
      <c r="AX638" s="13" t="s">
        <v>73</v>
      </c>
      <c r="AY638" s="204" t="s">
        <v>147</v>
      </c>
    </row>
    <row r="639" spans="2:51" s="13" customFormat="1" ht="11.25">
      <c r="B639" s="193"/>
      <c r="C639" s="194"/>
      <c r="D639" s="195" t="s">
        <v>158</v>
      </c>
      <c r="E639" s="196" t="s">
        <v>19</v>
      </c>
      <c r="F639" s="197" t="s">
        <v>1066</v>
      </c>
      <c r="G639" s="194"/>
      <c r="H639" s="198">
        <v>24.8</v>
      </c>
      <c r="I639" s="199"/>
      <c r="J639" s="194"/>
      <c r="K639" s="194"/>
      <c r="L639" s="200"/>
      <c r="M639" s="201"/>
      <c r="N639" s="202"/>
      <c r="O639" s="202"/>
      <c r="P639" s="202"/>
      <c r="Q639" s="202"/>
      <c r="R639" s="202"/>
      <c r="S639" s="202"/>
      <c r="T639" s="203"/>
      <c r="AT639" s="204" t="s">
        <v>158</v>
      </c>
      <c r="AU639" s="204" t="s">
        <v>83</v>
      </c>
      <c r="AV639" s="13" t="s">
        <v>83</v>
      </c>
      <c r="AW639" s="13" t="s">
        <v>34</v>
      </c>
      <c r="AX639" s="13" t="s">
        <v>73</v>
      </c>
      <c r="AY639" s="204" t="s">
        <v>147</v>
      </c>
    </row>
    <row r="640" spans="2:51" s="15" customFormat="1" ht="11.25">
      <c r="B640" s="225"/>
      <c r="C640" s="226"/>
      <c r="D640" s="195" t="s">
        <v>158</v>
      </c>
      <c r="E640" s="227" t="s">
        <v>19</v>
      </c>
      <c r="F640" s="228" t="s">
        <v>257</v>
      </c>
      <c r="G640" s="226"/>
      <c r="H640" s="229">
        <v>354.63</v>
      </c>
      <c r="I640" s="230"/>
      <c r="J640" s="226"/>
      <c r="K640" s="226"/>
      <c r="L640" s="231"/>
      <c r="M640" s="232"/>
      <c r="N640" s="233"/>
      <c r="O640" s="233"/>
      <c r="P640" s="233"/>
      <c r="Q640" s="233"/>
      <c r="R640" s="233"/>
      <c r="S640" s="233"/>
      <c r="T640" s="234"/>
      <c r="AT640" s="235" t="s">
        <v>158</v>
      </c>
      <c r="AU640" s="235" t="s">
        <v>83</v>
      </c>
      <c r="AV640" s="15" t="s">
        <v>154</v>
      </c>
      <c r="AW640" s="15" t="s">
        <v>34</v>
      </c>
      <c r="AX640" s="15" t="s">
        <v>81</v>
      </c>
      <c r="AY640" s="235" t="s">
        <v>147</v>
      </c>
    </row>
    <row r="641" spans="1:65" s="2" customFormat="1" ht="16.5" customHeight="1">
      <c r="A641" s="36"/>
      <c r="B641" s="37"/>
      <c r="C641" s="175" t="s">
        <v>1067</v>
      </c>
      <c r="D641" s="175" t="s">
        <v>149</v>
      </c>
      <c r="E641" s="176" t="s">
        <v>1068</v>
      </c>
      <c r="F641" s="177" t="s">
        <v>1069</v>
      </c>
      <c r="G641" s="178" t="s">
        <v>215</v>
      </c>
      <c r="H641" s="179">
        <v>18.97</v>
      </c>
      <c r="I641" s="180"/>
      <c r="J641" s="181">
        <f>ROUND(I641*H641,2)</f>
        <v>0</v>
      </c>
      <c r="K641" s="177" t="s">
        <v>153</v>
      </c>
      <c r="L641" s="41"/>
      <c r="M641" s="182" t="s">
        <v>19</v>
      </c>
      <c r="N641" s="183" t="s">
        <v>44</v>
      </c>
      <c r="O641" s="66"/>
      <c r="P641" s="184">
        <f>O641*H641</f>
        <v>0</v>
      </c>
      <c r="Q641" s="184">
        <v>0.0004</v>
      </c>
      <c r="R641" s="184">
        <f>Q641*H641</f>
        <v>0.007588</v>
      </c>
      <c r="S641" s="184">
        <v>0</v>
      </c>
      <c r="T641" s="185">
        <f>S641*H641</f>
        <v>0</v>
      </c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R641" s="186" t="s">
        <v>241</v>
      </c>
      <c r="AT641" s="186" t="s">
        <v>149</v>
      </c>
      <c r="AU641" s="186" t="s">
        <v>83</v>
      </c>
      <c r="AY641" s="19" t="s">
        <v>147</v>
      </c>
      <c r="BE641" s="187">
        <f>IF(N641="základní",J641,0)</f>
        <v>0</v>
      </c>
      <c r="BF641" s="187">
        <f>IF(N641="snížená",J641,0)</f>
        <v>0</v>
      </c>
      <c r="BG641" s="187">
        <f>IF(N641="zákl. přenesená",J641,0)</f>
        <v>0</v>
      </c>
      <c r="BH641" s="187">
        <f>IF(N641="sníž. přenesená",J641,0)</f>
        <v>0</v>
      </c>
      <c r="BI641" s="187">
        <f>IF(N641="nulová",J641,0)</f>
        <v>0</v>
      </c>
      <c r="BJ641" s="19" t="s">
        <v>81</v>
      </c>
      <c r="BK641" s="187">
        <f>ROUND(I641*H641,2)</f>
        <v>0</v>
      </c>
      <c r="BL641" s="19" t="s">
        <v>241</v>
      </c>
      <c r="BM641" s="186" t="s">
        <v>1070</v>
      </c>
    </row>
    <row r="642" spans="1:47" s="2" customFormat="1" ht="11.25">
      <c r="A642" s="36"/>
      <c r="B642" s="37"/>
      <c r="C642" s="38"/>
      <c r="D642" s="188" t="s">
        <v>156</v>
      </c>
      <c r="E642" s="38"/>
      <c r="F642" s="189" t="s">
        <v>1071</v>
      </c>
      <c r="G642" s="38"/>
      <c r="H642" s="38"/>
      <c r="I642" s="190"/>
      <c r="J642" s="38"/>
      <c r="K642" s="38"/>
      <c r="L642" s="41"/>
      <c r="M642" s="191"/>
      <c r="N642" s="192"/>
      <c r="O642" s="66"/>
      <c r="P642" s="66"/>
      <c r="Q642" s="66"/>
      <c r="R642" s="66"/>
      <c r="S642" s="66"/>
      <c r="T642" s="67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T642" s="19" t="s">
        <v>156</v>
      </c>
      <c r="AU642" s="19" t="s">
        <v>83</v>
      </c>
    </row>
    <row r="643" spans="2:51" s="14" customFormat="1" ht="11.25">
      <c r="B643" s="215"/>
      <c r="C643" s="216"/>
      <c r="D643" s="195" t="s">
        <v>158</v>
      </c>
      <c r="E643" s="217" t="s">
        <v>19</v>
      </c>
      <c r="F643" s="218" t="s">
        <v>450</v>
      </c>
      <c r="G643" s="216"/>
      <c r="H643" s="217" t="s">
        <v>19</v>
      </c>
      <c r="I643" s="219"/>
      <c r="J643" s="216"/>
      <c r="K643" s="216"/>
      <c r="L643" s="220"/>
      <c r="M643" s="221"/>
      <c r="N643" s="222"/>
      <c r="O643" s="222"/>
      <c r="P643" s="222"/>
      <c r="Q643" s="222"/>
      <c r="R643" s="222"/>
      <c r="S643" s="222"/>
      <c r="T643" s="223"/>
      <c r="AT643" s="224" t="s">
        <v>158</v>
      </c>
      <c r="AU643" s="224" t="s">
        <v>83</v>
      </c>
      <c r="AV643" s="14" t="s">
        <v>81</v>
      </c>
      <c r="AW643" s="14" t="s">
        <v>34</v>
      </c>
      <c r="AX643" s="14" t="s">
        <v>73</v>
      </c>
      <c r="AY643" s="224" t="s">
        <v>147</v>
      </c>
    </row>
    <row r="644" spans="2:51" s="14" customFormat="1" ht="11.25">
      <c r="B644" s="215"/>
      <c r="C644" s="216"/>
      <c r="D644" s="195" t="s">
        <v>158</v>
      </c>
      <c r="E644" s="217" t="s">
        <v>19</v>
      </c>
      <c r="F644" s="218" t="s">
        <v>1072</v>
      </c>
      <c r="G644" s="216"/>
      <c r="H644" s="217" t="s">
        <v>19</v>
      </c>
      <c r="I644" s="219"/>
      <c r="J644" s="216"/>
      <c r="K644" s="216"/>
      <c r="L644" s="220"/>
      <c r="M644" s="221"/>
      <c r="N644" s="222"/>
      <c r="O644" s="222"/>
      <c r="P644" s="222"/>
      <c r="Q644" s="222"/>
      <c r="R644" s="222"/>
      <c r="S644" s="222"/>
      <c r="T644" s="223"/>
      <c r="AT644" s="224" t="s">
        <v>158</v>
      </c>
      <c r="AU644" s="224" t="s">
        <v>83</v>
      </c>
      <c r="AV644" s="14" t="s">
        <v>81</v>
      </c>
      <c r="AW644" s="14" t="s">
        <v>34</v>
      </c>
      <c r="AX644" s="14" t="s">
        <v>73</v>
      </c>
      <c r="AY644" s="224" t="s">
        <v>147</v>
      </c>
    </row>
    <row r="645" spans="2:51" s="13" customFormat="1" ht="11.25">
      <c r="B645" s="193"/>
      <c r="C645" s="194"/>
      <c r="D645" s="195" t="s">
        <v>158</v>
      </c>
      <c r="E645" s="196" t="s">
        <v>19</v>
      </c>
      <c r="F645" s="197" t="s">
        <v>1073</v>
      </c>
      <c r="G645" s="194"/>
      <c r="H645" s="198">
        <v>16.97</v>
      </c>
      <c r="I645" s="199"/>
      <c r="J645" s="194"/>
      <c r="K645" s="194"/>
      <c r="L645" s="200"/>
      <c r="M645" s="201"/>
      <c r="N645" s="202"/>
      <c r="O645" s="202"/>
      <c r="P645" s="202"/>
      <c r="Q645" s="202"/>
      <c r="R645" s="202"/>
      <c r="S645" s="202"/>
      <c r="T645" s="203"/>
      <c r="AT645" s="204" t="s">
        <v>158</v>
      </c>
      <c r="AU645" s="204" t="s">
        <v>83</v>
      </c>
      <c r="AV645" s="13" t="s">
        <v>83</v>
      </c>
      <c r="AW645" s="13" t="s">
        <v>34</v>
      </c>
      <c r="AX645" s="13" t="s">
        <v>73</v>
      </c>
      <c r="AY645" s="204" t="s">
        <v>147</v>
      </c>
    </row>
    <row r="646" spans="2:51" s="13" customFormat="1" ht="11.25">
      <c r="B646" s="193"/>
      <c r="C646" s="194"/>
      <c r="D646" s="195" t="s">
        <v>158</v>
      </c>
      <c r="E646" s="196" t="s">
        <v>19</v>
      </c>
      <c r="F646" s="197" t="s">
        <v>1074</v>
      </c>
      <c r="G646" s="194"/>
      <c r="H646" s="198">
        <v>2</v>
      </c>
      <c r="I646" s="199"/>
      <c r="J646" s="194"/>
      <c r="K646" s="194"/>
      <c r="L646" s="200"/>
      <c r="M646" s="201"/>
      <c r="N646" s="202"/>
      <c r="O646" s="202"/>
      <c r="P646" s="202"/>
      <c r="Q646" s="202"/>
      <c r="R646" s="202"/>
      <c r="S646" s="202"/>
      <c r="T646" s="203"/>
      <c r="AT646" s="204" t="s">
        <v>158</v>
      </c>
      <c r="AU646" s="204" t="s">
        <v>83</v>
      </c>
      <c r="AV646" s="13" t="s">
        <v>83</v>
      </c>
      <c r="AW646" s="13" t="s">
        <v>34</v>
      </c>
      <c r="AX646" s="13" t="s">
        <v>73</v>
      </c>
      <c r="AY646" s="204" t="s">
        <v>147</v>
      </c>
    </row>
    <row r="647" spans="2:51" s="15" customFormat="1" ht="11.25">
      <c r="B647" s="225"/>
      <c r="C647" s="226"/>
      <c r="D647" s="195" t="s">
        <v>158</v>
      </c>
      <c r="E647" s="227" t="s">
        <v>19</v>
      </c>
      <c r="F647" s="228" t="s">
        <v>257</v>
      </c>
      <c r="G647" s="226"/>
      <c r="H647" s="229">
        <v>18.97</v>
      </c>
      <c r="I647" s="230"/>
      <c r="J647" s="226"/>
      <c r="K647" s="226"/>
      <c r="L647" s="231"/>
      <c r="M647" s="232"/>
      <c r="N647" s="233"/>
      <c r="O647" s="233"/>
      <c r="P647" s="233"/>
      <c r="Q647" s="233"/>
      <c r="R647" s="233"/>
      <c r="S647" s="233"/>
      <c r="T647" s="234"/>
      <c r="AT647" s="235" t="s">
        <v>158</v>
      </c>
      <c r="AU647" s="235" t="s">
        <v>83</v>
      </c>
      <c r="AV647" s="15" t="s">
        <v>154</v>
      </c>
      <c r="AW647" s="15" t="s">
        <v>34</v>
      </c>
      <c r="AX647" s="15" t="s">
        <v>81</v>
      </c>
      <c r="AY647" s="235" t="s">
        <v>147</v>
      </c>
    </row>
    <row r="648" spans="1:65" s="2" customFormat="1" ht="24.2" customHeight="1">
      <c r="A648" s="36"/>
      <c r="B648" s="37"/>
      <c r="C648" s="175" t="s">
        <v>1075</v>
      </c>
      <c r="D648" s="175" t="s">
        <v>149</v>
      </c>
      <c r="E648" s="176" t="s">
        <v>1076</v>
      </c>
      <c r="F648" s="177" t="s">
        <v>1077</v>
      </c>
      <c r="G648" s="178" t="s">
        <v>180</v>
      </c>
      <c r="H648" s="179">
        <v>55.13</v>
      </c>
      <c r="I648" s="180"/>
      <c r="J648" s="181">
        <f>ROUND(I648*H648,2)</f>
        <v>0</v>
      </c>
      <c r="K648" s="177" t="s">
        <v>153</v>
      </c>
      <c r="L648" s="41"/>
      <c r="M648" s="182" t="s">
        <v>19</v>
      </c>
      <c r="N648" s="183" t="s">
        <v>44</v>
      </c>
      <c r="O648" s="66"/>
      <c r="P648" s="184">
        <f>O648*H648</f>
        <v>0</v>
      </c>
      <c r="Q648" s="184">
        <v>0.00285</v>
      </c>
      <c r="R648" s="184">
        <f>Q648*H648</f>
        <v>0.15712050000000002</v>
      </c>
      <c r="S648" s="184">
        <v>0</v>
      </c>
      <c r="T648" s="185">
        <f>S648*H648</f>
        <v>0</v>
      </c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R648" s="186" t="s">
        <v>241</v>
      </c>
      <c r="AT648" s="186" t="s">
        <v>149</v>
      </c>
      <c r="AU648" s="186" t="s">
        <v>83</v>
      </c>
      <c r="AY648" s="19" t="s">
        <v>147</v>
      </c>
      <c r="BE648" s="187">
        <f>IF(N648="základní",J648,0)</f>
        <v>0</v>
      </c>
      <c r="BF648" s="187">
        <f>IF(N648="snížená",J648,0)</f>
        <v>0</v>
      </c>
      <c r="BG648" s="187">
        <f>IF(N648="zákl. přenesená",J648,0)</f>
        <v>0</v>
      </c>
      <c r="BH648" s="187">
        <f>IF(N648="sníž. přenesená",J648,0)</f>
        <v>0</v>
      </c>
      <c r="BI648" s="187">
        <f>IF(N648="nulová",J648,0)</f>
        <v>0</v>
      </c>
      <c r="BJ648" s="19" t="s">
        <v>81</v>
      </c>
      <c r="BK648" s="187">
        <f>ROUND(I648*H648,2)</f>
        <v>0</v>
      </c>
      <c r="BL648" s="19" t="s">
        <v>241</v>
      </c>
      <c r="BM648" s="186" t="s">
        <v>1078</v>
      </c>
    </row>
    <row r="649" spans="1:47" s="2" customFormat="1" ht="11.25">
      <c r="A649" s="36"/>
      <c r="B649" s="37"/>
      <c r="C649" s="38"/>
      <c r="D649" s="188" t="s">
        <v>156</v>
      </c>
      <c r="E649" s="38"/>
      <c r="F649" s="189" t="s">
        <v>1079</v>
      </c>
      <c r="G649" s="38"/>
      <c r="H649" s="38"/>
      <c r="I649" s="190"/>
      <c r="J649" s="38"/>
      <c r="K649" s="38"/>
      <c r="L649" s="41"/>
      <c r="M649" s="191"/>
      <c r="N649" s="192"/>
      <c r="O649" s="66"/>
      <c r="P649" s="66"/>
      <c r="Q649" s="66"/>
      <c r="R649" s="66"/>
      <c r="S649" s="66"/>
      <c r="T649" s="67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T649" s="19" t="s">
        <v>156</v>
      </c>
      <c r="AU649" s="19" t="s">
        <v>83</v>
      </c>
    </row>
    <row r="650" spans="2:51" s="13" customFormat="1" ht="11.25">
      <c r="B650" s="193"/>
      <c r="C650" s="194"/>
      <c r="D650" s="195" t="s">
        <v>158</v>
      </c>
      <c r="E650" s="196" t="s">
        <v>19</v>
      </c>
      <c r="F650" s="197" t="s">
        <v>781</v>
      </c>
      <c r="G650" s="194"/>
      <c r="H650" s="198">
        <v>36.025</v>
      </c>
      <c r="I650" s="199"/>
      <c r="J650" s="194"/>
      <c r="K650" s="194"/>
      <c r="L650" s="200"/>
      <c r="M650" s="201"/>
      <c r="N650" s="202"/>
      <c r="O650" s="202"/>
      <c r="P650" s="202"/>
      <c r="Q650" s="202"/>
      <c r="R650" s="202"/>
      <c r="S650" s="202"/>
      <c r="T650" s="203"/>
      <c r="AT650" s="204" t="s">
        <v>158</v>
      </c>
      <c r="AU650" s="204" t="s">
        <v>83</v>
      </c>
      <c r="AV650" s="13" t="s">
        <v>83</v>
      </c>
      <c r="AW650" s="13" t="s">
        <v>34</v>
      </c>
      <c r="AX650" s="13" t="s">
        <v>73</v>
      </c>
      <c r="AY650" s="204" t="s">
        <v>147</v>
      </c>
    </row>
    <row r="651" spans="2:51" s="13" customFormat="1" ht="11.25">
      <c r="B651" s="193"/>
      <c r="C651" s="194"/>
      <c r="D651" s="195" t="s">
        <v>158</v>
      </c>
      <c r="E651" s="196" t="s">
        <v>19</v>
      </c>
      <c r="F651" s="197" t="s">
        <v>782</v>
      </c>
      <c r="G651" s="194"/>
      <c r="H651" s="198">
        <v>2.2</v>
      </c>
      <c r="I651" s="199"/>
      <c r="J651" s="194"/>
      <c r="K651" s="194"/>
      <c r="L651" s="200"/>
      <c r="M651" s="201"/>
      <c r="N651" s="202"/>
      <c r="O651" s="202"/>
      <c r="P651" s="202"/>
      <c r="Q651" s="202"/>
      <c r="R651" s="202"/>
      <c r="S651" s="202"/>
      <c r="T651" s="203"/>
      <c r="AT651" s="204" t="s">
        <v>158</v>
      </c>
      <c r="AU651" s="204" t="s">
        <v>83</v>
      </c>
      <c r="AV651" s="13" t="s">
        <v>83</v>
      </c>
      <c r="AW651" s="13" t="s">
        <v>34</v>
      </c>
      <c r="AX651" s="13" t="s">
        <v>73</v>
      </c>
      <c r="AY651" s="204" t="s">
        <v>147</v>
      </c>
    </row>
    <row r="652" spans="2:51" s="13" customFormat="1" ht="11.25">
      <c r="B652" s="193"/>
      <c r="C652" s="194"/>
      <c r="D652" s="195" t="s">
        <v>158</v>
      </c>
      <c r="E652" s="196" t="s">
        <v>19</v>
      </c>
      <c r="F652" s="197" t="s">
        <v>783</v>
      </c>
      <c r="G652" s="194"/>
      <c r="H652" s="198">
        <v>16.905</v>
      </c>
      <c r="I652" s="199"/>
      <c r="J652" s="194"/>
      <c r="K652" s="194"/>
      <c r="L652" s="200"/>
      <c r="M652" s="201"/>
      <c r="N652" s="202"/>
      <c r="O652" s="202"/>
      <c r="P652" s="202"/>
      <c r="Q652" s="202"/>
      <c r="R652" s="202"/>
      <c r="S652" s="202"/>
      <c r="T652" s="203"/>
      <c r="AT652" s="204" t="s">
        <v>158</v>
      </c>
      <c r="AU652" s="204" t="s">
        <v>83</v>
      </c>
      <c r="AV652" s="13" t="s">
        <v>83</v>
      </c>
      <c r="AW652" s="13" t="s">
        <v>34</v>
      </c>
      <c r="AX652" s="13" t="s">
        <v>73</v>
      </c>
      <c r="AY652" s="204" t="s">
        <v>147</v>
      </c>
    </row>
    <row r="653" spans="2:51" s="15" customFormat="1" ht="11.25">
      <c r="B653" s="225"/>
      <c r="C653" s="226"/>
      <c r="D653" s="195" t="s">
        <v>158</v>
      </c>
      <c r="E653" s="227" t="s">
        <v>19</v>
      </c>
      <c r="F653" s="228" t="s">
        <v>257</v>
      </c>
      <c r="G653" s="226"/>
      <c r="H653" s="229">
        <v>55.13</v>
      </c>
      <c r="I653" s="230"/>
      <c r="J653" s="226"/>
      <c r="K653" s="226"/>
      <c r="L653" s="231"/>
      <c r="M653" s="232"/>
      <c r="N653" s="233"/>
      <c r="O653" s="233"/>
      <c r="P653" s="233"/>
      <c r="Q653" s="233"/>
      <c r="R653" s="233"/>
      <c r="S653" s="233"/>
      <c r="T653" s="234"/>
      <c r="AT653" s="235" t="s">
        <v>158</v>
      </c>
      <c r="AU653" s="235" t="s">
        <v>83</v>
      </c>
      <c r="AV653" s="15" t="s">
        <v>154</v>
      </c>
      <c r="AW653" s="15" t="s">
        <v>34</v>
      </c>
      <c r="AX653" s="15" t="s">
        <v>81</v>
      </c>
      <c r="AY653" s="235" t="s">
        <v>147</v>
      </c>
    </row>
    <row r="654" spans="1:65" s="2" customFormat="1" ht="24.2" customHeight="1">
      <c r="A654" s="36"/>
      <c r="B654" s="37"/>
      <c r="C654" s="175" t="s">
        <v>1080</v>
      </c>
      <c r="D654" s="175" t="s">
        <v>149</v>
      </c>
      <c r="E654" s="176" t="s">
        <v>1081</v>
      </c>
      <c r="F654" s="177" t="s">
        <v>1082</v>
      </c>
      <c r="G654" s="178" t="s">
        <v>180</v>
      </c>
      <c r="H654" s="179">
        <v>55.13</v>
      </c>
      <c r="I654" s="180"/>
      <c r="J654" s="181">
        <f>ROUND(I654*H654,2)</f>
        <v>0</v>
      </c>
      <c r="K654" s="177" t="s">
        <v>153</v>
      </c>
      <c r="L654" s="41"/>
      <c r="M654" s="182" t="s">
        <v>19</v>
      </c>
      <c r="N654" s="183" t="s">
        <v>44</v>
      </c>
      <c r="O654" s="66"/>
      <c r="P654" s="184">
        <f>O654*H654</f>
        <v>0</v>
      </c>
      <c r="Q654" s="184">
        <v>0.00034</v>
      </c>
      <c r="R654" s="184">
        <f>Q654*H654</f>
        <v>0.018744200000000003</v>
      </c>
      <c r="S654" s="184">
        <v>0</v>
      </c>
      <c r="T654" s="185">
        <f>S654*H654</f>
        <v>0</v>
      </c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R654" s="186" t="s">
        <v>241</v>
      </c>
      <c r="AT654" s="186" t="s">
        <v>149</v>
      </c>
      <c r="AU654" s="186" t="s">
        <v>83</v>
      </c>
      <c r="AY654" s="19" t="s">
        <v>147</v>
      </c>
      <c r="BE654" s="187">
        <f>IF(N654="základní",J654,0)</f>
        <v>0</v>
      </c>
      <c r="BF654" s="187">
        <f>IF(N654="snížená",J654,0)</f>
        <v>0</v>
      </c>
      <c r="BG654" s="187">
        <f>IF(N654="zákl. přenesená",J654,0)</f>
        <v>0</v>
      </c>
      <c r="BH654" s="187">
        <f>IF(N654="sníž. přenesená",J654,0)</f>
        <v>0</v>
      </c>
      <c r="BI654" s="187">
        <f>IF(N654="nulová",J654,0)</f>
        <v>0</v>
      </c>
      <c r="BJ654" s="19" t="s">
        <v>81</v>
      </c>
      <c r="BK654" s="187">
        <f>ROUND(I654*H654,2)</f>
        <v>0</v>
      </c>
      <c r="BL654" s="19" t="s">
        <v>241</v>
      </c>
      <c r="BM654" s="186" t="s">
        <v>1083</v>
      </c>
    </row>
    <row r="655" spans="1:47" s="2" customFormat="1" ht="11.25">
      <c r="A655" s="36"/>
      <c r="B655" s="37"/>
      <c r="C655" s="38"/>
      <c r="D655" s="188" t="s">
        <v>156</v>
      </c>
      <c r="E655" s="38"/>
      <c r="F655" s="189" t="s">
        <v>1084</v>
      </c>
      <c r="G655" s="38"/>
      <c r="H655" s="38"/>
      <c r="I655" s="190"/>
      <c r="J655" s="38"/>
      <c r="K655" s="38"/>
      <c r="L655" s="41"/>
      <c r="M655" s="191"/>
      <c r="N655" s="192"/>
      <c r="O655" s="66"/>
      <c r="P655" s="66"/>
      <c r="Q655" s="66"/>
      <c r="R655" s="66"/>
      <c r="S655" s="66"/>
      <c r="T655" s="67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T655" s="19" t="s">
        <v>156</v>
      </c>
      <c r="AU655" s="19" t="s">
        <v>83</v>
      </c>
    </row>
    <row r="656" spans="1:65" s="2" customFormat="1" ht="16.5" customHeight="1">
      <c r="A656" s="36"/>
      <c r="B656" s="37"/>
      <c r="C656" s="175" t="s">
        <v>1085</v>
      </c>
      <c r="D656" s="175" t="s">
        <v>149</v>
      </c>
      <c r="E656" s="176" t="s">
        <v>1086</v>
      </c>
      <c r="F656" s="177" t="s">
        <v>1087</v>
      </c>
      <c r="G656" s="178" t="s">
        <v>215</v>
      </c>
      <c r="H656" s="179">
        <v>5.18</v>
      </c>
      <c r="I656" s="180"/>
      <c r="J656" s="181">
        <f>ROUND(I656*H656,2)</f>
        <v>0</v>
      </c>
      <c r="K656" s="177" t="s">
        <v>153</v>
      </c>
      <c r="L656" s="41"/>
      <c r="M656" s="182" t="s">
        <v>19</v>
      </c>
      <c r="N656" s="183" t="s">
        <v>44</v>
      </c>
      <c r="O656" s="66"/>
      <c r="P656" s="184">
        <f>O656*H656</f>
        <v>0</v>
      </c>
      <c r="Q656" s="184">
        <v>0.00057</v>
      </c>
      <c r="R656" s="184">
        <f>Q656*H656</f>
        <v>0.0029525999999999997</v>
      </c>
      <c r="S656" s="184">
        <v>0</v>
      </c>
      <c r="T656" s="185">
        <f>S656*H656</f>
        <v>0</v>
      </c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R656" s="186" t="s">
        <v>241</v>
      </c>
      <c r="AT656" s="186" t="s">
        <v>149</v>
      </c>
      <c r="AU656" s="186" t="s">
        <v>83</v>
      </c>
      <c r="AY656" s="19" t="s">
        <v>147</v>
      </c>
      <c r="BE656" s="187">
        <f>IF(N656="základní",J656,0)</f>
        <v>0</v>
      </c>
      <c r="BF656" s="187">
        <f>IF(N656="snížená",J656,0)</f>
        <v>0</v>
      </c>
      <c r="BG656" s="187">
        <f>IF(N656="zákl. přenesená",J656,0)</f>
        <v>0</v>
      </c>
      <c r="BH656" s="187">
        <f>IF(N656="sníž. přenesená",J656,0)</f>
        <v>0</v>
      </c>
      <c r="BI656" s="187">
        <f>IF(N656="nulová",J656,0)</f>
        <v>0</v>
      </c>
      <c r="BJ656" s="19" t="s">
        <v>81</v>
      </c>
      <c r="BK656" s="187">
        <f>ROUND(I656*H656,2)</f>
        <v>0</v>
      </c>
      <c r="BL656" s="19" t="s">
        <v>241</v>
      </c>
      <c r="BM656" s="186" t="s">
        <v>1088</v>
      </c>
    </row>
    <row r="657" spans="1:47" s="2" customFormat="1" ht="11.25">
      <c r="A657" s="36"/>
      <c r="B657" s="37"/>
      <c r="C657" s="38"/>
      <c r="D657" s="188" t="s">
        <v>156</v>
      </c>
      <c r="E657" s="38"/>
      <c r="F657" s="189" t="s">
        <v>1089</v>
      </c>
      <c r="G657" s="38"/>
      <c r="H657" s="38"/>
      <c r="I657" s="190"/>
      <c r="J657" s="38"/>
      <c r="K657" s="38"/>
      <c r="L657" s="41"/>
      <c r="M657" s="191"/>
      <c r="N657" s="192"/>
      <c r="O657" s="66"/>
      <c r="P657" s="66"/>
      <c r="Q657" s="66"/>
      <c r="R657" s="66"/>
      <c r="S657" s="66"/>
      <c r="T657" s="67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T657" s="19" t="s">
        <v>156</v>
      </c>
      <c r="AU657" s="19" t="s">
        <v>83</v>
      </c>
    </row>
    <row r="658" spans="2:51" s="13" customFormat="1" ht="11.25">
      <c r="B658" s="193"/>
      <c r="C658" s="194"/>
      <c r="D658" s="195" t="s">
        <v>158</v>
      </c>
      <c r="E658" s="196" t="s">
        <v>19</v>
      </c>
      <c r="F658" s="197" t="s">
        <v>1090</v>
      </c>
      <c r="G658" s="194"/>
      <c r="H658" s="198">
        <v>3.38</v>
      </c>
      <c r="I658" s="199"/>
      <c r="J658" s="194"/>
      <c r="K658" s="194"/>
      <c r="L658" s="200"/>
      <c r="M658" s="201"/>
      <c r="N658" s="202"/>
      <c r="O658" s="202"/>
      <c r="P658" s="202"/>
      <c r="Q658" s="202"/>
      <c r="R658" s="202"/>
      <c r="S658" s="202"/>
      <c r="T658" s="203"/>
      <c r="AT658" s="204" t="s">
        <v>158</v>
      </c>
      <c r="AU658" s="204" t="s">
        <v>83</v>
      </c>
      <c r="AV658" s="13" t="s">
        <v>83</v>
      </c>
      <c r="AW658" s="13" t="s">
        <v>34</v>
      </c>
      <c r="AX658" s="13" t="s">
        <v>73</v>
      </c>
      <c r="AY658" s="204" t="s">
        <v>147</v>
      </c>
    </row>
    <row r="659" spans="2:51" s="13" customFormat="1" ht="11.25">
      <c r="B659" s="193"/>
      <c r="C659" s="194"/>
      <c r="D659" s="195" t="s">
        <v>158</v>
      </c>
      <c r="E659" s="196" t="s">
        <v>19</v>
      </c>
      <c r="F659" s="197" t="s">
        <v>1091</v>
      </c>
      <c r="G659" s="194"/>
      <c r="H659" s="198">
        <v>1.8</v>
      </c>
      <c r="I659" s="199"/>
      <c r="J659" s="194"/>
      <c r="K659" s="194"/>
      <c r="L659" s="200"/>
      <c r="M659" s="201"/>
      <c r="N659" s="202"/>
      <c r="O659" s="202"/>
      <c r="P659" s="202"/>
      <c r="Q659" s="202"/>
      <c r="R659" s="202"/>
      <c r="S659" s="202"/>
      <c r="T659" s="203"/>
      <c r="AT659" s="204" t="s">
        <v>158</v>
      </c>
      <c r="AU659" s="204" t="s">
        <v>83</v>
      </c>
      <c r="AV659" s="13" t="s">
        <v>83</v>
      </c>
      <c r="AW659" s="13" t="s">
        <v>34</v>
      </c>
      <c r="AX659" s="13" t="s">
        <v>73</v>
      </c>
      <c r="AY659" s="204" t="s">
        <v>147</v>
      </c>
    </row>
    <row r="660" spans="2:51" s="15" customFormat="1" ht="11.25">
      <c r="B660" s="225"/>
      <c r="C660" s="226"/>
      <c r="D660" s="195" t="s">
        <v>158</v>
      </c>
      <c r="E660" s="227" t="s">
        <v>19</v>
      </c>
      <c r="F660" s="228" t="s">
        <v>257</v>
      </c>
      <c r="G660" s="226"/>
      <c r="H660" s="229">
        <v>5.18</v>
      </c>
      <c r="I660" s="230"/>
      <c r="J660" s="226"/>
      <c r="K660" s="226"/>
      <c r="L660" s="231"/>
      <c r="M660" s="232"/>
      <c r="N660" s="233"/>
      <c r="O660" s="233"/>
      <c r="P660" s="233"/>
      <c r="Q660" s="233"/>
      <c r="R660" s="233"/>
      <c r="S660" s="233"/>
      <c r="T660" s="234"/>
      <c r="AT660" s="235" t="s">
        <v>158</v>
      </c>
      <c r="AU660" s="235" t="s">
        <v>83</v>
      </c>
      <c r="AV660" s="15" t="s">
        <v>154</v>
      </c>
      <c r="AW660" s="15" t="s">
        <v>34</v>
      </c>
      <c r="AX660" s="15" t="s">
        <v>81</v>
      </c>
      <c r="AY660" s="235" t="s">
        <v>147</v>
      </c>
    </row>
    <row r="661" spans="1:65" s="2" customFormat="1" ht="21.75" customHeight="1">
      <c r="A661" s="36"/>
      <c r="B661" s="37"/>
      <c r="C661" s="175" t="s">
        <v>1092</v>
      </c>
      <c r="D661" s="175" t="s">
        <v>149</v>
      </c>
      <c r="E661" s="176" t="s">
        <v>1093</v>
      </c>
      <c r="F661" s="177" t="s">
        <v>1094</v>
      </c>
      <c r="G661" s="178" t="s">
        <v>215</v>
      </c>
      <c r="H661" s="179">
        <v>27.05</v>
      </c>
      <c r="I661" s="180"/>
      <c r="J661" s="181">
        <f>ROUND(I661*H661,2)</f>
        <v>0</v>
      </c>
      <c r="K661" s="177" t="s">
        <v>153</v>
      </c>
      <c r="L661" s="41"/>
      <c r="M661" s="182" t="s">
        <v>19</v>
      </c>
      <c r="N661" s="183" t="s">
        <v>44</v>
      </c>
      <c r="O661" s="66"/>
      <c r="P661" s="184">
        <f>O661*H661</f>
        <v>0</v>
      </c>
      <c r="Q661" s="184">
        <v>0.00073</v>
      </c>
      <c r="R661" s="184">
        <f>Q661*H661</f>
        <v>0.0197465</v>
      </c>
      <c r="S661" s="184">
        <v>0</v>
      </c>
      <c r="T661" s="185">
        <f>S661*H661</f>
        <v>0</v>
      </c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R661" s="186" t="s">
        <v>241</v>
      </c>
      <c r="AT661" s="186" t="s">
        <v>149</v>
      </c>
      <c r="AU661" s="186" t="s">
        <v>83</v>
      </c>
      <c r="AY661" s="19" t="s">
        <v>147</v>
      </c>
      <c r="BE661" s="187">
        <f>IF(N661="základní",J661,0)</f>
        <v>0</v>
      </c>
      <c r="BF661" s="187">
        <f>IF(N661="snížená",J661,0)</f>
        <v>0</v>
      </c>
      <c r="BG661" s="187">
        <f>IF(N661="zákl. přenesená",J661,0)</f>
        <v>0</v>
      </c>
      <c r="BH661" s="187">
        <f>IF(N661="sníž. přenesená",J661,0)</f>
        <v>0</v>
      </c>
      <c r="BI661" s="187">
        <f>IF(N661="nulová",J661,0)</f>
        <v>0</v>
      </c>
      <c r="BJ661" s="19" t="s">
        <v>81</v>
      </c>
      <c r="BK661" s="187">
        <f>ROUND(I661*H661,2)</f>
        <v>0</v>
      </c>
      <c r="BL661" s="19" t="s">
        <v>241</v>
      </c>
      <c r="BM661" s="186" t="s">
        <v>1095</v>
      </c>
    </row>
    <row r="662" spans="1:47" s="2" customFormat="1" ht="11.25">
      <c r="A662" s="36"/>
      <c r="B662" s="37"/>
      <c r="C662" s="38"/>
      <c r="D662" s="188" t="s">
        <v>156</v>
      </c>
      <c r="E662" s="38"/>
      <c r="F662" s="189" t="s">
        <v>1096</v>
      </c>
      <c r="G662" s="38"/>
      <c r="H662" s="38"/>
      <c r="I662" s="190"/>
      <c r="J662" s="38"/>
      <c r="K662" s="38"/>
      <c r="L662" s="41"/>
      <c r="M662" s="191"/>
      <c r="N662" s="192"/>
      <c r="O662" s="66"/>
      <c r="P662" s="66"/>
      <c r="Q662" s="66"/>
      <c r="R662" s="66"/>
      <c r="S662" s="66"/>
      <c r="T662" s="67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T662" s="19" t="s">
        <v>156</v>
      </c>
      <c r="AU662" s="19" t="s">
        <v>83</v>
      </c>
    </row>
    <row r="663" spans="2:51" s="13" customFormat="1" ht="11.25">
      <c r="B663" s="193"/>
      <c r="C663" s="194"/>
      <c r="D663" s="195" t="s">
        <v>158</v>
      </c>
      <c r="E663" s="196" t="s">
        <v>19</v>
      </c>
      <c r="F663" s="197" t="s">
        <v>1097</v>
      </c>
      <c r="G663" s="194"/>
      <c r="H663" s="198">
        <v>20.35</v>
      </c>
      <c r="I663" s="199"/>
      <c r="J663" s="194"/>
      <c r="K663" s="194"/>
      <c r="L663" s="200"/>
      <c r="M663" s="201"/>
      <c r="N663" s="202"/>
      <c r="O663" s="202"/>
      <c r="P663" s="202"/>
      <c r="Q663" s="202"/>
      <c r="R663" s="202"/>
      <c r="S663" s="202"/>
      <c r="T663" s="203"/>
      <c r="AT663" s="204" t="s">
        <v>158</v>
      </c>
      <c r="AU663" s="204" t="s">
        <v>83</v>
      </c>
      <c r="AV663" s="13" t="s">
        <v>83</v>
      </c>
      <c r="AW663" s="13" t="s">
        <v>34</v>
      </c>
      <c r="AX663" s="13" t="s">
        <v>73</v>
      </c>
      <c r="AY663" s="204" t="s">
        <v>147</v>
      </c>
    </row>
    <row r="664" spans="2:51" s="13" customFormat="1" ht="11.25">
      <c r="B664" s="193"/>
      <c r="C664" s="194"/>
      <c r="D664" s="195" t="s">
        <v>158</v>
      </c>
      <c r="E664" s="196" t="s">
        <v>19</v>
      </c>
      <c r="F664" s="197" t="s">
        <v>1074</v>
      </c>
      <c r="G664" s="194"/>
      <c r="H664" s="198">
        <v>2</v>
      </c>
      <c r="I664" s="199"/>
      <c r="J664" s="194"/>
      <c r="K664" s="194"/>
      <c r="L664" s="200"/>
      <c r="M664" s="201"/>
      <c r="N664" s="202"/>
      <c r="O664" s="202"/>
      <c r="P664" s="202"/>
      <c r="Q664" s="202"/>
      <c r="R664" s="202"/>
      <c r="S664" s="202"/>
      <c r="T664" s="203"/>
      <c r="AT664" s="204" t="s">
        <v>158</v>
      </c>
      <c r="AU664" s="204" t="s">
        <v>83</v>
      </c>
      <c r="AV664" s="13" t="s">
        <v>83</v>
      </c>
      <c r="AW664" s="13" t="s">
        <v>34</v>
      </c>
      <c r="AX664" s="13" t="s">
        <v>73</v>
      </c>
      <c r="AY664" s="204" t="s">
        <v>147</v>
      </c>
    </row>
    <row r="665" spans="2:51" s="13" customFormat="1" ht="11.25">
      <c r="B665" s="193"/>
      <c r="C665" s="194"/>
      <c r="D665" s="195" t="s">
        <v>158</v>
      </c>
      <c r="E665" s="196" t="s">
        <v>19</v>
      </c>
      <c r="F665" s="197" t="s">
        <v>1098</v>
      </c>
      <c r="G665" s="194"/>
      <c r="H665" s="198">
        <v>4.7</v>
      </c>
      <c r="I665" s="199"/>
      <c r="J665" s="194"/>
      <c r="K665" s="194"/>
      <c r="L665" s="200"/>
      <c r="M665" s="201"/>
      <c r="N665" s="202"/>
      <c r="O665" s="202"/>
      <c r="P665" s="202"/>
      <c r="Q665" s="202"/>
      <c r="R665" s="202"/>
      <c r="S665" s="202"/>
      <c r="T665" s="203"/>
      <c r="AT665" s="204" t="s">
        <v>158</v>
      </c>
      <c r="AU665" s="204" t="s">
        <v>83</v>
      </c>
      <c r="AV665" s="13" t="s">
        <v>83</v>
      </c>
      <c r="AW665" s="13" t="s">
        <v>34</v>
      </c>
      <c r="AX665" s="13" t="s">
        <v>73</v>
      </c>
      <c r="AY665" s="204" t="s">
        <v>147</v>
      </c>
    </row>
    <row r="666" spans="2:51" s="15" customFormat="1" ht="11.25">
      <c r="B666" s="225"/>
      <c r="C666" s="226"/>
      <c r="D666" s="195" t="s">
        <v>158</v>
      </c>
      <c r="E666" s="227" t="s">
        <v>19</v>
      </c>
      <c r="F666" s="228" t="s">
        <v>257</v>
      </c>
      <c r="G666" s="226"/>
      <c r="H666" s="229">
        <v>27.05</v>
      </c>
      <c r="I666" s="230"/>
      <c r="J666" s="226"/>
      <c r="K666" s="226"/>
      <c r="L666" s="231"/>
      <c r="M666" s="232"/>
      <c r="N666" s="233"/>
      <c r="O666" s="233"/>
      <c r="P666" s="233"/>
      <c r="Q666" s="233"/>
      <c r="R666" s="233"/>
      <c r="S666" s="233"/>
      <c r="T666" s="234"/>
      <c r="AT666" s="235" t="s">
        <v>158</v>
      </c>
      <c r="AU666" s="235" t="s">
        <v>83</v>
      </c>
      <c r="AV666" s="15" t="s">
        <v>154</v>
      </c>
      <c r="AW666" s="15" t="s">
        <v>34</v>
      </c>
      <c r="AX666" s="15" t="s">
        <v>81</v>
      </c>
      <c r="AY666" s="235" t="s">
        <v>147</v>
      </c>
    </row>
    <row r="667" spans="1:65" s="2" customFormat="1" ht="21.75" customHeight="1">
      <c r="A667" s="36"/>
      <c r="B667" s="37"/>
      <c r="C667" s="175" t="s">
        <v>1099</v>
      </c>
      <c r="D667" s="175" t="s">
        <v>149</v>
      </c>
      <c r="E667" s="176" t="s">
        <v>1100</v>
      </c>
      <c r="F667" s="177" t="s">
        <v>1101</v>
      </c>
      <c r="G667" s="178" t="s">
        <v>180</v>
      </c>
      <c r="H667" s="179">
        <v>196.894</v>
      </c>
      <c r="I667" s="180"/>
      <c r="J667" s="181">
        <f>ROUND(I667*H667,2)</f>
        <v>0</v>
      </c>
      <c r="K667" s="177" t="s">
        <v>153</v>
      </c>
      <c r="L667" s="41"/>
      <c r="M667" s="182" t="s">
        <v>19</v>
      </c>
      <c r="N667" s="183" t="s">
        <v>44</v>
      </c>
      <c r="O667" s="66"/>
      <c r="P667" s="184">
        <f>O667*H667</f>
        <v>0</v>
      </c>
      <c r="Q667" s="184">
        <v>0.00397</v>
      </c>
      <c r="R667" s="184">
        <f>Q667*H667</f>
        <v>0.78166918</v>
      </c>
      <c r="S667" s="184">
        <v>0</v>
      </c>
      <c r="T667" s="185">
        <f>S667*H667</f>
        <v>0</v>
      </c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R667" s="186" t="s">
        <v>241</v>
      </c>
      <c r="AT667" s="186" t="s">
        <v>149</v>
      </c>
      <c r="AU667" s="186" t="s">
        <v>83</v>
      </c>
      <c r="AY667" s="19" t="s">
        <v>147</v>
      </c>
      <c r="BE667" s="187">
        <f>IF(N667="základní",J667,0)</f>
        <v>0</v>
      </c>
      <c r="BF667" s="187">
        <f>IF(N667="snížená",J667,0)</f>
        <v>0</v>
      </c>
      <c r="BG667" s="187">
        <f>IF(N667="zákl. přenesená",J667,0)</f>
        <v>0</v>
      </c>
      <c r="BH667" s="187">
        <f>IF(N667="sníž. přenesená",J667,0)</f>
        <v>0</v>
      </c>
      <c r="BI667" s="187">
        <f>IF(N667="nulová",J667,0)</f>
        <v>0</v>
      </c>
      <c r="BJ667" s="19" t="s">
        <v>81</v>
      </c>
      <c r="BK667" s="187">
        <f>ROUND(I667*H667,2)</f>
        <v>0</v>
      </c>
      <c r="BL667" s="19" t="s">
        <v>241</v>
      </c>
      <c r="BM667" s="186" t="s">
        <v>1102</v>
      </c>
    </row>
    <row r="668" spans="1:47" s="2" customFormat="1" ht="11.25">
      <c r="A668" s="36"/>
      <c r="B668" s="37"/>
      <c r="C668" s="38"/>
      <c r="D668" s="188" t="s">
        <v>156</v>
      </c>
      <c r="E668" s="38"/>
      <c r="F668" s="189" t="s">
        <v>1103</v>
      </c>
      <c r="G668" s="38"/>
      <c r="H668" s="38"/>
      <c r="I668" s="190"/>
      <c r="J668" s="38"/>
      <c r="K668" s="38"/>
      <c r="L668" s="41"/>
      <c r="M668" s="191"/>
      <c r="N668" s="192"/>
      <c r="O668" s="66"/>
      <c r="P668" s="66"/>
      <c r="Q668" s="66"/>
      <c r="R668" s="66"/>
      <c r="S668" s="66"/>
      <c r="T668" s="67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T668" s="19" t="s">
        <v>156</v>
      </c>
      <c r="AU668" s="19" t="s">
        <v>83</v>
      </c>
    </row>
    <row r="669" spans="2:51" s="13" customFormat="1" ht="11.25">
      <c r="B669" s="193"/>
      <c r="C669" s="194"/>
      <c r="D669" s="195" t="s">
        <v>158</v>
      </c>
      <c r="E669" s="196" t="s">
        <v>19</v>
      </c>
      <c r="F669" s="197" t="s">
        <v>1104</v>
      </c>
      <c r="G669" s="194"/>
      <c r="H669" s="198">
        <v>184.494</v>
      </c>
      <c r="I669" s="199"/>
      <c r="J669" s="194"/>
      <c r="K669" s="194"/>
      <c r="L669" s="200"/>
      <c r="M669" s="201"/>
      <c r="N669" s="202"/>
      <c r="O669" s="202"/>
      <c r="P669" s="202"/>
      <c r="Q669" s="202"/>
      <c r="R669" s="202"/>
      <c r="S669" s="202"/>
      <c r="T669" s="203"/>
      <c r="AT669" s="204" t="s">
        <v>158</v>
      </c>
      <c r="AU669" s="204" t="s">
        <v>83</v>
      </c>
      <c r="AV669" s="13" t="s">
        <v>83</v>
      </c>
      <c r="AW669" s="13" t="s">
        <v>34</v>
      </c>
      <c r="AX669" s="13" t="s">
        <v>73</v>
      </c>
      <c r="AY669" s="204" t="s">
        <v>147</v>
      </c>
    </row>
    <row r="670" spans="2:51" s="13" customFormat="1" ht="11.25">
      <c r="B670" s="193"/>
      <c r="C670" s="194"/>
      <c r="D670" s="195" t="s">
        <v>158</v>
      </c>
      <c r="E670" s="196" t="s">
        <v>19</v>
      </c>
      <c r="F670" s="197" t="s">
        <v>1105</v>
      </c>
      <c r="G670" s="194"/>
      <c r="H670" s="198">
        <v>12.4</v>
      </c>
      <c r="I670" s="199"/>
      <c r="J670" s="194"/>
      <c r="K670" s="194"/>
      <c r="L670" s="200"/>
      <c r="M670" s="201"/>
      <c r="N670" s="202"/>
      <c r="O670" s="202"/>
      <c r="P670" s="202"/>
      <c r="Q670" s="202"/>
      <c r="R670" s="202"/>
      <c r="S670" s="202"/>
      <c r="T670" s="203"/>
      <c r="AT670" s="204" t="s">
        <v>158</v>
      </c>
      <c r="AU670" s="204" t="s">
        <v>83</v>
      </c>
      <c r="AV670" s="13" t="s">
        <v>83</v>
      </c>
      <c r="AW670" s="13" t="s">
        <v>34</v>
      </c>
      <c r="AX670" s="13" t="s">
        <v>73</v>
      </c>
      <c r="AY670" s="204" t="s">
        <v>147</v>
      </c>
    </row>
    <row r="671" spans="2:51" s="15" customFormat="1" ht="11.25">
      <c r="B671" s="225"/>
      <c r="C671" s="226"/>
      <c r="D671" s="195" t="s">
        <v>158</v>
      </c>
      <c r="E671" s="227" t="s">
        <v>19</v>
      </c>
      <c r="F671" s="228" t="s">
        <v>257</v>
      </c>
      <c r="G671" s="226"/>
      <c r="H671" s="229">
        <v>196.894</v>
      </c>
      <c r="I671" s="230"/>
      <c r="J671" s="226"/>
      <c r="K671" s="226"/>
      <c r="L671" s="231"/>
      <c r="M671" s="232"/>
      <c r="N671" s="233"/>
      <c r="O671" s="233"/>
      <c r="P671" s="233"/>
      <c r="Q671" s="233"/>
      <c r="R671" s="233"/>
      <c r="S671" s="233"/>
      <c r="T671" s="234"/>
      <c r="AT671" s="235" t="s">
        <v>158</v>
      </c>
      <c r="AU671" s="235" t="s">
        <v>83</v>
      </c>
      <c r="AV671" s="15" t="s">
        <v>154</v>
      </c>
      <c r="AW671" s="15" t="s">
        <v>34</v>
      </c>
      <c r="AX671" s="15" t="s">
        <v>81</v>
      </c>
      <c r="AY671" s="235" t="s">
        <v>147</v>
      </c>
    </row>
    <row r="672" spans="1:65" s="2" customFormat="1" ht="24.2" customHeight="1">
      <c r="A672" s="36"/>
      <c r="B672" s="37"/>
      <c r="C672" s="175" t="s">
        <v>1106</v>
      </c>
      <c r="D672" s="175" t="s">
        <v>149</v>
      </c>
      <c r="E672" s="176" t="s">
        <v>1107</v>
      </c>
      <c r="F672" s="177" t="s">
        <v>1108</v>
      </c>
      <c r="G672" s="178" t="s">
        <v>152</v>
      </c>
      <c r="H672" s="179">
        <v>8</v>
      </c>
      <c r="I672" s="180"/>
      <c r="J672" s="181">
        <f>ROUND(I672*H672,2)</f>
        <v>0</v>
      </c>
      <c r="K672" s="177" t="s">
        <v>153</v>
      </c>
      <c r="L672" s="41"/>
      <c r="M672" s="182" t="s">
        <v>19</v>
      </c>
      <c r="N672" s="183" t="s">
        <v>44</v>
      </c>
      <c r="O672" s="66"/>
      <c r="P672" s="184">
        <f>O672*H672</f>
        <v>0</v>
      </c>
      <c r="Q672" s="184">
        <v>0</v>
      </c>
      <c r="R672" s="184">
        <f>Q672*H672</f>
        <v>0</v>
      </c>
      <c r="S672" s="184">
        <v>0</v>
      </c>
      <c r="T672" s="185">
        <f>S672*H672</f>
        <v>0</v>
      </c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R672" s="186" t="s">
        <v>241</v>
      </c>
      <c r="AT672" s="186" t="s">
        <v>149</v>
      </c>
      <c r="AU672" s="186" t="s">
        <v>83</v>
      </c>
      <c r="AY672" s="19" t="s">
        <v>147</v>
      </c>
      <c r="BE672" s="187">
        <f>IF(N672="základní",J672,0)</f>
        <v>0</v>
      </c>
      <c r="BF672" s="187">
        <f>IF(N672="snížená",J672,0)</f>
        <v>0</v>
      </c>
      <c r="BG672" s="187">
        <f>IF(N672="zákl. přenesená",J672,0)</f>
        <v>0</v>
      </c>
      <c r="BH672" s="187">
        <f>IF(N672="sníž. přenesená",J672,0)</f>
        <v>0</v>
      </c>
      <c r="BI672" s="187">
        <f>IF(N672="nulová",J672,0)</f>
        <v>0</v>
      </c>
      <c r="BJ672" s="19" t="s">
        <v>81</v>
      </c>
      <c r="BK672" s="187">
        <f>ROUND(I672*H672,2)</f>
        <v>0</v>
      </c>
      <c r="BL672" s="19" t="s">
        <v>241</v>
      </c>
      <c r="BM672" s="186" t="s">
        <v>1109</v>
      </c>
    </row>
    <row r="673" spans="1:47" s="2" customFormat="1" ht="11.25">
      <c r="A673" s="36"/>
      <c r="B673" s="37"/>
      <c r="C673" s="38"/>
      <c r="D673" s="188" t="s">
        <v>156</v>
      </c>
      <c r="E673" s="38"/>
      <c r="F673" s="189" t="s">
        <v>1110</v>
      </c>
      <c r="G673" s="38"/>
      <c r="H673" s="38"/>
      <c r="I673" s="190"/>
      <c r="J673" s="38"/>
      <c r="K673" s="38"/>
      <c r="L673" s="41"/>
      <c r="M673" s="191"/>
      <c r="N673" s="192"/>
      <c r="O673" s="66"/>
      <c r="P673" s="66"/>
      <c r="Q673" s="66"/>
      <c r="R673" s="66"/>
      <c r="S673" s="66"/>
      <c r="T673" s="67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T673" s="19" t="s">
        <v>156</v>
      </c>
      <c r="AU673" s="19" t="s">
        <v>83</v>
      </c>
    </row>
    <row r="674" spans="2:51" s="13" customFormat="1" ht="11.25">
      <c r="B674" s="193"/>
      <c r="C674" s="194"/>
      <c r="D674" s="195" t="s">
        <v>158</v>
      </c>
      <c r="E674" s="196" t="s">
        <v>19</v>
      </c>
      <c r="F674" s="197" t="s">
        <v>1111</v>
      </c>
      <c r="G674" s="194"/>
      <c r="H674" s="198">
        <v>6</v>
      </c>
      <c r="I674" s="199"/>
      <c r="J674" s="194"/>
      <c r="K674" s="194"/>
      <c r="L674" s="200"/>
      <c r="M674" s="201"/>
      <c r="N674" s="202"/>
      <c r="O674" s="202"/>
      <c r="P674" s="202"/>
      <c r="Q674" s="202"/>
      <c r="R674" s="202"/>
      <c r="S674" s="202"/>
      <c r="T674" s="203"/>
      <c r="AT674" s="204" t="s">
        <v>158</v>
      </c>
      <c r="AU674" s="204" t="s">
        <v>83</v>
      </c>
      <c r="AV674" s="13" t="s">
        <v>83</v>
      </c>
      <c r="AW674" s="13" t="s">
        <v>34</v>
      </c>
      <c r="AX674" s="13" t="s">
        <v>73</v>
      </c>
      <c r="AY674" s="204" t="s">
        <v>147</v>
      </c>
    </row>
    <row r="675" spans="2:51" s="13" customFormat="1" ht="11.25">
      <c r="B675" s="193"/>
      <c r="C675" s="194"/>
      <c r="D675" s="195" t="s">
        <v>158</v>
      </c>
      <c r="E675" s="196" t="s">
        <v>19</v>
      </c>
      <c r="F675" s="197" t="s">
        <v>1112</v>
      </c>
      <c r="G675" s="194"/>
      <c r="H675" s="198">
        <v>2</v>
      </c>
      <c r="I675" s="199"/>
      <c r="J675" s="194"/>
      <c r="K675" s="194"/>
      <c r="L675" s="200"/>
      <c r="M675" s="201"/>
      <c r="N675" s="202"/>
      <c r="O675" s="202"/>
      <c r="P675" s="202"/>
      <c r="Q675" s="202"/>
      <c r="R675" s="202"/>
      <c r="S675" s="202"/>
      <c r="T675" s="203"/>
      <c r="AT675" s="204" t="s">
        <v>158</v>
      </c>
      <c r="AU675" s="204" t="s">
        <v>83</v>
      </c>
      <c r="AV675" s="13" t="s">
        <v>83</v>
      </c>
      <c r="AW675" s="13" t="s">
        <v>34</v>
      </c>
      <c r="AX675" s="13" t="s">
        <v>73</v>
      </c>
      <c r="AY675" s="204" t="s">
        <v>147</v>
      </c>
    </row>
    <row r="676" spans="2:51" s="15" customFormat="1" ht="11.25">
      <c r="B676" s="225"/>
      <c r="C676" s="226"/>
      <c r="D676" s="195" t="s">
        <v>158</v>
      </c>
      <c r="E676" s="227" t="s">
        <v>19</v>
      </c>
      <c r="F676" s="228" t="s">
        <v>257</v>
      </c>
      <c r="G676" s="226"/>
      <c r="H676" s="229">
        <v>8</v>
      </c>
      <c r="I676" s="230"/>
      <c r="J676" s="226"/>
      <c r="K676" s="226"/>
      <c r="L676" s="231"/>
      <c r="M676" s="232"/>
      <c r="N676" s="233"/>
      <c r="O676" s="233"/>
      <c r="P676" s="233"/>
      <c r="Q676" s="233"/>
      <c r="R676" s="233"/>
      <c r="S676" s="233"/>
      <c r="T676" s="234"/>
      <c r="AT676" s="235" t="s">
        <v>158</v>
      </c>
      <c r="AU676" s="235" t="s">
        <v>83</v>
      </c>
      <c r="AV676" s="15" t="s">
        <v>154</v>
      </c>
      <c r="AW676" s="15" t="s">
        <v>34</v>
      </c>
      <c r="AX676" s="15" t="s">
        <v>81</v>
      </c>
      <c r="AY676" s="235" t="s">
        <v>147</v>
      </c>
    </row>
    <row r="677" spans="1:65" s="2" customFormat="1" ht="16.5" customHeight="1">
      <c r="A677" s="36"/>
      <c r="B677" s="37"/>
      <c r="C677" s="175" t="s">
        <v>1113</v>
      </c>
      <c r="D677" s="175" t="s">
        <v>149</v>
      </c>
      <c r="E677" s="176" t="s">
        <v>1114</v>
      </c>
      <c r="F677" s="177" t="s">
        <v>1115</v>
      </c>
      <c r="G677" s="178" t="s">
        <v>215</v>
      </c>
      <c r="H677" s="179">
        <v>73.45</v>
      </c>
      <c r="I677" s="180"/>
      <c r="J677" s="181">
        <f>ROUND(I677*H677,2)</f>
        <v>0</v>
      </c>
      <c r="K677" s="177" t="s">
        <v>153</v>
      </c>
      <c r="L677" s="41"/>
      <c r="M677" s="182" t="s">
        <v>19</v>
      </c>
      <c r="N677" s="183" t="s">
        <v>44</v>
      </c>
      <c r="O677" s="66"/>
      <c r="P677" s="184">
        <f>O677*H677</f>
        <v>0</v>
      </c>
      <c r="Q677" s="184">
        <v>0.00146</v>
      </c>
      <c r="R677" s="184">
        <f>Q677*H677</f>
        <v>0.107237</v>
      </c>
      <c r="S677" s="184">
        <v>0</v>
      </c>
      <c r="T677" s="185">
        <f>S677*H677</f>
        <v>0</v>
      </c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R677" s="186" t="s">
        <v>241</v>
      </c>
      <c r="AT677" s="186" t="s">
        <v>149</v>
      </c>
      <c r="AU677" s="186" t="s">
        <v>83</v>
      </c>
      <c r="AY677" s="19" t="s">
        <v>147</v>
      </c>
      <c r="BE677" s="187">
        <f>IF(N677="základní",J677,0)</f>
        <v>0</v>
      </c>
      <c r="BF677" s="187">
        <f>IF(N677="snížená",J677,0)</f>
        <v>0</v>
      </c>
      <c r="BG677" s="187">
        <f>IF(N677="zákl. přenesená",J677,0)</f>
        <v>0</v>
      </c>
      <c r="BH677" s="187">
        <f>IF(N677="sníž. přenesená",J677,0)</f>
        <v>0</v>
      </c>
      <c r="BI677" s="187">
        <f>IF(N677="nulová",J677,0)</f>
        <v>0</v>
      </c>
      <c r="BJ677" s="19" t="s">
        <v>81</v>
      </c>
      <c r="BK677" s="187">
        <f>ROUND(I677*H677,2)</f>
        <v>0</v>
      </c>
      <c r="BL677" s="19" t="s">
        <v>241</v>
      </c>
      <c r="BM677" s="186" t="s">
        <v>1116</v>
      </c>
    </row>
    <row r="678" spans="1:47" s="2" customFormat="1" ht="11.25">
      <c r="A678" s="36"/>
      <c r="B678" s="37"/>
      <c r="C678" s="38"/>
      <c r="D678" s="188" t="s">
        <v>156</v>
      </c>
      <c r="E678" s="38"/>
      <c r="F678" s="189" t="s">
        <v>1117</v>
      </c>
      <c r="G678" s="38"/>
      <c r="H678" s="38"/>
      <c r="I678" s="190"/>
      <c r="J678" s="38"/>
      <c r="K678" s="38"/>
      <c r="L678" s="41"/>
      <c r="M678" s="191"/>
      <c r="N678" s="192"/>
      <c r="O678" s="66"/>
      <c r="P678" s="66"/>
      <c r="Q678" s="66"/>
      <c r="R678" s="66"/>
      <c r="S678" s="66"/>
      <c r="T678" s="67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T678" s="19" t="s">
        <v>156</v>
      </c>
      <c r="AU678" s="19" t="s">
        <v>83</v>
      </c>
    </row>
    <row r="679" spans="2:51" s="13" customFormat="1" ht="11.25">
      <c r="B679" s="193"/>
      <c r="C679" s="194"/>
      <c r="D679" s="195" t="s">
        <v>158</v>
      </c>
      <c r="E679" s="196" t="s">
        <v>19</v>
      </c>
      <c r="F679" s="197" t="s">
        <v>1118</v>
      </c>
      <c r="G679" s="194"/>
      <c r="H679" s="198">
        <v>35.43</v>
      </c>
      <c r="I679" s="199"/>
      <c r="J679" s="194"/>
      <c r="K679" s="194"/>
      <c r="L679" s="200"/>
      <c r="M679" s="201"/>
      <c r="N679" s="202"/>
      <c r="O679" s="202"/>
      <c r="P679" s="202"/>
      <c r="Q679" s="202"/>
      <c r="R679" s="202"/>
      <c r="S679" s="202"/>
      <c r="T679" s="203"/>
      <c r="AT679" s="204" t="s">
        <v>158</v>
      </c>
      <c r="AU679" s="204" t="s">
        <v>83</v>
      </c>
      <c r="AV679" s="13" t="s">
        <v>83</v>
      </c>
      <c r="AW679" s="13" t="s">
        <v>34</v>
      </c>
      <c r="AX679" s="13" t="s">
        <v>73</v>
      </c>
      <c r="AY679" s="204" t="s">
        <v>147</v>
      </c>
    </row>
    <row r="680" spans="2:51" s="13" customFormat="1" ht="11.25">
      <c r="B680" s="193"/>
      <c r="C680" s="194"/>
      <c r="D680" s="195" t="s">
        <v>158</v>
      </c>
      <c r="E680" s="196" t="s">
        <v>19</v>
      </c>
      <c r="F680" s="197" t="s">
        <v>1119</v>
      </c>
      <c r="G680" s="194"/>
      <c r="H680" s="198">
        <v>3.98</v>
      </c>
      <c r="I680" s="199"/>
      <c r="J680" s="194"/>
      <c r="K680" s="194"/>
      <c r="L680" s="200"/>
      <c r="M680" s="201"/>
      <c r="N680" s="202"/>
      <c r="O680" s="202"/>
      <c r="P680" s="202"/>
      <c r="Q680" s="202"/>
      <c r="R680" s="202"/>
      <c r="S680" s="202"/>
      <c r="T680" s="203"/>
      <c r="AT680" s="204" t="s">
        <v>158</v>
      </c>
      <c r="AU680" s="204" t="s">
        <v>83</v>
      </c>
      <c r="AV680" s="13" t="s">
        <v>83</v>
      </c>
      <c r="AW680" s="13" t="s">
        <v>34</v>
      </c>
      <c r="AX680" s="13" t="s">
        <v>73</v>
      </c>
      <c r="AY680" s="204" t="s">
        <v>147</v>
      </c>
    </row>
    <row r="681" spans="2:51" s="13" customFormat="1" ht="11.25">
      <c r="B681" s="193"/>
      <c r="C681" s="194"/>
      <c r="D681" s="195" t="s">
        <v>158</v>
      </c>
      <c r="E681" s="196" t="s">
        <v>19</v>
      </c>
      <c r="F681" s="197" t="s">
        <v>1120</v>
      </c>
      <c r="G681" s="194"/>
      <c r="H681" s="198">
        <v>31.84</v>
      </c>
      <c r="I681" s="199"/>
      <c r="J681" s="194"/>
      <c r="K681" s="194"/>
      <c r="L681" s="200"/>
      <c r="M681" s="201"/>
      <c r="N681" s="202"/>
      <c r="O681" s="202"/>
      <c r="P681" s="202"/>
      <c r="Q681" s="202"/>
      <c r="R681" s="202"/>
      <c r="S681" s="202"/>
      <c r="T681" s="203"/>
      <c r="AT681" s="204" t="s">
        <v>158</v>
      </c>
      <c r="AU681" s="204" t="s">
        <v>83</v>
      </c>
      <c r="AV681" s="13" t="s">
        <v>83</v>
      </c>
      <c r="AW681" s="13" t="s">
        <v>34</v>
      </c>
      <c r="AX681" s="13" t="s">
        <v>73</v>
      </c>
      <c r="AY681" s="204" t="s">
        <v>147</v>
      </c>
    </row>
    <row r="682" spans="2:51" s="13" customFormat="1" ht="11.25">
      <c r="B682" s="193"/>
      <c r="C682" s="194"/>
      <c r="D682" s="195" t="s">
        <v>158</v>
      </c>
      <c r="E682" s="196" t="s">
        <v>19</v>
      </c>
      <c r="F682" s="197" t="s">
        <v>1121</v>
      </c>
      <c r="G682" s="194"/>
      <c r="H682" s="198">
        <v>2.2</v>
      </c>
      <c r="I682" s="199"/>
      <c r="J682" s="194"/>
      <c r="K682" s="194"/>
      <c r="L682" s="200"/>
      <c r="M682" s="201"/>
      <c r="N682" s="202"/>
      <c r="O682" s="202"/>
      <c r="P682" s="202"/>
      <c r="Q682" s="202"/>
      <c r="R682" s="202"/>
      <c r="S682" s="202"/>
      <c r="T682" s="203"/>
      <c r="AT682" s="204" t="s">
        <v>158</v>
      </c>
      <c r="AU682" s="204" t="s">
        <v>83</v>
      </c>
      <c r="AV682" s="13" t="s">
        <v>83</v>
      </c>
      <c r="AW682" s="13" t="s">
        <v>34</v>
      </c>
      <c r="AX682" s="13" t="s">
        <v>73</v>
      </c>
      <c r="AY682" s="204" t="s">
        <v>147</v>
      </c>
    </row>
    <row r="683" spans="2:51" s="15" customFormat="1" ht="11.25">
      <c r="B683" s="225"/>
      <c r="C683" s="226"/>
      <c r="D683" s="195" t="s">
        <v>158</v>
      </c>
      <c r="E683" s="227" t="s">
        <v>19</v>
      </c>
      <c r="F683" s="228" t="s">
        <v>257</v>
      </c>
      <c r="G683" s="226"/>
      <c r="H683" s="229">
        <v>73.45</v>
      </c>
      <c r="I683" s="230"/>
      <c r="J683" s="226"/>
      <c r="K683" s="226"/>
      <c r="L683" s="231"/>
      <c r="M683" s="232"/>
      <c r="N683" s="233"/>
      <c r="O683" s="233"/>
      <c r="P683" s="233"/>
      <c r="Q683" s="233"/>
      <c r="R683" s="233"/>
      <c r="S683" s="233"/>
      <c r="T683" s="234"/>
      <c r="AT683" s="235" t="s">
        <v>158</v>
      </c>
      <c r="AU683" s="235" t="s">
        <v>83</v>
      </c>
      <c r="AV683" s="15" t="s">
        <v>154</v>
      </c>
      <c r="AW683" s="15" t="s">
        <v>34</v>
      </c>
      <c r="AX683" s="15" t="s">
        <v>81</v>
      </c>
      <c r="AY683" s="235" t="s">
        <v>147</v>
      </c>
    </row>
    <row r="684" spans="1:65" s="2" customFormat="1" ht="24.2" customHeight="1">
      <c r="A684" s="36"/>
      <c r="B684" s="37"/>
      <c r="C684" s="175" t="s">
        <v>1122</v>
      </c>
      <c r="D684" s="175" t="s">
        <v>149</v>
      </c>
      <c r="E684" s="176" t="s">
        <v>1123</v>
      </c>
      <c r="F684" s="177" t="s">
        <v>1124</v>
      </c>
      <c r="G684" s="178" t="s">
        <v>180</v>
      </c>
      <c r="H684" s="179">
        <v>1.28</v>
      </c>
      <c r="I684" s="180"/>
      <c r="J684" s="181">
        <f>ROUND(I684*H684,2)</f>
        <v>0</v>
      </c>
      <c r="K684" s="177" t="s">
        <v>153</v>
      </c>
      <c r="L684" s="41"/>
      <c r="M684" s="182" t="s">
        <v>19</v>
      </c>
      <c r="N684" s="183" t="s">
        <v>44</v>
      </c>
      <c r="O684" s="66"/>
      <c r="P684" s="184">
        <f>O684*H684</f>
        <v>0</v>
      </c>
      <c r="Q684" s="184">
        <v>0.01079</v>
      </c>
      <c r="R684" s="184">
        <f>Q684*H684</f>
        <v>0.0138112</v>
      </c>
      <c r="S684" s="184">
        <v>0</v>
      </c>
      <c r="T684" s="185">
        <f>S684*H684</f>
        <v>0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186" t="s">
        <v>241</v>
      </c>
      <c r="AT684" s="186" t="s">
        <v>149</v>
      </c>
      <c r="AU684" s="186" t="s">
        <v>83</v>
      </c>
      <c r="AY684" s="19" t="s">
        <v>147</v>
      </c>
      <c r="BE684" s="187">
        <f>IF(N684="základní",J684,0)</f>
        <v>0</v>
      </c>
      <c r="BF684" s="187">
        <f>IF(N684="snížená",J684,0)</f>
        <v>0</v>
      </c>
      <c r="BG684" s="187">
        <f>IF(N684="zákl. přenesená",J684,0)</f>
        <v>0</v>
      </c>
      <c r="BH684" s="187">
        <f>IF(N684="sníž. přenesená",J684,0)</f>
        <v>0</v>
      </c>
      <c r="BI684" s="187">
        <f>IF(N684="nulová",J684,0)</f>
        <v>0</v>
      </c>
      <c r="BJ684" s="19" t="s">
        <v>81</v>
      </c>
      <c r="BK684" s="187">
        <f>ROUND(I684*H684,2)</f>
        <v>0</v>
      </c>
      <c r="BL684" s="19" t="s">
        <v>241</v>
      </c>
      <c r="BM684" s="186" t="s">
        <v>1125</v>
      </c>
    </row>
    <row r="685" spans="1:47" s="2" customFormat="1" ht="11.25">
      <c r="A685" s="36"/>
      <c r="B685" s="37"/>
      <c r="C685" s="38"/>
      <c r="D685" s="188" t="s">
        <v>156</v>
      </c>
      <c r="E685" s="38"/>
      <c r="F685" s="189" t="s">
        <v>1126</v>
      </c>
      <c r="G685" s="38"/>
      <c r="H685" s="38"/>
      <c r="I685" s="190"/>
      <c r="J685" s="38"/>
      <c r="K685" s="38"/>
      <c r="L685" s="41"/>
      <c r="M685" s="191"/>
      <c r="N685" s="192"/>
      <c r="O685" s="66"/>
      <c r="P685" s="66"/>
      <c r="Q685" s="66"/>
      <c r="R685" s="66"/>
      <c r="S685" s="66"/>
      <c r="T685" s="67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T685" s="19" t="s">
        <v>156</v>
      </c>
      <c r="AU685" s="19" t="s">
        <v>83</v>
      </c>
    </row>
    <row r="686" spans="2:51" s="13" customFormat="1" ht="11.25">
      <c r="B686" s="193"/>
      <c r="C686" s="194"/>
      <c r="D686" s="195" t="s">
        <v>158</v>
      </c>
      <c r="E686" s="196" t="s">
        <v>19</v>
      </c>
      <c r="F686" s="197" t="s">
        <v>1127</v>
      </c>
      <c r="G686" s="194"/>
      <c r="H686" s="198">
        <v>1.28</v>
      </c>
      <c r="I686" s="199"/>
      <c r="J686" s="194"/>
      <c r="K686" s="194"/>
      <c r="L686" s="200"/>
      <c r="M686" s="201"/>
      <c r="N686" s="202"/>
      <c r="O686" s="202"/>
      <c r="P686" s="202"/>
      <c r="Q686" s="202"/>
      <c r="R686" s="202"/>
      <c r="S686" s="202"/>
      <c r="T686" s="203"/>
      <c r="AT686" s="204" t="s">
        <v>158</v>
      </c>
      <c r="AU686" s="204" t="s">
        <v>83</v>
      </c>
      <c r="AV686" s="13" t="s">
        <v>83</v>
      </c>
      <c r="AW686" s="13" t="s">
        <v>34</v>
      </c>
      <c r="AX686" s="13" t="s">
        <v>81</v>
      </c>
      <c r="AY686" s="204" t="s">
        <v>147</v>
      </c>
    </row>
    <row r="687" spans="1:65" s="2" customFormat="1" ht="24.2" customHeight="1">
      <c r="A687" s="36"/>
      <c r="B687" s="37"/>
      <c r="C687" s="175" t="s">
        <v>1128</v>
      </c>
      <c r="D687" s="175" t="s">
        <v>149</v>
      </c>
      <c r="E687" s="176" t="s">
        <v>1129</v>
      </c>
      <c r="F687" s="177" t="s">
        <v>1130</v>
      </c>
      <c r="G687" s="178" t="s">
        <v>152</v>
      </c>
      <c r="H687" s="179">
        <v>4</v>
      </c>
      <c r="I687" s="180"/>
      <c r="J687" s="181">
        <f>ROUND(I687*H687,2)</f>
        <v>0</v>
      </c>
      <c r="K687" s="177" t="s">
        <v>153</v>
      </c>
      <c r="L687" s="41"/>
      <c r="M687" s="182" t="s">
        <v>19</v>
      </c>
      <c r="N687" s="183" t="s">
        <v>44</v>
      </c>
      <c r="O687" s="66"/>
      <c r="P687" s="184">
        <f>O687*H687</f>
        <v>0</v>
      </c>
      <c r="Q687" s="184">
        <v>0.00464</v>
      </c>
      <c r="R687" s="184">
        <f>Q687*H687</f>
        <v>0.01856</v>
      </c>
      <c r="S687" s="184">
        <v>0</v>
      </c>
      <c r="T687" s="185">
        <f>S687*H687</f>
        <v>0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186" t="s">
        <v>241</v>
      </c>
      <c r="AT687" s="186" t="s">
        <v>149</v>
      </c>
      <c r="AU687" s="186" t="s">
        <v>83</v>
      </c>
      <c r="AY687" s="19" t="s">
        <v>147</v>
      </c>
      <c r="BE687" s="187">
        <f>IF(N687="základní",J687,0)</f>
        <v>0</v>
      </c>
      <c r="BF687" s="187">
        <f>IF(N687="snížená",J687,0)</f>
        <v>0</v>
      </c>
      <c r="BG687" s="187">
        <f>IF(N687="zákl. přenesená",J687,0)</f>
        <v>0</v>
      </c>
      <c r="BH687" s="187">
        <f>IF(N687="sníž. přenesená",J687,0)</f>
        <v>0</v>
      </c>
      <c r="BI687" s="187">
        <f>IF(N687="nulová",J687,0)</f>
        <v>0</v>
      </c>
      <c r="BJ687" s="19" t="s">
        <v>81</v>
      </c>
      <c r="BK687" s="187">
        <f>ROUND(I687*H687,2)</f>
        <v>0</v>
      </c>
      <c r="BL687" s="19" t="s">
        <v>241</v>
      </c>
      <c r="BM687" s="186" t="s">
        <v>1131</v>
      </c>
    </row>
    <row r="688" spans="1:47" s="2" customFormat="1" ht="11.25">
      <c r="A688" s="36"/>
      <c r="B688" s="37"/>
      <c r="C688" s="38"/>
      <c r="D688" s="188" t="s">
        <v>156</v>
      </c>
      <c r="E688" s="38"/>
      <c r="F688" s="189" t="s">
        <v>1132</v>
      </c>
      <c r="G688" s="38"/>
      <c r="H688" s="38"/>
      <c r="I688" s="190"/>
      <c r="J688" s="38"/>
      <c r="K688" s="38"/>
      <c r="L688" s="41"/>
      <c r="M688" s="191"/>
      <c r="N688" s="192"/>
      <c r="O688" s="66"/>
      <c r="P688" s="66"/>
      <c r="Q688" s="66"/>
      <c r="R688" s="66"/>
      <c r="S688" s="66"/>
      <c r="T688" s="67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T688" s="19" t="s">
        <v>156</v>
      </c>
      <c r="AU688" s="19" t="s">
        <v>83</v>
      </c>
    </row>
    <row r="689" spans="2:51" s="13" customFormat="1" ht="11.25">
      <c r="B689" s="193"/>
      <c r="C689" s="194"/>
      <c r="D689" s="195" t="s">
        <v>158</v>
      </c>
      <c r="E689" s="196" t="s">
        <v>19</v>
      </c>
      <c r="F689" s="197" t="s">
        <v>1133</v>
      </c>
      <c r="G689" s="194"/>
      <c r="H689" s="198">
        <v>4</v>
      </c>
      <c r="I689" s="199"/>
      <c r="J689" s="194"/>
      <c r="K689" s="194"/>
      <c r="L689" s="200"/>
      <c r="M689" s="201"/>
      <c r="N689" s="202"/>
      <c r="O689" s="202"/>
      <c r="P689" s="202"/>
      <c r="Q689" s="202"/>
      <c r="R689" s="202"/>
      <c r="S689" s="202"/>
      <c r="T689" s="203"/>
      <c r="AT689" s="204" t="s">
        <v>158</v>
      </c>
      <c r="AU689" s="204" t="s">
        <v>83</v>
      </c>
      <c r="AV689" s="13" t="s">
        <v>83</v>
      </c>
      <c r="AW689" s="13" t="s">
        <v>34</v>
      </c>
      <c r="AX689" s="13" t="s">
        <v>81</v>
      </c>
      <c r="AY689" s="204" t="s">
        <v>147</v>
      </c>
    </row>
    <row r="690" spans="1:65" s="2" customFormat="1" ht="16.5" customHeight="1">
      <c r="A690" s="36"/>
      <c r="B690" s="37"/>
      <c r="C690" s="175" t="s">
        <v>1134</v>
      </c>
      <c r="D690" s="175" t="s">
        <v>149</v>
      </c>
      <c r="E690" s="176" t="s">
        <v>1135</v>
      </c>
      <c r="F690" s="177" t="s">
        <v>1136</v>
      </c>
      <c r="G690" s="178" t="s">
        <v>215</v>
      </c>
      <c r="H690" s="179">
        <v>5</v>
      </c>
      <c r="I690" s="180"/>
      <c r="J690" s="181">
        <f>ROUND(I690*H690,2)</f>
        <v>0</v>
      </c>
      <c r="K690" s="177" t="s">
        <v>153</v>
      </c>
      <c r="L690" s="41"/>
      <c r="M690" s="182" t="s">
        <v>19</v>
      </c>
      <c r="N690" s="183" t="s">
        <v>44</v>
      </c>
      <c r="O690" s="66"/>
      <c r="P690" s="184">
        <f>O690*H690</f>
        <v>0</v>
      </c>
      <c r="Q690" s="184">
        <v>0.00091</v>
      </c>
      <c r="R690" s="184">
        <f>Q690*H690</f>
        <v>0.00455</v>
      </c>
      <c r="S690" s="184">
        <v>0</v>
      </c>
      <c r="T690" s="185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186" t="s">
        <v>241</v>
      </c>
      <c r="AT690" s="186" t="s">
        <v>149</v>
      </c>
      <c r="AU690" s="186" t="s">
        <v>83</v>
      </c>
      <c r="AY690" s="19" t="s">
        <v>147</v>
      </c>
      <c r="BE690" s="187">
        <f>IF(N690="základní",J690,0)</f>
        <v>0</v>
      </c>
      <c r="BF690" s="187">
        <f>IF(N690="snížená",J690,0)</f>
        <v>0</v>
      </c>
      <c r="BG690" s="187">
        <f>IF(N690="zákl. přenesená",J690,0)</f>
        <v>0</v>
      </c>
      <c r="BH690" s="187">
        <f>IF(N690="sníž. přenesená",J690,0)</f>
        <v>0</v>
      </c>
      <c r="BI690" s="187">
        <f>IF(N690="nulová",J690,0)</f>
        <v>0</v>
      </c>
      <c r="BJ690" s="19" t="s">
        <v>81</v>
      </c>
      <c r="BK690" s="187">
        <f>ROUND(I690*H690,2)</f>
        <v>0</v>
      </c>
      <c r="BL690" s="19" t="s">
        <v>241</v>
      </c>
      <c r="BM690" s="186" t="s">
        <v>1137</v>
      </c>
    </row>
    <row r="691" spans="1:47" s="2" customFormat="1" ht="11.25">
      <c r="A691" s="36"/>
      <c r="B691" s="37"/>
      <c r="C691" s="38"/>
      <c r="D691" s="188" t="s">
        <v>156</v>
      </c>
      <c r="E691" s="38"/>
      <c r="F691" s="189" t="s">
        <v>1138</v>
      </c>
      <c r="G691" s="38"/>
      <c r="H691" s="38"/>
      <c r="I691" s="190"/>
      <c r="J691" s="38"/>
      <c r="K691" s="38"/>
      <c r="L691" s="41"/>
      <c r="M691" s="191"/>
      <c r="N691" s="192"/>
      <c r="O691" s="66"/>
      <c r="P691" s="66"/>
      <c r="Q691" s="66"/>
      <c r="R691" s="66"/>
      <c r="S691" s="66"/>
      <c r="T691" s="67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T691" s="19" t="s">
        <v>156</v>
      </c>
      <c r="AU691" s="19" t="s">
        <v>83</v>
      </c>
    </row>
    <row r="692" spans="2:51" s="13" customFormat="1" ht="11.25">
      <c r="B692" s="193"/>
      <c r="C692" s="194"/>
      <c r="D692" s="195" t="s">
        <v>158</v>
      </c>
      <c r="E692" s="196" t="s">
        <v>19</v>
      </c>
      <c r="F692" s="197" t="s">
        <v>1139</v>
      </c>
      <c r="G692" s="194"/>
      <c r="H692" s="198">
        <v>5</v>
      </c>
      <c r="I692" s="199"/>
      <c r="J692" s="194"/>
      <c r="K692" s="194"/>
      <c r="L692" s="200"/>
      <c r="M692" s="201"/>
      <c r="N692" s="202"/>
      <c r="O692" s="202"/>
      <c r="P692" s="202"/>
      <c r="Q692" s="202"/>
      <c r="R692" s="202"/>
      <c r="S692" s="202"/>
      <c r="T692" s="203"/>
      <c r="AT692" s="204" t="s">
        <v>158</v>
      </c>
      <c r="AU692" s="204" t="s">
        <v>83</v>
      </c>
      <c r="AV692" s="13" t="s">
        <v>83</v>
      </c>
      <c r="AW692" s="13" t="s">
        <v>34</v>
      </c>
      <c r="AX692" s="13" t="s">
        <v>81</v>
      </c>
      <c r="AY692" s="204" t="s">
        <v>147</v>
      </c>
    </row>
    <row r="693" spans="1:65" s="2" customFormat="1" ht="24.2" customHeight="1">
      <c r="A693" s="36"/>
      <c r="B693" s="37"/>
      <c r="C693" s="175" t="s">
        <v>1140</v>
      </c>
      <c r="D693" s="175" t="s">
        <v>149</v>
      </c>
      <c r="E693" s="176" t="s">
        <v>1141</v>
      </c>
      <c r="F693" s="177" t="s">
        <v>1142</v>
      </c>
      <c r="G693" s="178" t="s">
        <v>152</v>
      </c>
      <c r="H693" s="179">
        <v>1</v>
      </c>
      <c r="I693" s="180"/>
      <c r="J693" s="181">
        <f>ROUND(I693*H693,2)</f>
        <v>0</v>
      </c>
      <c r="K693" s="177" t="s">
        <v>153</v>
      </c>
      <c r="L693" s="41"/>
      <c r="M693" s="182" t="s">
        <v>19</v>
      </c>
      <c r="N693" s="183" t="s">
        <v>44</v>
      </c>
      <c r="O693" s="66"/>
      <c r="P693" s="184">
        <f>O693*H693</f>
        <v>0</v>
      </c>
      <c r="Q693" s="184">
        <v>0.00019</v>
      </c>
      <c r="R693" s="184">
        <f>Q693*H693</f>
        <v>0.00019</v>
      </c>
      <c r="S693" s="184">
        <v>0</v>
      </c>
      <c r="T693" s="185">
        <f>S693*H693</f>
        <v>0</v>
      </c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R693" s="186" t="s">
        <v>241</v>
      </c>
      <c r="AT693" s="186" t="s">
        <v>149</v>
      </c>
      <c r="AU693" s="186" t="s">
        <v>83</v>
      </c>
      <c r="AY693" s="19" t="s">
        <v>147</v>
      </c>
      <c r="BE693" s="187">
        <f>IF(N693="základní",J693,0)</f>
        <v>0</v>
      </c>
      <c r="BF693" s="187">
        <f>IF(N693="snížená",J693,0)</f>
        <v>0</v>
      </c>
      <c r="BG693" s="187">
        <f>IF(N693="zákl. přenesená",J693,0)</f>
        <v>0</v>
      </c>
      <c r="BH693" s="187">
        <f>IF(N693="sníž. přenesená",J693,0)</f>
        <v>0</v>
      </c>
      <c r="BI693" s="187">
        <f>IF(N693="nulová",J693,0)</f>
        <v>0</v>
      </c>
      <c r="BJ693" s="19" t="s">
        <v>81</v>
      </c>
      <c r="BK693" s="187">
        <f>ROUND(I693*H693,2)</f>
        <v>0</v>
      </c>
      <c r="BL693" s="19" t="s">
        <v>241</v>
      </c>
      <c r="BM693" s="186" t="s">
        <v>1143</v>
      </c>
    </row>
    <row r="694" spans="1:47" s="2" customFormat="1" ht="11.25">
      <c r="A694" s="36"/>
      <c r="B694" s="37"/>
      <c r="C694" s="38"/>
      <c r="D694" s="188" t="s">
        <v>156</v>
      </c>
      <c r="E694" s="38"/>
      <c r="F694" s="189" t="s">
        <v>1144</v>
      </c>
      <c r="G694" s="38"/>
      <c r="H694" s="38"/>
      <c r="I694" s="190"/>
      <c r="J694" s="38"/>
      <c r="K694" s="38"/>
      <c r="L694" s="41"/>
      <c r="M694" s="191"/>
      <c r="N694" s="192"/>
      <c r="O694" s="66"/>
      <c r="P694" s="66"/>
      <c r="Q694" s="66"/>
      <c r="R694" s="66"/>
      <c r="S694" s="66"/>
      <c r="T694" s="67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T694" s="19" t="s">
        <v>156</v>
      </c>
      <c r="AU694" s="19" t="s">
        <v>83</v>
      </c>
    </row>
    <row r="695" spans="2:51" s="13" customFormat="1" ht="11.25">
      <c r="B695" s="193"/>
      <c r="C695" s="194"/>
      <c r="D695" s="195" t="s">
        <v>158</v>
      </c>
      <c r="E695" s="196" t="s">
        <v>19</v>
      </c>
      <c r="F695" s="197" t="s">
        <v>1145</v>
      </c>
      <c r="G695" s="194"/>
      <c r="H695" s="198">
        <v>1</v>
      </c>
      <c r="I695" s="199"/>
      <c r="J695" s="194"/>
      <c r="K695" s="194"/>
      <c r="L695" s="200"/>
      <c r="M695" s="201"/>
      <c r="N695" s="202"/>
      <c r="O695" s="202"/>
      <c r="P695" s="202"/>
      <c r="Q695" s="202"/>
      <c r="R695" s="202"/>
      <c r="S695" s="202"/>
      <c r="T695" s="203"/>
      <c r="AT695" s="204" t="s">
        <v>158</v>
      </c>
      <c r="AU695" s="204" t="s">
        <v>83</v>
      </c>
      <c r="AV695" s="13" t="s">
        <v>83</v>
      </c>
      <c r="AW695" s="13" t="s">
        <v>34</v>
      </c>
      <c r="AX695" s="13" t="s">
        <v>81</v>
      </c>
      <c r="AY695" s="204" t="s">
        <v>147</v>
      </c>
    </row>
    <row r="696" spans="1:65" s="2" customFormat="1" ht="16.5" customHeight="1">
      <c r="A696" s="36"/>
      <c r="B696" s="37"/>
      <c r="C696" s="175" t="s">
        <v>1146</v>
      </c>
      <c r="D696" s="175" t="s">
        <v>149</v>
      </c>
      <c r="E696" s="176" t="s">
        <v>1147</v>
      </c>
      <c r="F696" s="177" t="s">
        <v>1148</v>
      </c>
      <c r="G696" s="178" t="s">
        <v>215</v>
      </c>
      <c r="H696" s="179">
        <v>2.5</v>
      </c>
      <c r="I696" s="180"/>
      <c r="J696" s="181">
        <f>ROUND(I696*H696,2)</f>
        <v>0</v>
      </c>
      <c r="K696" s="177" t="s">
        <v>153</v>
      </c>
      <c r="L696" s="41"/>
      <c r="M696" s="182" t="s">
        <v>19</v>
      </c>
      <c r="N696" s="183" t="s">
        <v>44</v>
      </c>
      <c r="O696" s="66"/>
      <c r="P696" s="184">
        <f>O696*H696</f>
        <v>0</v>
      </c>
      <c r="Q696" s="184">
        <v>0.00108</v>
      </c>
      <c r="R696" s="184">
        <f>Q696*H696</f>
        <v>0.0027</v>
      </c>
      <c r="S696" s="184">
        <v>0</v>
      </c>
      <c r="T696" s="185">
        <f>S696*H696</f>
        <v>0</v>
      </c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R696" s="186" t="s">
        <v>241</v>
      </c>
      <c r="AT696" s="186" t="s">
        <v>149</v>
      </c>
      <c r="AU696" s="186" t="s">
        <v>83</v>
      </c>
      <c r="AY696" s="19" t="s">
        <v>147</v>
      </c>
      <c r="BE696" s="187">
        <f>IF(N696="základní",J696,0)</f>
        <v>0</v>
      </c>
      <c r="BF696" s="187">
        <f>IF(N696="snížená",J696,0)</f>
        <v>0</v>
      </c>
      <c r="BG696" s="187">
        <f>IF(N696="zákl. přenesená",J696,0)</f>
        <v>0</v>
      </c>
      <c r="BH696" s="187">
        <f>IF(N696="sníž. přenesená",J696,0)</f>
        <v>0</v>
      </c>
      <c r="BI696" s="187">
        <f>IF(N696="nulová",J696,0)</f>
        <v>0</v>
      </c>
      <c r="BJ696" s="19" t="s">
        <v>81</v>
      </c>
      <c r="BK696" s="187">
        <f>ROUND(I696*H696,2)</f>
        <v>0</v>
      </c>
      <c r="BL696" s="19" t="s">
        <v>241</v>
      </c>
      <c r="BM696" s="186" t="s">
        <v>1149</v>
      </c>
    </row>
    <row r="697" spans="1:47" s="2" customFormat="1" ht="11.25">
      <c r="A697" s="36"/>
      <c r="B697" s="37"/>
      <c r="C697" s="38"/>
      <c r="D697" s="188" t="s">
        <v>156</v>
      </c>
      <c r="E697" s="38"/>
      <c r="F697" s="189" t="s">
        <v>1150</v>
      </c>
      <c r="G697" s="38"/>
      <c r="H697" s="38"/>
      <c r="I697" s="190"/>
      <c r="J697" s="38"/>
      <c r="K697" s="38"/>
      <c r="L697" s="41"/>
      <c r="M697" s="191"/>
      <c r="N697" s="192"/>
      <c r="O697" s="66"/>
      <c r="P697" s="66"/>
      <c r="Q697" s="66"/>
      <c r="R697" s="66"/>
      <c r="S697" s="66"/>
      <c r="T697" s="67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T697" s="19" t="s">
        <v>156</v>
      </c>
      <c r="AU697" s="19" t="s">
        <v>83</v>
      </c>
    </row>
    <row r="698" spans="2:51" s="13" customFormat="1" ht="11.25">
      <c r="B698" s="193"/>
      <c r="C698" s="194"/>
      <c r="D698" s="195" t="s">
        <v>158</v>
      </c>
      <c r="E698" s="196" t="s">
        <v>19</v>
      </c>
      <c r="F698" s="197" t="s">
        <v>1151</v>
      </c>
      <c r="G698" s="194"/>
      <c r="H698" s="198">
        <v>2.5</v>
      </c>
      <c r="I698" s="199"/>
      <c r="J698" s="194"/>
      <c r="K698" s="194"/>
      <c r="L698" s="200"/>
      <c r="M698" s="201"/>
      <c r="N698" s="202"/>
      <c r="O698" s="202"/>
      <c r="P698" s="202"/>
      <c r="Q698" s="202"/>
      <c r="R698" s="202"/>
      <c r="S698" s="202"/>
      <c r="T698" s="203"/>
      <c r="AT698" s="204" t="s">
        <v>158</v>
      </c>
      <c r="AU698" s="204" t="s">
        <v>83</v>
      </c>
      <c r="AV698" s="13" t="s">
        <v>83</v>
      </c>
      <c r="AW698" s="13" t="s">
        <v>34</v>
      </c>
      <c r="AX698" s="13" t="s">
        <v>81</v>
      </c>
      <c r="AY698" s="204" t="s">
        <v>147</v>
      </c>
    </row>
    <row r="699" spans="1:65" s="2" customFormat="1" ht="24.2" customHeight="1">
      <c r="A699" s="36"/>
      <c r="B699" s="37"/>
      <c r="C699" s="175" t="s">
        <v>1152</v>
      </c>
      <c r="D699" s="175" t="s">
        <v>149</v>
      </c>
      <c r="E699" s="176" t="s">
        <v>1153</v>
      </c>
      <c r="F699" s="177" t="s">
        <v>1154</v>
      </c>
      <c r="G699" s="178" t="s">
        <v>237</v>
      </c>
      <c r="H699" s="179">
        <v>1.351</v>
      </c>
      <c r="I699" s="180"/>
      <c r="J699" s="181">
        <f>ROUND(I699*H699,2)</f>
        <v>0</v>
      </c>
      <c r="K699" s="177" t="s">
        <v>153</v>
      </c>
      <c r="L699" s="41"/>
      <c r="M699" s="182" t="s">
        <v>19</v>
      </c>
      <c r="N699" s="183" t="s">
        <v>44</v>
      </c>
      <c r="O699" s="66"/>
      <c r="P699" s="184">
        <f>O699*H699</f>
        <v>0</v>
      </c>
      <c r="Q699" s="184">
        <v>0</v>
      </c>
      <c r="R699" s="184">
        <f>Q699*H699</f>
        <v>0</v>
      </c>
      <c r="S699" s="184">
        <v>0</v>
      </c>
      <c r="T699" s="185">
        <f>S699*H699</f>
        <v>0</v>
      </c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R699" s="186" t="s">
        <v>241</v>
      </c>
      <c r="AT699" s="186" t="s">
        <v>149</v>
      </c>
      <c r="AU699" s="186" t="s">
        <v>83</v>
      </c>
      <c r="AY699" s="19" t="s">
        <v>147</v>
      </c>
      <c r="BE699" s="187">
        <f>IF(N699="základní",J699,0)</f>
        <v>0</v>
      </c>
      <c r="BF699" s="187">
        <f>IF(N699="snížená",J699,0)</f>
        <v>0</v>
      </c>
      <c r="BG699" s="187">
        <f>IF(N699="zákl. přenesená",J699,0)</f>
        <v>0</v>
      </c>
      <c r="BH699" s="187">
        <f>IF(N699="sníž. přenesená",J699,0)</f>
        <v>0</v>
      </c>
      <c r="BI699" s="187">
        <f>IF(N699="nulová",J699,0)</f>
        <v>0</v>
      </c>
      <c r="BJ699" s="19" t="s">
        <v>81</v>
      </c>
      <c r="BK699" s="187">
        <f>ROUND(I699*H699,2)</f>
        <v>0</v>
      </c>
      <c r="BL699" s="19" t="s">
        <v>241</v>
      </c>
      <c r="BM699" s="186" t="s">
        <v>1155</v>
      </c>
    </row>
    <row r="700" spans="1:47" s="2" customFormat="1" ht="11.25">
      <c r="A700" s="36"/>
      <c r="B700" s="37"/>
      <c r="C700" s="38"/>
      <c r="D700" s="188" t="s">
        <v>156</v>
      </c>
      <c r="E700" s="38"/>
      <c r="F700" s="189" t="s">
        <v>1156</v>
      </c>
      <c r="G700" s="38"/>
      <c r="H700" s="38"/>
      <c r="I700" s="190"/>
      <c r="J700" s="38"/>
      <c r="K700" s="38"/>
      <c r="L700" s="41"/>
      <c r="M700" s="191"/>
      <c r="N700" s="192"/>
      <c r="O700" s="66"/>
      <c r="P700" s="66"/>
      <c r="Q700" s="66"/>
      <c r="R700" s="66"/>
      <c r="S700" s="66"/>
      <c r="T700" s="67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T700" s="19" t="s">
        <v>156</v>
      </c>
      <c r="AU700" s="19" t="s">
        <v>83</v>
      </c>
    </row>
    <row r="701" spans="2:63" s="12" customFormat="1" ht="22.9" customHeight="1">
      <c r="B701" s="159"/>
      <c r="C701" s="160"/>
      <c r="D701" s="161" t="s">
        <v>72</v>
      </c>
      <c r="E701" s="173" t="s">
        <v>1157</v>
      </c>
      <c r="F701" s="173" t="s">
        <v>1158</v>
      </c>
      <c r="G701" s="160"/>
      <c r="H701" s="160"/>
      <c r="I701" s="163"/>
      <c r="J701" s="174">
        <f>BK701</f>
        <v>0</v>
      </c>
      <c r="K701" s="160"/>
      <c r="L701" s="165"/>
      <c r="M701" s="166"/>
      <c r="N701" s="167"/>
      <c r="O701" s="167"/>
      <c r="P701" s="168">
        <f>SUM(P702:P728)</f>
        <v>0</v>
      </c>
      <c r="Q701" s="167"/>
      <c r="R701" s="168">
        <f>SUM(R702:R728)</f>
        <v>0</v>
      </c>
      <c r="S701" s="167"/>
      <c r="T701" s="169">
        <f>SUM(T702:T728)</f>
        <v>0.7371447000000001</v>
      </c>
      <c r="AR701" s="170" t="s">
        <v>83</v>
      </c>
      <c r="AT701" s="171" t="s">
        <v>72</v>
      </c>
      <c r="AU701" s="171" t="s">
        <v>81</v>
      </c>
      <c r="AY701" s="170" t="s">
        <v>147</v>
      </c>
      <c r="BK701" s="172">
        <f>SUM(BK702:BK728)</f>
        <v>0</v>
      </c>
    </row>
    <row r="702" spans="1:65" s="2" customFormat="1" ht="16.5" customHeight="1">
      <c r="A702" s="36"/>
      <c r="B702" s="37"/>
      <c r="C702" s="175" t="s">
        <v>1159</v>
      </c>
      <c r="D702" s="175" t="s">
        <v>149</v>
      </c>
      <c r="E702" s="176" t="s">
        <v>1160</v>
      </c>
      <c r="F702" s="177" t="s">
        <v>1161</v>
      </c>
      <c r="G702" s="178" t="s">
        <v>180</v>
      </c>
      <c r="H702" s="179">
        <v>16.93</v>
      </c>
      <c r="I702" s="180"/>
      <c r="J702" s="181">
        <f>ROUND(I702*H702,2)</f>
        <v>0</v>
      </c>
      <c r="K702" s="177" t="s">
        <v>153</v>
      </c>
      <c r="L702" s="41"/>
      <c r="M702" s="182" t="s">
        <v>19</v>
      </c>
      <c r="N702" s="183" t="s">
        <v>44</v>
      </c>
      <c r="O702" s="66"/>
      <c r="P702" s="184">
        <f>O702*H702</f>
        <v>0</v>
      </c>
      <c r="Q702" s="184">
        <v>0</v>
      </c>
      <c r="R702" s="184">
        <f>Q702*H702</f>
        <v>0</v>
      </c>
      <c r="S702" s="184">
        <v>0.00594</v>
      </c>
      <c r="T702" s="185">
        <f>S702*H702</f>
        <v>0.10056419999999999</v>
      </c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R702" s="186" t="s">
        <v>241</v>
      </c>
      <c r="AT702" s="186" t="s">
        <v>149</v>
      </c>
      <c r="AU702" s="186" t="s">
        <v>83</v>
      </c>
      <c r="AY702" s="19" t="s">
        <v>147</v>
      </c>
      <c r="BE702" s="187">
        <f>IF(N702="základní",J702,0)</f>
        <v>0</v>
      </c>
      <c r="BF702" s="187">
        <f>IF(N702="snížená",J702,0)</f>
        <v>0</v>
      </c>
      <c r="BG702" s="187">
        <f>IF(N702="zákl. přenesená",J702,0)</f>
        <v>0</v>
      </c>
      <c r="BH702" s="187">
        <f>IF(N702="sníž. přenesená",J702,0)</f>
        <v>0</v>
      </c>
      <c r="BI702" s="187">
        <f>IF(N702="nulová",J702,0)</f>
        <v>0</v>
      </c>
      <c r="BJ702" s="19" t="s">
        <v>81</v>
      </c>
      <c r="BK702" s="187">
        <f>ROUND(I702*H702,2)</f>
        <v>0</v>
      </c>
      <c r="BL702" s="19" t="s">
        <v>241</v>
      </c>
      <c r="BM702" s="186" t="s">
        <v>1162</v>
      </c>
    </row>
    <row r="703" spans="1:47" s="2" customFormat="1" ht="11.25">
      <c r="A703" s="36"/>
      <c r="B703" s="37"/>
      <c r="C703" s="38"/>
      <c r="D703" s="188" t="s">
        <v>156</v>
      </c>
      <c r="E703" s="38"/>
      <c r="F703" s="189" t="s">
        <v>1163</v>
      </c>
      <c r="G703" s="38"/>
      <c r="H703" s="38"/>
      <c r="I703" s="190"/>
      <c r="J703" s="38"/>
      <c r="K703" s="38"/>
      <c r="L703" s="41"/>
      <c r="M703" s="191"/>
      <c r="N703" s="192"/>
      <c r="O703" s="66"/>
      <c r="P703" s="66"/>
      <c r="Q703" s="66"/>
      <c r="R703" s="66"/>
      <c r="S703" s="66"/>
      <c r="T703" s="67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T703" s="19" t="s">
        <v>156</v>
      </c>
      <c r="AU703" s="19" t="s">
        <v>83</v>
      </c>
    </row>
    <row r="704" spans="2:51" s="13" customFormat="1" ht="11.25">
      <c r="B704" s="193"/>
      <c r="C704" s="194"/>
      <c r="D704" s="195" t="s">
        <v>158</v>
      </c>
      <c r="E704" s="196" t="s">
        <v>19</v>
      </c>
      <c r="F704" s="197" t="s">
        <v>1164</v>
      </c>
      <c r="G704" s="194"/>
      <c r="H704" s="198">
        <v>1.89</v>
      </c>
      <c r="I704" s="199"/>
      <c r="J704" s="194"/>
      <c r="K704" s="194"/>
      <c r="L704" s="200"/>
      <c r="M704" s="201"/>
      <c r="N704" s="202"/>
      <c r="O704" s="202"/>
      <c r="P704" s="202"/>
      <c r="Q704" s="202"/>
      <c r="R704" s="202"/>
      <c r="S704" s="202"/>
      <c r="T704" s="203"/>
      <c r="AT704" s="204" t="s">
        <v>158</v>
      </c>
      <c r="AU704" s="204" t="s">
        <v>83</v>
      </c>
      <c r="AV704" s="13" t="s">
        <v>83</v>
      </c>
      <c r="AW704" s="13" t="s">
        <v>34</v>
      </c>
      <c r="AX704" s="13" t="s">
        <v>73</v>
      </c>
      <c r="AY704" s="204" t="s">
        <v>147</v>
      </c>
    </row>
    <row r="705" spans="2:51" s="13" customFormat="1" ht="11.25">
      <c r="B705" s="193"/>
      <c r="C705" s="194"/>
      <c r="D705" s="195" t="s">
        <v>158</v>
      </c>
      <c r="E705" s="196" t="s">
        <v>19</v>
      </c>
      <c r="F705" s="197" t="s">
        <v>1165</v>
      </c>
      <c r="G705" s="194"/>
      <c r="H705" s="198">
        <v>15.04</v>
      </c>
      <c r="I705" s="199"/>
      <c r="J705" s="194"/>
      <c r="K705" s="194"/>
      <c r="L705" s="200"/>
      <c r="M705" s="201"/>
      <c r="N705" s="202"/>
      <c r="O705" s="202"/>
      <c r="P705" s="202"/>
      <c r="Q705" s="202"/>
      <c r="R705" s="202"/>
      <c r="S705" s="202"/>
      <c r="T705" s="203"/>
      <c r="AT705" s="204" t="s">
        <v>158</v>
      </c>
      <c r="AU705" s="204" t="s">
        <v>83</v>
      </c>
      <c r="AV705" s="13" t="s">
        <v>83</v>
      </c>
      <c r="AW705" s="13" t="s">
        <v>34</v>
      </c>
      <c r="AX705" s="13" t="s">
        <v>73</v>
      </c>
      <c r="AY705" s="204" t="s">
        <v>147</v>
      </c>
    </row>
    <row r="706" spans="2:51" s="15" customFormat="1" ht="11.25">
      <c r="B706" s="225"/>
      <c r="C706" s="226"/>
      <c r="D706" s="195" t="s">
        <v>158</v>
      </c>
      <c r="E706" s="227" t="s">
        <v>19</v>
      </c>
      <c r="F706" s="228" t="s">
        <v>257</v>
      </c>
      <c r="G706" s="226"/>
      <c r="H706" s="229">
        <v>16.93</v>
      </c>
      <c r="I706" s="230"/>
      <c r="J706" s="226"/>
      <c r="K706" s="226"/>
      <c r="L706" s="231"/>
      <c r="M706" s="232"/>
      <c r="N706" s="233"/>
      <c r="O706" s="233"/>
      <c r="P706" s="233"/>
      <c r="Q706" s="233"/>
      <c r="R706" s="233"/>
      <c r="S706" s="233"/>
      <c r="T706" s="234"/>
      <c r="AT706" s="235" t="s">
        <v>158</v>
      </c>
      <c r="AU706" s="235" t="s">
        <v>83</v>
      </c>
      <c r="AV706" s="15" t="s">
        <v>154</v>
      </c>
      <c r="AW706" s="15" t="s">
        <v>34</v>
      </c>
      <c r="AX706" s="15" t="s">
        <v>81</v>
      </c>
      <c r="AY706" s="235" t="s">
        <v>147</v>
      </c>
    </row>
    <row r="707" spans="1:65" s="2" customFormat="1" ht="16.5" customHeight="1">
      <c r="A707" s="36"/>
      <c r="B707" s="37"/>
      <c r="C707" s="175" t="s">
        <v>1166</v>
      </c>
      <c r="D707" s="175" t="s">
        <v>149</v>
      </c>
      <c r="E707" s="176" t="s">
        <v>1167</v>
      </c>
      <c r="F707" s="177" t="s">
        <v>1168</v>
      </c>
      <c r="G707" s="178" t="s">
        <v>215</v>
      </c>
      <c r="H707" s="179">
        <v>162</v>
      </c>
      <c r="I707" s="180"/>
      <c r="J707" s="181">
        <f>ROUND(I707*H707,2)</f>
        <v>0</v>
      </c>
      <c r="K707" s="177" t="s">
        <v>153</v>
      </c>
      <c r="L707" s="41"/>
      <c r="M707" s="182" t="s">
        <v>19</v>
      </c>
      <c r="N707" s="183" t="s">
        <v>44</v>
      </c>
      <c r="O707" s="66"/>
      <c r="P707" s="184">
        <f>O707*H707</f>
        <v>0</v>
      </c>
      <c r="Q707" s="184">
        <v>0</v>
      </c>
      <c r="R707" s="184">
        <f>Q707*H707</f>
        <v>0</v>
      </c>
      <c r="S707" s="184">
        <v>0.00191</v>
      </c>
      <c r="T707" s="185">
        <f>S707*H707</f>
        <v>0.30942000000000003</v>
      </c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R707" s="186" t="s">
        <v>241</v>
      </c>
      <c r="AT707" s="186" t="s">
        <v>149</v>
      </c>
      <c r="AU707" s="186" t="s">
        <v>83</v>
      </c>
      <c r="AY707" s="19" t="s">
        <v>147</v>
      </c>
      <c r="BE707" s="187">
        <f>IF(N707="základní",J707,0)</f>
        <v>0</v>
      </c>
      <c r="BF707" s="187">
        <f>IF(N707="snížená",J707,0)</f>
        <v>0</v>
      </c>
      <c r="BG707" s="187">
        <f>IF(N707="zákl. přenesená",J707,0)</f>
        <v>0</v>
      </c>
      <c r="BH707" s="187">
        <f>IF(N707="sníž. přenesená",J707,0)</f>
        <v>0</v>
      </c>
      <c r="BI707" s="187">
        <f>IF(N707="nulová",J707,0)</f>
        <v>0</v>
      </c>
      <c r="BJ707" s="19" t="s">
        <v>81</v>
      </c>
      <c r="BK707" s="187">
        <f>ROUND(I707*H707,2)</f>
        <v>0</v>
      </c>
      <c r="BL707" s="19" t="s">
        <v>241</v>
      </c>
      <c r="BM707" s="186" t="s">
        <v>1169</v>
      </c>
    </row>
    <row r="708" spans="1:47" s="2" customFormat="1" ht="11.25">
      <c r="A708" s="36"/>
      <c r="B708" s="37"/>
      <c r="C708" s="38"/>
      <c r="D708" s="188" t="s">
        <v>156</v>
      </c>
      <c r="E708" s="38"/>
      <c r="F708" s="189" t="s">
        <v>1170</v>
      </c>
      <c r="G708" s="38"/>
      <c r="H708" s="38"/>
      <c r="I708" s="190"/>
      <c r="J708" s="38"/>
      <c r="K708" s="38"/>
      <c r="L708" s="41"/>
      <c r="M708" s="191"/>
      <c r="N708" s="192"/>
      <c r="O708" s="66"/>
      <c r="P708" s="66"/>
      <c r="Q708" s="66"/>
      <c r="R708" s="66"/>
      <c r="S708" s="66"/>
      <c r="T708" s="67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T708" s="19" t="s">
        <v>156</v>
      </c>
      <c r="AU708" s="19" t="s">
        <v>83</v>
      </c>
    </row>
    <row r="709" spans="2:51" s="13" customFormat="1" ht="11.25">
      <c r="B709" s="193"/>
      <c r="C709" s="194"/>
      <c r="D709" s="195" t="s">
        <v>158</v>
      </c>
      <c r="E709" s="196" t="s">
        <v>19</v>
      </c>
      <c r="F709" s="197" t="s">
        <v>1171</v>
      </c>
      <c r="G709" s="194"/>
      <c r="H709" s="198">
        <v>149.6</v>
      </c>
      <c r="I709" s="199"/>
      <c r="J709" s="194"/>
      <c r="K709" s="194"/>
      <c r="L709" s="200"/>
      <c r="M709" s="201"/>
      <c r="N709" s="202"/>
      <c r="O709" s="202"/>
      <c r="P709" s="202"/>
      <c r="Q709" s="202"/>
      <c r="R709" s="202"/>
      <c r="S709" s="202"/>
      <c r="T709" s="203"/>
      <c r="AT709" s="204" t="s">
        <v>158</v>
      </c>
      <c r="AU709" s="204" t="s">
        <v>83</v>
      </c>
      <c r="AV709" s="13" t="s">
        <v>83</v>
      </c>
      <c r="AW709" s="13" t="s">
        <v>34</v>
      </c>
      <c r="AX709" s="13" t="s">
        <v>73</v>
      </c>
      <c r="AY709" s="204" t="s">
        <v>147</v>
      </c>
    </row>
    <row r="710" spans="2:51" s="13" customFormat="1" ht="11.25">
      <c r="B710" s="193"/>
      <c r="C710" s="194"/>
      <c r="D710" s="195" t="s">
        <v>158</v>
      </c>
      <c r="E710" s="196" t="s">
        <v>19</v>
      </c>
      <c r="F710" s="197" t="s">
        <v>1105</v>
      </c>
      <c r="G710" s="194"/>
      <c r="H710" s="198">
        <v>12.4</v>
      </c>
      <c r="I710" s="199"/>
      <c r="J710" s="194"/>
      <c r="K710" s="194"/>
      <c r="L710" s="200"/>
      <c r="M710" s="201"/>
      <c r="N710" s="202"/>
      <c r="O710" s="202"/>
      <c r="P710" s="202"/>
      <c r="Q710" s="202"/>
      <c r="R710" s="202"/>
      <c r="S710" s="202"/>
      <c r="T710" s="203"/>
      <c r="AT710" s="204" t="s">
        <v>158</v>
      </c>
      <c r="AU710" s="204" t="s">
        <v>83</v>
      </c>
      <c r="AV710" s="13" t="s">
        <v>83</v>
      </c>
      <c r="AW710" s="13" t="s">
        <v>34</v>
      </c>
      <c r="AX710" s="13" t="s">
        <v>73</v>
      </c>
      <c r="AY710" s="204" t="s">
        <v>147</v>
      </c>
    </row>
    <row r="711" spans="2:51" s="15" customFormat="1" ht="11.25">
      <c r="B711" s="225"/>
      <c r="C711" s="226"/>
      <c r="D711" s="195" t="s">
        <v>158</v>
      </c>
      <c r="E711" s="227" t="s">
        <v>19</v>
      </c>
      <c r="F711" s="228" t="s">
        <v>257</v>
      </c>
      <c r="G711" s="226"/>
      <c r="H711" s="229">
        <v>162</v>
      </c>
      <c r="I711" s="230"/>
      <c r="J711" s="226"/>
      <c r="K711" s="226"/>
      <c r="L711" s="231"/>
      <c r="M711" s="232"/>
      <c r="N711" s="233"/>
      <c r="O711" s="233"/>
      <c r="P711" s="233"/>
      <c r="Q711" s="233"/>
      <c r="R711" s="233"/>
      <c r="S711" s="233"/>
      <c r="T711" s="234"/>
      <c r="AT711" s="235" t="s">
        <v>158</v>
      </c>
      <c r="AU711" s="235" t="s">
        <v>83</v>
      </c>
      <c r="AV711" s="15" t="s">
        <v>154</v>
      </c>
      <c r="AW711" s="15" t="s">
        <v>34</v>
      </c>
      <c r="AX711" s="15" t="s">
        <v>81</v>
      </c>
      <c r="AY711" s="235" t="s">
        <v>147</v>
      </c>
    </row>
    <row r="712" spans="1:65" s="2" customFormat="1" ht="16.5" customHeight="1">
      <c r="A712" s="36"/>
      <c r="B712" s="37"/>
      <c r="C712" s="175" t="s">
        <v>1172</v>
      </c>
      <c r="D712" s="175" t="s">
        <v>149</v>
      </c>
      <c r="E712" s="176" t="s">
        <v>1173</v>
      </c>
      <c r="F712" s="177" t="s">
        <v>1174</v>
      </c>
      <c r="G712" s="178" t="s">
        <v>215</v>
      </c>
      <c r="H712" s="179">
        <v>1.15</v>
      </c>
      <c r="I712" s="180"/>
      <c r="J712" s="181">
        <f>ROUND(I712*H712,2)</f>
        <v>0</v>
      </c>
      <c r="K712" s="177" t="s">
        <v>153</v>
      </c>
      <c r="L712" s="41"/>
      <c r="M712" s="182" t="s">
        <v>19</v>
      </c>
      <c r="N712" s="183" t="s">
        <v>44</v>
      </c>
      <c r="O712" s="66"/>
      <c r="P712" s="184">
        <f>O712*H712</f>
        <v>0</v>
      </c>
      <c r="Q712" s="184">
        <v>0</v>
      </c>
      <c r="R712" s="184">
        <f>Q712*H712</f>
        <v>0</v>
      </c>
      <c r="S712" s="184">
        <v>0.00167</v>
      </c>
      <c r="T712" s="185">
        <f>S712*H712</f>
        <v>0.0019205</v>
      </c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R712" s="186" t="s">
        <v>241</v>
      </c>
      <c r="AT712" s="186" t="s">
        <v>149</v>
      </c>
      <c r="AU712" s="186" t="s">
        <v>83</v>
      </c>
      <c r="AY712" s="19" t="s">
        <v>147</v>
      </c>
      <c r="BE712" s="187">
        <f>IF(N712="základní",J712,0)</f>
        <v>0</v>
      </c>
      <c r="BF712" s="187">
        <f>IF(N712="snížená",J712,0)</f>
        <v>0</v>
      </c>
      <c r="BG712" s="187">
        <f>IF(N712="zákl. přenesená",J712,0)</f>
        <v>0</v>
      </c>
      <c r="BH712" s="187">
        <f>IF(N712="sníž. přenesená",J712,0)</f>
        <v>0</v>
      </c>
      <c r="BI712" s="187">
        <f>IF(N712="nulová",J712,0)</f>
        <v>0</v>
      </c>
      <c r="BJ712" s="19" t="s">
        <v>81</v>
      </c>
      <c r="BK712" s="187">
        <f>ROUND(I712*H712,2)</f>
        <v>0</v>
      </c>
      <c r="BL712" s="19" t="s">
        <v>241</v>
      </c>
      <c r="BM712" s="186" t="s">
        <v>1175</v>
      </c>
    </row>
    <row r="713" spans="1:47" s="2" customFormat="1" ht="11.25">
      <c r="A713" s="36"/>
      <c r="B713" s="37"/>
      <c r="C713" s="38"/>
      <c r="D713" s="188" t="s">
        <v>156</v>
      </c>
      <c r="E713" s="38"/>
      <c r="F713" s="189" t="s">
        <v>1176</v>
      </c>
      <c r="G713" s="38"/>
      <c r="H713" s="38"/>
      <c r="I713" s="190"/>
      <c r="J713" s="38"/>
      <c r="K713" s="38"/>
      <c r="L713" s="41"/>
      <c r="M713" s="191"/>
      <c r="N713" s="192"/>
      <c r="O713" s="66"/>
      <c r="P713" s="66"/>
      <c r="Q713" s="66"/>
      <c r="R713" s="66"/>
      <c r="S713" s="66"/>
      <c r="T713" s="67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T713" s="19" t="s">
        <v>156</v>
      </c>
      <c r="AU713" s="19" t="s">
        <v>83</v>
      </c>
    </row>
    <row r="714" spans="2:51" s="13" customFormat="1" ht="11.25">
      <c r="B714" s="193"/>
      <c r="C714" s="194"/>
      <c r="D714" s="195" t="s">
        <v>158</v>
      </c>
      <c r="E714" s="196" t="s">
        <v>19</v>
      </c>
      <c r="F714" s="197" t="s">
        <v>1177</v>
      </c>
      <c r="G714" s="194"/>
      <c r="H714" s="198">
        <v>1.15</v>
      </c>
      <c r="I714" s="199"/>
      <c r="J714" s="194"/>
      <c r="K714" s="194"/>
      <c r="L714" s="200"/>
      <c r="M714" s="201"/>
      <c r="N714" s="202"/>
      <c r="O714" s="202"/>
      <c r="P714" s="202"/>
      <c r="Q714" s="202"/>
      <c r="R714" s="202"/>
      <c r="S714" s="202"/>
      <c r="T714" s="203"/>
      <c r="AT714" s="204" t="s">
        <v>158</v>
      </c>
      <c r="AU714" s="204" t="s">
        <v>83</v>
      </c>
      <c r="AV714" s="13" t="s">
        <v>83</v>
      </c>
      <c r="AW714" s="13" t="s">
        <v>34</v>
      </c>
      <c r="AX714" s="13" t="s">
        <v>81</v>
      </c>
      <c r="AY714" s="204" t="s">
        <v>147</v>
      </c>
    </row>
    <row r="715" spans="1:65" s="2" customFormat="1" ht="16.5" customHeight="1">
      <c r="A715" s="36"/>
      <c r="B715" s="37"/>
      <c r="C715" s="175" t="s">
        <v>1178</v>
      </c>
      <c r="D715" s="175" t="s">
        <v>149</v>
      </c>
      <c r="E715" s="176" t="s">
        <v>1179</v>
      </c>
      <c r="F715" s="177" t="s">
        <v>1180</v>
      </c>
      <c r="G715" s="178" t="s">
        <v>215</v>
      </c>
      <c r="H715" s="179">
        <v>164.2</v>
      </c>
      <c r="I715" s="180"/>
      <c r="J715" s="181">
        <f>ROUND(I715*H715,2)</f>
        <v>0</v>
      </c>
      <c r="K715" s="177" t="s">
        <v>153</v>
      </c>
      <c r="L715" s="41"/>
      <c r="M715" s="182" t="s">
        <v>19</v>
      </c>
      <c r="N715" s="183" t="s">
        <v>44</v>
      </c>
      <c r="O715" s="66"/>
      <c r="P715" s="184">
        <f>O715*H715</f>
        <v>0</v>
      </c>
      <c r="Q715" s="184">
        <v>0</v>
      </c>
      <c r="R715" s="184">
        <f>Q715*H715</f>
        <v>0</v>
      </c>
      <c r="S715" s="184">
        <v>0.00175</v>
      </c>
      <c r="T715" s="185">
        <f>S715*H715</f>
        <v>0.28735</v>
      </c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R715" s="186" t="s">
        <v>241</v>
      </c>
      <c r="AT715" s="186" t="s">
        <v>149</v>
      </c>
      <c r="AU715" s="186" t="s">
        <v>83</v>
      </c>
      <c r="AY715" s="19" t="s">
        <v>147</v>
      </c>
      <c r="BE715" s="187">
        <f>IF(N715="základní",J715,0)</f>
        <v>0</v>
      </c>
      <c r="BF715" s="187">
        <f>IF(N715="snížená",J715,0)</f>
        <v>0</v>
      </c>
      <c r="BG715" s="187">
        <f>IF(N715="zákl. přenesená",J715,0)</f>
        <v>0</v>
      </c>
      <c r="BH715" s="187">
        <f>IF(N715="sníž. přenesená",J715,0)</f>
        <v>0</v>
      </c>
      <c r="BI715" s="187">
        <f>IF(N715="nulová",J715,0)</f>
        <v>0</v>
      </c>
      <c r="BJ715" s="19" t="s">
        <v>81</v>
      </c>
      <c r="BK715" s="187">
        <f>ROUND(I715*H715,2)</f>
        <v>0</v>
      </c>
      <c r="BL715" s="19" t="s">
        <v>241</v>
      </c>
      <c r="BM715" s="186" t="s">
        <v>1181</v>
      </c>
    </row>
    <row r="716" spans="1:47" s="2" customFormat="1" ht="11.25">
      <c r="A716" s="36"/>
      <c r="B716" s="37"/>
      <c r="C716" s="38"/>
      <c r="D716" s="188" t="s">
        <v>156</v>
      </c>
      <c r="E716" s="38"/>
      <c r="F716" s="189" t="s">
        <v>1182</v>
      </c>
      <c r="G716" s="38"/>
      <c r="H716" s="38"/>
      <c r="I716" s="190"/>
      <c r="J716" s="38"/>
      <c r="K716" s="38"/>
      <c r="L716" s="41"/>
      <c r="M716" s="191"/>
      <c r="N716" s="192"/>
      <c r="O716" s="66"/>
      <c r="P716" s="66"/>
      <c r="Q716" s="66"/>
      <c r="R716" s="66"/>
      <c r="S716" s="66"/>
      <c r="T716" s="67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T716" s="19" t="s">
        <v>156</v>
      </c>
      <c r="AU716" s="19" t="s">
        <v>83</v>
      </c>
    </row>
    <row r="717" spans="2:51" s="13" customFormat="1" ht="11.25">
      <c r="B717" s="193"/>
      <c r="C717" s="194"/>
      <c r="D717" s="195" t="s">
        <v>158</v>
      </c>
      <c r="E717" s="196" t="s">
        <v>19</v>
      </c>
      <c r="F717" s="197" t="s">
        <v>1183</v>
      </c>
      <c r="G717" s="194"/>
      <c r="H717" s="198">
        <v>153.3</v>
      </c>
      <c r="I717" s="199"/>
      <c r="J717" s="194"/>
      <c r="K717" s="194"/>
      <c r="L717" s="200"/>
      <c r="M717" s="201"/>
      <c r="N717" s="202"/>
      <c r="O717" s="202"/>
      <c r="P717" s="202"/>
      <c r="Q717" s="202"/>
      <c r="R717" s="202"/>
      <c r="S717" s="202"/>
      <c r="T717" s="203"/>
      <c r="AT717" s="204" t="s">
        <v>158</v>
      </c>
      <c r="AU717" s="204" t="s">
        <v>83</v>
      </c>
      <c r="AV717" s="13" t="s">
        <v>83</v>
      </c>
      <c r="AW717" s="13" t="s">
        <v>34</v>
      </c>
      <c r="AX717" s="13" t="s">
        <v>73</v>
      </c>
      <c r="AY717" s="204" t="s">
        <v>147</v>
      </c>
    </row>
    <row r="718" spans="2:51" s="13" customFormat="1" ht="11.25">
      <c r="B718" s="193"/>
      <c r="C718" s="194"/>
      <c r="D718" s="195" t="s">
        <v>158</v>
      </c>
      <c r="E718" s="196" t="s">
        <v>19</v>
      </c>
      <c r="F718" s="197" t="s">
        <v>1184</v>
      </c>
      <c r="G718" s="194"/>
      <c r="H718" s="198">
        <v>10.9</v>
      </c>
      <c r="I718" s="199"/>
      <c r="J718" s="194"/>
      <c r="K718" s="194"/>
      <c r="L718" s="200"/>
      <c r="M718" s="201"/>
      <c r="N718" s="202"/>
      <c r="O718" s="202"/>
      <c r="P718" s="202"/>
      <c r="Q718" s="202"/>
      <c r="R718" s="202"/>
      <c r="S718" s="202"/>
      <c r="T718" s="203"/>
      <c r="AT718" s="204" t="s">
        <v>158</v>
      </c>
      <c r="AU718" s="204" t="s">
        <v>83</v>
      </c>
      <c r="AV718" s="13" t="s">
        <v>83</v>
      </c>
      <c r="AW718" s="13" t="s">
        <v>34</v>
      </c>
      <c r="AX718" s="13" t="s">
        <v>73</v>
      </c>
      <c r="AY718" s="204" t="s">
        <v>147</v>
      </c>
    </row>
    <row r="719" spans="2:51" s="15" customFormat="1" ht="11.25">
      <c r="B719" s="225"/>
      <c r="C719" s="226"/>
      <c r="D719" s="195" t="s">
        <v>158</v>
      </c>
      <c r="E719" s="227" t="s">
        <v>19</v>
      </c>
      <c r="F719" s="228" t="s">
        <v>257</v>
      </c>
      <c r="G719" s="226"/>
      <c r="H719" s="229">
        <v>164.2</v>
      </c>
      <c r="I719" s="230"/>
      <c r="J719" s="226"/>
      <c r="K719" s="226"/>
      <c r="L719" s="231"/>
      <c r="M719" s="232"/>
      <c r="N719" s="233"/>
      <c r="O719" s="233"/>
      <c r="P719" s="233"/>
      <c r="Q719" s="233"/>
      <c r="R719" s="233"/>
      <c r="S719" s="233"/>
      <c r="T719" s="234"/>
      <c r="AT719" s="235" t="s">
        <v>158</v>
      </c>
      <c r="AU719" s="235" t="s">
        <v>83</v>
      </c>
      <c r="AV719" s="15" t="s">
        <v>154</v>
      </c>
      <c r="AW719" s="15" t="s">
        <v>34</v>
      </c>
      <c r="AX719" s="15" t="s">
        <v>81</v>
      </c>
      <c r="AY719" s="235" t="s">
        <v>147</v>
      </c>
    </row>
    <row r="720" spans="1:65" s="2" customFormat="1" ht="24.2" customHeight="1">
      <c r="A720" s="36"/>
      <c r="B720" s="37"/>
      <c r="C720" s="175" t="s">
        <v>1185</v>
      </c>
      <c r="D720" s="175" t="s">
        <v>149</v>
      </c>
      <c r="E720" s="176" t="s">
        <v>1186</v>
      </c>
      <c r="F720" s="177" t="s">
        <v>1187</v>
      </c>
      <c r="G720" s="178" t="s">
        <v>152</v>
      </c>
      <c r="H720" s="179">
        <v>8</v>
      </c>
      <c r="I720" s="180"/>
      <c r="J720" s="181">
        <f>ROUND(I720*H720,2)</f>
        <v>0</v>
      </c>
      <c r="K720" s="177" t="s">
        <v>153</v>
      </c>
      <c r="L720" s="41"/>
      <c r="M720" s="182" t="s">
        <v>19</v>
      </c>
      <c r="N720" s="183" t="s">
        <v>44</v>
      </c>
      <c r="O720" s="66"/>
      <c r="P720" s="184">
        <f>O720*H720</f>
        <v>0</v>
      </c>
      <c r="Q720" s="184">
        <v>0</v>
      </c>
      <c r="R720" s="184">
        <f>Q720*H720</f>
        <v>0</v>
      </c>
      <c r="S720" s="184">
        <v>0.00188</v>
      </c>
      <c r="T720" s="185">
        <f>S720*H720</f>
        <v>0.01504</v>
      </c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R720" s="186" t="s">
        <v>241</v>
      </c>
      <c r="AT720" s="186" t="s">
        <v>149</v>
      </c>
      <c r="AU720" s="186" t="s">
        <v>83</v>
      </c>
      <c r="AY720" s="19" t="s">
        <v>147</v>
      </c>
      <c r="BE720" s="187">
        <f>IF(N720="základní",J720,0)</f>
        <v>0</v>
      </c>
      <c r="BF720" s="187">
        <f>IF(N720="snížená",J720,0)</f>
        <v>0</v>
      </c>
      <c r="BG720" s="187">
        <f>IF(N720="zákl. přenesená",J720,0)</f>
        <v>0</v>
      </c>
      <c r="BH720" s="187">
        <f>IF(N720="sníž. přenesená",J720,0)</f>
        <v>0</v>
      </c>
      <c r="BI720" s="187">
        <f>IF(N720="nulová",J720,0)</f>
        <v>0</v>
      </c>
      <c r="BJ720" s="19" t="s">
        <v>81</v>
      </c>
      <c r="BK720" s="187">
        <f>ROUND(I720*H720,2)</f>
        <v>0</v>
      </c>
      <c r="BL720" s="19" t="s">
        <v>241</v>
      </c>
      <c r="BM720" s="186" t="s">
        <v>1188</v>
      </c>
    </row>
    <row r="721" spans="1:47" s="2" customFormat="1" ht="11.25">
      <c r="A721" s="36"/>
      <c r="B721" s="37"/>
      <c r="C721" s="38"/>
      <c r="D721" s="188" t="s">
        <v>156</v>
      </c>
      <c r="E721" s="38"/>
      <c r="F721" s="189" t="s">
        <v>1189</v>
      </c>
      <c r="G721" s="38"/>
      <c r="H721" s="38"/>
      <c r="I721" s="190"/>
      <c r="J721" s="38"/>
      <c r="K721" s="38"/>
      <c r="L721" s="41"/>
      <c r="M721" s="191"/>
      <c r="N721" s="192"/>
      <c r="O721" s="66"/>
      <c r="P721" s="66"/>
      <c r="Q721" s="66"/>
      <c r="R721" s="66"/>
      <c r="S721" s="66"/>
      <c r="T721" s="67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T721" s="19" t="s">
        <v>156</v>
      </c>
      <c r="AU721" s="19" t="s">
        <v>83</v>
      </c>
    </row>
    <row r="722" spans="2:51" s="13" customFormat="1" ht="11.25">
      <c r="B722" s="193"/>
      <c r="C722" s="194"/>
      <c r="D722" s="195" t="s">
        <v>158</v>
      </c>
      <c r="E722" s="196" t="s">
        <v>19</v>
      </c>
      <c r="F722" s="197" t="s">
        <v>1190</v>
      </c>
      <c r="G722" s="194"/>
      <c r="H722" s="198">
        <v>8</v>
      </c>
      <c r="I722" s="199"/>
      <c r="J722" s="194"/>
      <c r="K722" s="194"/>
      <c r="L722" s="200"/>
      <c r="M722" s="201"/>
      <c r="N722" s="202"/>
      <c r="O722" s="202"/>
      <c r="P722" s="202"/>
      <c r="Q722" s="202"/>
      <c r="R722" s="202"/>
      <c r="S722" s="202"/>
      <c r="T722" s="203"/>
      <c r="AT722" s="204" t="s">
        <v>158</v>
      </c>
      <c r="AU722" s="204" t="s">
        <v>83</v>
      </c>
      <c r="AV722" s="13" t="s">
        <v>83</v>
      </c>
      <c r="AW722" s="13" t="s">
        <v>34</v>
      </c>
      <c r="AX722" s="13" t="s">
        <v>81</v>
      </c>
      <c r="AY722" s="204" t="s">
        <v>147</v>
      </c>
    </row>
    <row r="723" spans="1:65" s="2" customFormat="1" ht="16.5" customHeight="1">
      <c r="A723" s="36"/>
      <c r="B723" s="37"/>
      <c r="C723" s="175" t="s">
        <v>1191</v>
      </c>
      <c r="D723" s="175" t="s">
        <v>149</v>
      </c>
      <c r="E723" s="176" t="s">
        <v>1192</v>
      </c>
      <c r="F723" s="177" t="s">
        <v>1193</v>
      </c>
      <c r="G723" s="178" t="s">
        <v>215</v>
      </c>
      <c r="H723" s="179">
        <v>5</v>
      </c>
      <c r="I723" s="180"/>
      <c r="J723" s="181">
        <f>ROUND(I723*H723,2)</f>
        <v>0</v>
      </c>
      <c r="K723" s="177" t="s">
        <v>153</v>
      </c>
      <c r="L723" s="41"/>
      <c r="M723" s="182" t="s">
        <v>19</v>
      </c>
      <c r="N723" s="183" t="s">
        <v>44</v>
      </c>
      <c r="O723" s="66"/>
      <c r="P723" s="184">
        <f>O723*H723</f>
        <v>0</v>
      </c>
      <c r="Q723" s="184">
        <v>0</v>
      </c>
      <c r="R723" s="184">
        <f>Q723*H723</f>
        <v>0</v>
      </c>
      <c r="S723" s="184">
        <v>0.0026</v>
      </c>
      <c r="T723" s="185">
        <f>S723*H723</f>
        <v>0.013</v>
      </c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R723" s="186" t="s">
        <v>241</v>
      </c>
      <c r="AT723" s="186" t="s">
        <v>149</v>
      </c>
      <c r="AU723" s="186" t="s">
        <v>83</v>
      </c>
      <c r="AY723" s="19" t="s">
        <v>147</v>
      </c>
      <c r="BE723" s="187">
        <f>IF(N723="základní",J723,0)</f>
        <v>0</v>
      </c>
      <c r="BF723" s="187">
        <f>IF(N723="snížená",J723,0)</f>
        <v>0</v>
      </c>
      <c r="BG723" s="187">
        <f>IF(N723="zákl. přenesená",J723,0)</f>
        <v>0</v>
      </c>
      <c r="BH723" s="187">
        <f>IF(N723="sníž. přenesená",J723,0)</f>
        <v>0</v>
      </c>
      <c r="BI723" s="187">
        <f>IF(N723="nulová",J723,0)</f>
        <v>0</v>
      </c>
      <c r="BJ723" s="19" t="s">
        <v>81</v>
      </c>
      <c r="BK723" s="187">
        <f>ROUND(I723*H723,2)</f>
        <v>0</v>
      </c>
      <c r="BL723" s="19" t="s">
        <v>241</v>
      </c>
      <c r="BM723" s="186" t="s">
        <v>1194</v>
      </c>
    </row>
    <row r="724" spans="1:47" s="2" customFormat="1" ht="11.25">
      <c r="A724" s="36"/>
      <c r="B724" s="37"/>
      <c r="C724" s="38"/>
      <c r="D724" s="188" t="s">
        <v>156</v>
      </c>
      <c r="E724" s="38"/>
      <c r="F724" s="189" t="s">
        <v>1195</v>
      </c>
      <c r="G724" s="38"/>
      <c r="H724" s="38"/>
      <c r="I724" s="190"/>
      <c r="J724" s="38"/>
      <c r="K724" s="38"/>
      <c r="L724" s="41"/>
      <c r="M724" s="191"/>
      <c r="N724" s="192"/>
      <c r="O724" s="66"/>
      <c r="P724" s="66"/>
      <c r="Q724" s="66"/>
      <c r="R724" s="66"/>
      <c r="S724" s="66"/>
      <c r="T724" s="67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T724" s="19" t="s">
        <v>156</v>
      </c>
      <c r="AU724" s="19" t="s">
        <v>83</v>
      </c>
    </row>
    <row r="725" spans="2:51" s="13" customFormat="1" ht="11.25">
      <c r="B725" s="193"/>
      <c r="C725" s="194"/>
      <c r="D725" s="195" t="s">
        <v>158</v>
      </c>
      <c r="E725" s="196" t="s">
        <v>19</v>
      </c>
      <c r="F725" s="197" t="s">
        <v>1139</v>
      </c>
      <c r="G725" s="194"/>
      <c r="H725" s="198">
        <v>5</v>
      </c>
      <c r="I725" s="199"/>
      <c r="J725" s="194"/>
      <c r="K725" s="194"/>
      <c r="L725" s="200"/>
      <c r="M725" s="201"/>
      <c r="N725" s="202"/>
      <c r="O725" s="202"/>
      <c r="P725" s="202"/>
      <c r="Q725" s="202"/>
      <c r="R725" s="202"/>
      <c r="S725" s="202"/>
      <c r="T725" s="203"/>
      <c r="AT725" s="204" t="s">
        <v>158</v>
      </c>
      <c r="AU725" s="204" t="s">
        <v>83</v>
      </c>
      <c r="AV725" s="13" t="s">
        <v>83</v>
      </c>
      <c r="AW725" s="13" t="s">
        <v>34</v>
      </c>
      <c r="AX725" s="13" t="s">
        <v>81</v>
      </c>
      <c r="AY725" s="204" t="s">
        <v>147</v>
      </c>
    </row>
    <row r="726" spans="1:65" s="2" customFormat="1" ht="16.5" customHeight="1">
      <c r="A726" s="36"/>
      <c r="B726" s="37"/>
      <c r="C726" s="175" t="s">
        <v>1196</v>
      </c>
      <c r="D726" s="175" t="s">
        <v>149</v>
      </c>
      <c r="E726" s="176" t="s">
        <v>1197</v>
      </c>
      <c r="F726" s="177" t="s">
        <v>1198</v>
      </c>
      <c r="G726" s="178" t="s">
        <v>215</v>
      </c>
      <c r="H726" s="179">
        <v>2.5</v>
      </c>
      <c r="I726" s="180"/>
      <c r="J726" s="181">
        <f>ROUND(I726*H726,2)</f>
        <v>0</v>
      </c>
      <c r="K726" s="177" t="s">
        <v>153</v>
      </c>
      <c r="L726" s="41"/>
      <c r="M726" s="182" t="s">
        <v>19</v>
      </c>
      <c r="N726" s="183" t="s">
        <v>44</v>
      </c>
      <c r="O726" s="66"/>
      <c r="P726" s="184">
        <f>O726*H726</f>
        <v>0</v>
      </c>
      <c r="Q726" s="184">
        <v>0</v>
      </c>
      <c r="R726" s="184">
        <f>Q726*H726</f>
        <v>0</v>
      </c>
      <c r="S726" s="184">
        <v>0.00394</v>
      </c>
      <c r="T726" s="185">
        <f>S726*H726</f>
        <v>0.00985</v>
      </c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R726" s="186" t="s">
        <v>241</v>
      </c>
      <c r="AT726" s="186" t="s">
        <v>149</v>
      </c>
      <c r="AU726" s="186" t="s">
        <v>83</v>
      </c>
      <c r="AY726" s="19" t="s">
        <v>147</v>
      </c>
      <c r="BE726" s="187">
        <f>IF(N726="základní",J726,0)</f>
        <v>0</v>
      </c>
      <c r="BF726" s="187">
        <f>IF(N726="snížená",J726,0)</f>
        <v>0</v>
      </c>
      <c r="BG726" s="187">
        <f>IF(N726="zákl. přenesená",J726,0)</f>
        <v>0</v>
      </c>
      <c r="BH726" s="187">
        <f>IF(N726="sníž. přenesená",J726,0)</f>
        <v>0</v>
      </c>
      <c r="BI726" s="187">
        <f>IF(N726="nulová",J726,0)</f>
        <v>0</v>
      </c>
      <c r="BJ726" s="19" t="s">
        <v>81</v>
      </c>
      <c r="BK726" s="187">
        <f>ROUND(I726*H726,2)</f>
        <v>0</v>
      </c>
      <c r="BL726" s="19" t="s">
        <v>241</v>
      </c>
      <c r="BM726" s="186" t="s">
        <v>1199</v>
      </c>
    </row>
    <row r="727" spans="1:47" s="2" customFormat="1" ht="11.25">
      <c r="A727" s="36"/>
      <c r="B727" s="37"/>
      <c r="C727" s="38"/>
      <c r="D727" s="188" t="s">
        <v>156</v>
      </c>
      <c r="E727" s="38"/>
      <c r="F727" s="189" t="s">
        <v>1200</v>
      </c>
      <c r="G727" s="38"/>
      <c r="H727" s="38"/>
      <c r="I727" s="190"/>
      <c r="J727" s="38"/>
      <c r="K727" s="38"/>
      <c r="L727" s="41"/>
      <c r="M727" s="191"/>
      <c r="N727" s="192"/>
      <c r="O727" s="66"/>
      <c r="P727" s="66"/>
      <c r="Q727" s="66"/>
      <c r="R727" s="66"/>
      <c r="S727" s="66"/>
      <c r="T727" s="67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T727" s="19" t="s">
        <v>156</v>
      </c>
      <c r="AU727" s="19" t="s">
        <v>83</v>
      </c>
    </row>
    <row r="728" spans="2:51" s="13" customFormat="1" ht="11.25">
      <c r="B728" s="193"/>
      <c r="C728" s="194"/>
      <c r="D728" s="195" t="s">
        <v>158</v>
      </c>
      <c r="E728" s="196" t="s">
        <v>19</v>
      </c>
      <c r="F728" s="197" t="s">
        <v>1151</v>
      </c>
      <c r="G728" s="194"/>
      <c r="H728" s="198">
        <v>2.5</v>
      </c>
      <c r="I728" s="199"/>
      <c r="J728" s="194"/>
      <c r="K728" s="194"/>
      <c r="L728" s="200"/>
      <c r="M728" s="201"/>
      <c r="N728" s="202"/>
      <c r="O728" s="202"/>
      <c r="P728" s="202"/>
      <c r="Q728" s="202"/>
      <c r="R728" s="202"/>
      <c r="S728" s="202"/>
      <c r="T728" s="203"/>
      <c r="AT728" s="204" t="s">
        <v>158</v>
      </c>
      <c r="AU728" s="204" t="s">
        <v>83</v>
      </c>
      <c r="AV728" s="13" t="s">
        <v>83</v>
      </c>
      <c r="AW728" s="13" t="s">
        <v>34</v>
      </c>
      <c r="AX728" s="13" t="s">
        <v>81</v>
      </c>
      <c r="AY728" s="204" t="s">
        <v>147</v>
      </c>
    </row>
    <row r="729" spans="2:63" s="12" customFormat="1" ht="22.9" customHeight="1">
      <c r="B729" s="159"/>
      <c r="C729" s="160"/>
      <c r="D729" s="161" t="s">
        <v>72</v>
      </c>
      <c r="E729" s="173" t="s">
        <v>1201</v>
      </c>
      <c r="F729" s="173" t="s">
        <v>1202</v>
      </c>
      <c r="G729" s="160"/>
      <c r="H729" s="160"/>
      <c r="I729" s="163"/>
      <c r="J729" s="174">
        <f>BK729</f>
        <v>0</v>
      </c>
      <c r="K729" s="160"/>
      <c r="L729" s="165"/>
      <c r="M729" s="166"/>
      <c r="N729" s="167"/>
      <c r="O729" s="167"/>
      <c r="P729" s="168">
        <f>SUM(P730:P775)</f>
        <v>0</v>
      </c>
      <c r="Q729" s="167"/>
      <c r="R729" s="168">
        <f>SUM(R730:R775)</f>
        <v>1.25399418</v>
      </c>
      <c r="S729" s="167"/>
      <c r="T729" s="169">
        <f>SUM(T730:T775)</f>
        <v>0</v>
      </c>
      <c r="AR729" s="170" t="s">
        <v>83</v>
      </c>
      <c r="AT729" s="171" t="s">
        <v>72</v>
      </c>
      <c r="AU729" s="171" t="s">
        <v>81</v>
      </c>
      <c r="AY729" s="170" t="s">
        <v>147</v>
      </c>
      <c r="BK729" s="172">
        <f>SUM(BK730:BK775)</f>
        <v>0</v>
      </c>
    </row>
    <row r="730" spans="1:65" s="2" customFormat="1" ht="21.75" customHeight="1">
      <c r="A730" s="36"/>
      <c r="B730" s="37"/>
      <c r="C730" s="175" t="s">
        <v>1203</v>
      </c>
      <c r="D730" s="175" t="s">
        <v>149</v>
      </c>
      <c r="E730" s="176" t="s">
        <v>1204</v>
      </c>
      <c r="F730" s="177" t="s">
        <v>1205</v>
      </c>
      <c r="G730" s="178" t="s">
        <v>180</v>
      </c>
      <c r="H730" s="179">
        <v>44.095</v>
      </c>
      <c r="I730" s="180"/>
      <c r="J730" s="181">
        <f>ROUND(I730*H730,2)</f>
        <v>0</v>
      </c>
      <c r="K730" s="177" t="s">
        <v>153</v>
      </c>
      <c r="L730" s="41"/>
      <c r="M730" s="182" t="s">
        <v>19</v>
      </c>
      <c r="N730" s="183" t="s">
        <v>44</v>
      </c>
      <c r="O730" s="66"/>
      <c r="P730" s="184">
        <f>O730*H730</f>
        <v>0</v>
      </c>
      <c r="Q730" s="184">
        <v>0</v>
      </c>
      <c r="R730" s="184">
        <f>Q730*H730</f>
        <v>0</v>
      </c>
      <c r="S730" s="184">
        <v>0</v>
      </c>
      <c r="T730" s="185">
        <f>S730*H730</f>
        <v>0</v>
      </c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R730" s="186" t="s">
        <v>241</v>
      </c>
      <c r="AT730" s="186" t="s">
        <v>149</v>
      </c>
      <c r="AU730" s="186" t="s">
        <v>83</v>
      </c>
      <c r="AY730" s="19" t="s">
        <v>147</v>
      </c>
      <c r="BE730" s="187">
        <f>IF(N730="základní",J730,0)</f>
        <v>0</v>
      </c>
      <c r="BF730" s="187">
        <f>IF(N730="snížená",J730,0)</f>
        <v>0</v>
      </c>
      <c r="BG730" s="187">
        <f>IF(N730="zákl. přenesená",J730,0)</f>
        <v>0</v>
      </c>
      <c r="BH730" s="187">
        <f>IF(N730="sníž. přenesená",J730,0)</f>
        <v>0</v>
      </c>
      <c r="BI730" s="187">
        <f>IF(N730="nulová",J730,0)</f>
        <v>0</v>
      </c>
      <c r="BJ730" s="19" t="s">
        <v>81</v>
      </c>
      <c r="BK730" s="187">
        <f>ROUND(I730*H730,2)</f>
        <v>0</v>
      </c>
      <c r="BL730" s="19" t="s">
        <v>241</v>
      </c>
      <c r="BM730" s="186" t="s">
        <v>1206</v>
      </c>
    </row>
    <row r="731" spans="1:47" s="2" customFormat="1" ht="11.25">
      <c r="A731" s="36"/>
      <c r="B731" s="37"/>
      <c r="C731" s="38"/>
      <c r="D731" s="188" t="s">
        <v>156</v>
      </c>
      <c r="E731" s="38"/>
      <c r="F731" s="189" t="s">
        <v>1207</v>
      </c>
      <c r="G731" s="38"/>
      <c r="H731" s="38"/>
      <c r="I731" s="190"/>
      <c r="J731" s="38"/>
      <c r="K731" s="38"/>
      <c r="L731" s="41"/>
      <c r="M731" s="191"/>
      <c r="N731" s="192"/>
      <c r="O731" s="66"/>
      <c r="P731" s="66"/>
      <c r="Q731" s="66"/>
      <c r="R731" s="66"/>
      <c r="S731" s="66"/>
      <c r="T731" s="67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T731" s="19" t="s">
        <v>156</v>
      </c>
      <c r="AU731" s="19" t="s">
        <v>83</v>
      </c>
    </row>
    <row r="732" spans="2:51" s="13" customFormat="1" ht="22.5">
      <c r="B732" s="193"/>
      <c r="C732" s="194"/>
      <c r="D732" s="195" t="s">
        <v>158</v>
      </c>
      <c r="E732" s="196" t="s">
        <v>19</v>
      </c>
      <c r="F732" s="197" t="s">
        <v>277</v>
      </c>
      <c r="G732" s="194"/>
      <c r="H732" s="198">
        <v>41</v>
      </c>
      <c r="I732" s="199"/>
      <c r="J732" s="194"/>
      <c r="K732" s="194"/>
      <c r="L732" s="200"/>
      <c r="M732" s="201"/>
      <c r="N732" s="202"/>
      <c r="O732" s="202"/>
      <c r="P732" s="202"/>
      <c r="Q732" s="202"/>
      <c r="R732" s="202"/>
      <c r="S732" s="202"/>
      <c r="T732" s="203"/>
      <c r="AT732" s="204" t="s">
        <v>158</v>
      </c>
      <c r="AU732" s="204" t="s">
        <v>83</v>
      </c>
      <c r="AV732" s="13" t="s">
        <v>83</v>
      </c>
      <c r="AW732" s="13" t="s">
        <v>34</v>
      </c>
      <c r="AX732" s="13" t="s">
        <v>73</v>
      </c>
      <c r="AY732" s="204" t="s">
        <v>147</v>
      </c>
    </row>
    <row r="733" spans="2:51" s="13" customFormat="1" ht="11.25">
      <c r="B733" s="193"/>
      <c r="C733" s="194"/>
      <c r="D733" s="195" t="s">
        <v>158</v>
      </c>
      <c r="E733" s="196" t="s">
        <v>19</v>
      </c>
      <c r="F733" s="197" t="s">
        <v>278</v>
      </c>
      <c r="G733" s="194"/>
      <c r="H733" s="198">
        <v>3.095</v>
      </c>
      <c r="I733" s="199"/>
      <c r="J733" s="194"/>
      <c r="K733" s="194"/>
      <c r="L733" s="200"/>
      <c r="M733" s="201"/>
      <c r="N733" s="202"/>
      <c r="O733" s="202"/>
      <c r="P733" s="202"/>
      <c r="Q733" s="202"/>
      <c r="R733" s="202"/>
      <c r="S733" s="202"/>
      <c r="T733" s="203"/>
      <c r="AT733" s="204" t="s">
        <v>158</v>
      </c>
      <c r="AU733" s="204" t="s">
        <v>83</v>
      </c>
      <c r="AV733" s="13" t="s">
        <v>83</v>
      </c>
      <c r="AW733" s="13" t="s">
        <v>34</v>
      </c>
      <c r="AX733" s="13" t="s">
        <v>73</v>
      </c>
      <c r="AY733" s="204" t="s">
        <v>147</v>
      </c>
    </row>
    <row r="734" spans="2:51" s="15" customFormat="1" ht="11.25">
      <c r="B734" s="225"/>
      <c r="C734" s="226"/>
      <c r="D734" s="195" t="s">
        <v>158</v>
      </c>
      <c r="E734" s="227" t="s">
        <v>19</v>
      </c>
      <c r="F734" s="228" t="s">
        <v>257</v>
      </c>
      <c r="G734" s="226"/>
      <c r="H734" s="229">
        <v>44.095</v>
      </c>
      <c r="I734" s="230"/>
      <c r="J734" s="226"/>
      <c r="K734" s="226"/>
      <c r="L734" s="231"/>
      <c r="M734" s="232"/>
      <c r="N734" s="233"/>
      <c r="O734" s="233"/>
      <c r="P734" s="233"/>
      <c r="Q734" s="233"/>
      <c r="R734" s="233"/>
      <c r="S734" s="233"/>
      <c r="T734" s="234"/>
      <c r="AT734" s="235" t="s">
        <v>158</v>
      </c>
      <c r="AU734" s="235" t="s">
        <v>83</v>
      </c>
      <c r="AV734" s="15" t="s">
        <v>154</v>
      </c>
      <c r="AW734" s="15" t="s">
        <v>34</v>
      </c>
      <c r="AX734" s="15" t="s">
        <v>81</v>
      </c>
      <c r="AY734" s="235" t="s">
        <v>147</v>
      </c>
    </row>
    <row r="735" spans="1:65" s="2" customFormat="1" ht="16.5" customHeight="1">
      <c r="A735" s="36"/>
      <c r="B735" s="37"/>
      <c r="C735" s="205" t="s">
        <v>1208</v>
      </c>
      <c r="D735" s="205" t="s">
        <v>160</v>
      </c>
      <c r="E735" s="206" t="s">
        <v>1209</v>
      </c>
      <c r="F735" s="207" t="s">
        <v>1210</v>
      </c>
      <c r="G735" s="208" t="s">
        <v>180</v>
      </c>
      <c r="H735" s="209">
        <v>48.505</v>
      </c>
      <c r="I735" s="210"/>
      <c r="J735" s="211">
        <f>ROUND(I735*H735,2)</f>
        <v>0</v>
      </c>
      <c r="K735" s="207" t="s">
        <v>153</v>
      </c>
      <c r="L735" s="212"/>
      <c r="M735" s="213" t="s">
        <v>19</v>
      </c>
      <c r="N735" s="214" t="s">
        <v>44</v>
      </c>
      <c r="O735" s="66"/>
      <c r="P735" s="184">
        <f>O735*H735</f>
        <v>0</v>
      </c>
      <c r="Q735" s="184">
        <v>0.0128</v>
      </c>
      <c r="R735" s="184">
        <f>Q735*H735</f>
        <v>0.6208640000000001</v>
      </c>
      <c r="S735" s="184">
        <v>0</v>
      </c>
      <c r="T735" s="185">
        <f>S735*H735</f>
        <v>0</v>
      </c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R735" s="186" t="s">
        <v>364</v>
      </c>
      <c r="AT735" s="186" t="s">
        <v>160</v>
      </c>
      <c r="AU735" s="186" t="s">
        <v>83</v>
      </c>
      <c r="AY735" s="19" t="s">
        <v>147</v>
      </c>
      <c r="BE735" s="187">
        <f>IF(N735="základní",J735,0)</f>
        <v>0</v>
      </c>
      <c r="BF735" s="187">
        <f>IF(N735="snížená",J735,0)</f>
        <v>0</v>
      </c>
      <c r="BG735" s="187">
        <f>IF(N735="zákl. přenesená",J735,0)</f>
        <v>0</v>
      </c>
      <c r="BH735" s="187">
        <f>IF(N735="sníž. přenesená",J735,0)</f>
        <v>0</v>
      </c>
      <c r="BI735" s="187">
        <f>IF(N735="nulová",J735,0)</f>
        <v>0</v>
      </c>
      <c r="BJ735" s="19" t="s">
        <v>81</v>
      </c>
      <c r="BK735" s="187">
        <f>ROUND(I735*H735,2)</f>
        <v>0</v>
      </c>
      <c r="BL735" s="19" t="s">
        <v>241</v>
      </c>
      <c r="BM735" s="186" t="s">
        <v>1211</v>
      </c>
    </row>
    <row r="736" spans="1:47" s="2" customFormat="1" ht="11.25">
      <c r="A736" s="36"/>
      <c r="B736" s="37"/>
      <c r="C736" s="38"/>
      <c r="D736" s="188" t="s">
        <v>156</v>
      </c>
      <c r="E736" s="38"/>
      <c r="F736" s="189" t="s">
        <v>1212</v>
      </c>
      <c r="G736" s="38"/>
      <c r="H736" s="38"/>
      <c r="I736" s="190"/>
      <c r="J736" s="38"/>
      <c r="K736" s="38"/>
      <c r="L736" s="41"/>
      <c r="M736" s="191"/>
      <c r="N736" s="192"/>
      <c r="O736" s="66"/>
      <c r="P736" s="66"/>
      <c r="Q736" s="66"/>
      <c r="R736" s="66"/>
      <c r="S736" s="66"/>
      <c r="T736" s="67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T736" s="19" t="s">
        <v>156</v>
      </c>
      <c r="AU736" s="19" t="s">
        <v>83</v>
      </c>
    </row>
    <row r="737" spans="2:51" s="13" customFormat="1" ht="11.25">
      <c r="B737" s="193"/>
      <c r="C737" s="194"/>
      <c r="D737" s="195" t="s">
        <v>158</v>
      </c>
      <c r="E737" s="196" t="s">
        <v>19</v>
      </c>
      <c r="F737" s="197" t="s">
        <v>1213</v>
      </c>
      <c r="G737" s="194"/>
      <c r="H737" s="198">
        <v>48.505</v>
      </c>
      <c r="I737" s="199"/>
      <c r="J737" s="194"/>
      <c r="K737" s="194"/>
      <c r="L737" s="200"/>
      <c r="M737" s="201"/>
      <c r="N737" s="202"/>
      <c r="O737" s="202"/>
      <c r="P737" s="202"/>
      <c r="Q737" s="202"/>
      <c r="R737" s="202"/>
      <c r="S737" s="202"/>
      <c r="T737" s="203"/>
      <c r="AT737" s="204" t="s">
        <v>158</v>
      </c>
      <c r="AU737" s="204" t="s">
        <v>83</v>
      </c>
      <c r="AV737" s="13" t="s">
        <v>83</v>
      </c>
      <c r="AW737" s="13" t="s">
        <v>34</v>
      </c>
      <c r="AX737" s="13" t="s">
        <v>81</v>
      </c>
      <c r="AY737" s="204" t="s">
        <v>147</v>
      </c>
    </row>
    <row r="738" spans="1:65" s="2" customFormat="1" ht="24.2" customHeight="1">
      <c r="A738" s="36"/>
      <c r="B738" s="37"/>
      <c r="C738" s="175" t="s">
        <v>1214</v>
      </c>
      <c r="D738" s="175" t="s">
        <v>149</v>
      </c>
      <c r="E738" s="176" t="s">
        <v>1215</v>
      </c>
      <c r="F738" s="177" t="s">
        <v>1216</v>
      </c>
      <c r="G738" s="178" t="s">
        <v>215</v>
      </c>
      <c r="H738" s="179">
        <v>37.4</v>
      </c>
      <c r="I738" s="180"/>
      <c r="J738" s="181">
        <f>ROUND(I738*H738,2)</f>
        <v>0</v>
      </c>
      <c r="K738" s="177" t="s">
        <v>153</v>
      </c>
      <c r="L738" s="41"/>
      <c r="M738" s="182" t="s">
        <v>19</v>
      </c>
      <c r="N738" s="183" t="s">
        <v>44</v>
      </c>
      <c r="O738" s="66"/>
      <c r="P738" s="184">
        <f>O738*H738</f>
        <v>0</v>
      </c>
      <c r="Q738" s="184">
        <v>0.00028</v>
      </c>
      <c r="R738" s="184">
        <f>Q738*H738</f>
        <v>0.010471999999999999</v>
      </c>
      <c r="S738" s="184">
        <v>0</v>
      </c>
      <c r="T738" s="185">
        <f>S738*H738</f>
        <v>0</v>
      </c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R738" s="186" t="s">
        <v>241</v>
      </c>
      <c r="AT738" s="186" t="s">
        <v>149</v>
      </c>
      <c r="AU738" s="186" t="s">
        <v>83</v>
      </c>
      <c r="AY738" s="19" t="s">
        <v>147</v>
      </c>
      <c r="BE738" s="187">
        <f>IF(N738="základní",J738,0)</f>
        <v>0</v>
      </c>
      <c r="BF738" s="187">
        <f>IF(N738="snížená",J738,0)</f>
        <v>0</v>
      </c>
      <c r="BG738" s="187">
        <f>IF(N738="zákl. přenesená",J738,0)</f>
        <v>0</v>
      </c>
      <c r="BH738" s="187">
        <f>IF(N738="sníž. přenesená",J738,0)</f>
        <v>0</v>
      </c>
      <c r="BI738" s="187">
        <f>IF(N738="nulová",J738,0)</f>
        <v>0</v>
      </c>
      <c r="BJ738" s="19" t="s">
        <v>81</v>
      </c>
      <c r="BK738" s="187">
        <f>ROUND(I738*H738,2)</f>
        <v>0</v>
      </c>
      <c r="BL738" s="19" t="s">
        <v>241</v>
      </c>
      <c r="BM738" s="186" t="s">
        <v>1217</v>
      </c>
    </row>
    <row r="739" spans="1:47" s="2" customFormat="1" ht="11.25">
      <c r="A739" s="36"/>
      <c r="B739" s="37"/>
      <c r="C739" s="38"/>
      <c r="D739" s="188" t="s">
        <v>156</v>
      </c>
      <c r="E739" s="38"/>
      <c r="F739" s="189" t="s">
        <v>1218</v>
      </c>
      <c r="G739" s="38"/>
      <c r="H739" s="38"/>
      <c r="I739" s="190"/>
      <c r="J739" s="38"/>
      <c r="K739" s="38"/>
      <c r="L739" s="41"/>
      <c r="M739" s="191"/>
      <c r="N739" s="192"/>
      <c r="O739" s="66"/>
      <c r="P739" s="66"/>
      <c r="Q739" s="66"/>
      <c r="R739" s="66"/>
      <c r="S739" s="66"/>
      <c r="T739" s="67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T739" s="19" t="s">
        <v>156</v>
      </c>
      <c r="AU739" s="19" t="s">
        <v>83</v>
      </c>
    </row>
    <row r="740" spans="2:51" s="14" customFormat="1" ht="11.25">
      <c r="B740" s="215"/>
      <c r="C740" s="216"/>
      <c r="D740" s="195" t="s">
        <v>158</v>
      </c>
      <c r="E740" s="217" t="s">
        <v>19</v>
      </c>
      <c r="F740" s="218" t="s">
        <v>450</v>
      </c>
      <c r="G740" s="216"/>
      <c r="H740" s="217" t="s">
        <v>19</v>
      </c>
      <c r="I740" s="219"/>
      <c r="J740" s="216"/>
      <c r="K740" s="216"/>
      <c r="L740" s="220"/>
      <c r="M740" s="221"/>
      <c r="N740" s="222"/>
      <c r="O740" s="222"/>
      <c r="P740" s="222"/>
      <c r="Q740" s="222"/>
      <c r="R740" s="222"/>
      <c r="S740" s="222"/>
      <c r="T740" s="223"/>
      <c r="AT740" s="224" t="s">
        <v>158</v>
      </c>
      <c r="AU740" s="224" t="s">
        <v>83</v>
      </c>
      <c r="AV740" s="14" t="s">
        <v>81</v>
      </c>
      <c r="AW740" s="14" t="s">
        <v>34</v>
      </c>
      <c r="AX740" s="14" t="s">
        <v>73</v>
      </c>
      <c r="AY740" s="224" t="s">
        <v>147</v>
      </c>
    </row>
    <row r="741" spans="2:51" s="14" customFormat="1" ht="11.25">
      <c r="B741" s="215"/>
      <c r="C741" s="216"/>
      <c r="D741" s="195" t="s">
        <v>158</v>
      </c>
      <c r="E741" s="217" t="s">
        <v>19</v>
      </c>
      <c r="F741" s="218" t="s">
        <v>1219</v>
      </c>
      <c r="G741" s="216"/>
      <c r="H741" s="217" t="s">
        <v>19</v>
      </c>
      <c r="I741" s="219"/>
      <c r="J741" s="216"/>
      <c r="K741" s="216"/>
      <c r="L741" s="220"/>
      <c r="M741" s="221"/>
      <c r="N741" s="222"/>
      <c r="O741" s="222"/>
      <c r="P741" s="222"/>
      <c r="Q741" s="222"/>
      <c r="R741" s="222"/>
      <c r="S741" s="222"/>
      <c r="T741" s="223"/>
      <c r="AT741" s="224" t="s">
        <v>158</v>
      </c>
      <c r="AU741" s="224" t="s">
        <v>83</v>
      </c>
      <c r="AV741" s="14" t="s">
        <v>81</v>
      </c>
      <c r="AW741" s="14" t="s">
        <v>34</v>
      </c>
      <c r="AX741" s="14" t="s">
        <v>73</v>
      </c>
      <c r="AY741" s="224" t="s">
        <v>147</v>
      </c>
    </row>
    <row r="742" spans="2:51" s="13" customFormat="1" ht="11.25">
      <c r="B742" s="193"/>
      <c r="C742" s="194"/>
      <c r="D742" s="195" t="s">
        <v>158</v>
      </c>
      <c r="E742" s="196" t="s">
        <v>19</v>
      </c>
      <c r="F742" s="197" t="s">
        <v>493</v>
      </c>
      <c r="G742" s="194"/>
      <c r="H742" s="198">
        <v>28.8</v>
      </c>
      <c r="I742" s="199"/>
      <c r="J742" s="194"/>
      <c r="K742" s="194"/>
      <c r="L742" s="200"/>
      <c r="M742" s="201"/>
      <c r="N742" s="202"/>
      <c r="O742" s="202"/>
      <c r="P742" s="202"/>
      <c r="Q742" s="202"/>
      <c r="R742" s="202"/>
      <c r="S742" s="202"/>
      <c r="T742" s="203"/>
      <c r="AT742" s="204" t="s">
        <v>158</v>
      </c>
      <c r="AU742" s="204" t="s">
        <v>83</v>
      </c>
      <c r="AV742" s="13" t="s">
        <v>83</v>
      </c>
      <c r="AW742" s="13" t="s">
        <v>34</v>
      </c>
      <c r="AX742" s="13" t="s">
        <v>73</v>
      </c>
      <c r="AY742" s="204" t="s">
        <v>147</v>
      </c>
    </row>
    <row r="743" spans="2:51" s="13" customFormat="1" ht="11.25">
      <c r="B743" s="193"/>
      <c r="C743" s="194"/>
      <c r="D743" s="195" t="s">
        <v>158</v>
      </c>
      <c r="E743" s="196" t="s">
        <v>19</v>
      </c>
      <c r="F743" s="197" t="s">
        <v>494</v>
      </c>
      <c r="G743" s="194"/>
      <c r="H743" s="198">
        <v>8.6</v>
      </c>
      <c r="I743" s="199"/>
      <c r="J743" s="194"/>
      <c r="K743" s="194"/>
      <c r="L743" s="200"/>
      <c r="M743" s="201"/>
      <c r="N743" s="202"/>
      <c r="O743" s="202"/>
      <c r="P743" s="202"/>
      <c r="Q743" s="202"/>
      <c r="R743" s="202"/>
      <c r="S743" s="202"/>
      <c r="T743" s="203"/>
      <c r="AT743" s="204" t="s">
        <v>158</v>
      </c>
      <c r="AU743" s="204" t="s">
        <v>83</v>
      </c>
      <c r="AV743" s="13" t="s">
        <v>83</v>
      </c>
      <c r="AW743" s="13" t="s">
        <v>34</v>
      </c>
      <c r="AX743" s="13" t="s">
        <v>73</v>
      </c>
      <c r="AY743" s="204" t="s">
        <v>147</v>
      </c>
    </row>
    <row r="744" spans="2:51" s="15" customFormat="1" ht="11.25">
      <c r="B744" s="225"/>
      <c r="C744" s="226"/>
      <c r="D744" s="195" t="s">
        <v>158</v>
      </c>
      <c r="E744" s="227" t="s">
        <v>19</v>
      </c>
      <c r="F744" s="228" t="s">
        <v>257</v>
      </c>
      <c r="G744" s="226"/>
      <c r="H744" s="229">
        <v>37.4</v>
      </c>
      <c r="I744" s="230"/>
      <c r="J744" s="226"/>
      <c r="K744" s="226"/>
      <c r="L744" s="231"/>
      <c r="M744" s="232"/>
      <c r="N744" s="233"/>
      <c r="O744" s="233"/>
      <c r="P744" s="233"/>
      <c r="Q744" s="233"/>
      <c r="R744" s="233"/>
      <c r="S744" s="233"/>
      <c r="T744" s="234"/>
      <c r="AT744" s="235" t="s">
        <v>158</v>
      </c>
      <c r="AU744" s="235" t="s">
        <v>83</v>
      </c>
      <c r="AV744" s="15" t="s">
        <v>154</v>
      </c>
      <c r="AW744" s="15" t="s">
        <v>34</v>
      </c>
      <c r="AX744" s="15" t="s">
        <v>81</v>
      </c>
      <c r="AY744" s="235" t="s">
        <v>147</v>
      </c>
    </row>
    <row r="745" spans="1:65" s="2" customFormat="1" ht="21.75" customHeight="1">
      <c r="A745" s="36"/>
      <c r="B745" s="37"/>
      <c r="C745" s="175" t="s">
        <v>1220</v>
      </c>
      <c r="D745" s="175" t="s">
        <v>149</v>
      </c>
      <c r="E745" s="176" t="s">
        <v>1221</v>
      </c>
      <c r="F745" s="177" t="s">
        <v>1222</v>
      </c>
      <c r="G745" s="178" t="s">
        <v>180</v>
      </c>
      <c r="H745" s="179">
        <v>1.21</v>
      </c>
      <c r="I745" s="180"/>
      <c r="J745" s="181">
        <f>ROUND(I745*H745,2)</f>
        <v>0</v>
      </c>
      <c r="K745" s="177" t="s">
        <v>153</v>
      </c>
      <c r="L745" s="41"/>
      <c r="M745" s="182" t="s">
        <v>19</v>
      </c>
      <c r="N745" s="183" t="s">
        <v>44</v>
      </c>
      <c r="O745" s="66"/>
      <c r="P745" s="184">
        <f>O745*H745</f>
        <v>0</v>
      </c>
      <c r="Q745" s="184">
        <v>0.00027</v>
      </c>
      <c r="R745" s="184">
        <f>Q745*H745</f>
        <v>0.00032669999999999997</v>
      </c>
      <c r="S745" s="184">
        <v>0</v>
      </c>
      <c r="T745" s="185">
        <f>S745*H745</f>
        <v>0</v>
      </c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R745" s="186" t="s">
        <v>241</v>
      </c>
      <c r="AT745" s="186" t="s">
        <v>149</v>
      </c>
      <c r="AU745" s="186" t="s">
        <v>83</v>
      </c>
      <c r="AY745" s="19" t="s">
        <v>147</v>
      </c>
      <c r="BE745" s="187">
        <f>IF(N745="základní",J745,0)</f>
        <v>0</v>
      </c>
      <c r="BF745" s="187">
        <f>IF(N745="snížená",J745,0)</f>
        <v>0</v>
      </c>
      <c r="BG745" s="187">
        <f>IF(N745="zákl. přenesená",J745,0)</f>
        <v>0</v>
      </c>
      <c r="BH745" s="187">
        <f>IF(N745="sníž. přenesená",J745,0)</f>
        <v>0</v>
      </c>
      <c r="BI745" s="187">
        <f>IF(N745="nulová",J745,0)</f>
        <v>0</v>
      </c>
      <c r="BJ745" s="19" t="s">
        <v>81</v>
      </c>
      <c r="BK745" s="187">
        <f>ROUND(I745*H745,2)</f>
        <v>0</v>
      </c>
      <c r="BL745" s="19" t="s">
        <v>241</v>
      </c>
      <c r="BM745" s="186" t="s">
        <v>1223</v>
      </c>
    </row>
    <row r="746" spans="1:47" s="2" customFormat="1" ht="11.25">
      <c r="A746" s="36"/>
      <c r="B746" s="37"/>
      <c r="C746" s="38"/>
      <c r="D746" s="188" t="s">
        <v>156</v>
      </c>
      <c r="E746" s="38"/>
      <c r="F746" s="189" t="s">
        <v>1224</v>
      </c>
      <c r="G746" s="38"/>
      <c r="H746" s="38"/>
      <c r="I746" s="190"/>
      <c r="J746" s="38"/>
      <c r="K746" s="38"/>
      <c r="L746" s="41"/>
      <c r="M746" s="191"/>
      <c r="N746" s="192"/>
      <c r="O746" s="66"/>
      <c r="P746" s="66"/>
      <c r="Q746" s="66"/>
      <c r="R746" s="66"/>
      <c r="S746" s="66"/>
      <c r="T746" s="67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T746" s="19" t="s">
        <v>156</v>
      </c>
      <c r="AU746" s="19" t="s">
        <v>83</v>
      </c>
    </row>
    <row r="747" spans="1:65" s="2" customFormat="1" ht="16.5" customHeight="1">
      <c r="A747" s="36"/>
      <c r="B747" s="37"/>
      <c r="C747" s="205" t="s">
        <v>1225</v>
      </c>
      <c r="D747" s="205" t="s">
        <v>160</v>
      </c>
      <c r="E747" s="206" t="s">
        <v>1226</v>
      </c>
      <c r="F747" s="207" t="s">
        <v>1227</v>
      </c>
      <c r="G747" s="208" t="s">
        <v>180</v>
      </c>
      <c r="H747" s="209">
        <v>1.21</v>
      </c>
      <c r="I747" s="210"/>
      <c r="J747" s="211">
        <f>ROUND(I747*H747,2)</f>
        <v>0</v>
      </c>
      <c r="K747" s="207" t="s">
        <v>153</v>
      </c>
      <c r="L747" s="212"/>
      <c r="M747" s="213" t="s">
        <v>19</v>
      </c>
      <c r="N747" s="214" t="s">
        <v>44</v>
      </c>
      <c r="O747" s="66"/>
      <c r="P747" s="184">
        <f>O747*H747</f>
        <v>0</v>
      </c>
      <c r="Q747" s="184">
        <v>0.03056</v>
      </c>
      <c r="R747" s="184">
        <f>Q747*H747</f>
        <v>0.0369776</v>
      </c>
      <c r="S747" s="184">
        <v>0</v>
      </c>
      <c r="T747" s="185">
        <f>S747*H747</f>
        <v>0</v>
      </c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R747" s="186" t="s">
        <v>364</v>
      </c>
      <c r="AT747" s="186" t="s">
        <v>160</v>
      </c>
      <c r="AU747" s="186" t="s">
        <v>83</v>
      </c>
      <c r="AY747" s="19" t="s">
        <v>147</v>
      </c>
      <c r="BE747" s="187">
        <f>IF(N747="základní",J747,0)</f>
        <v>0</v>
      </c>
      <c r="BF747" s="187">
        <f>IF(N747="snížená",J747,0)</f>
        <v>0</v>
      </c>
      <c r="BG747" s="187">
        <f>IF(N747="zákl. přenesená",J747,0)</f>
        <v>0</v>
      </c>
      <c r="BH747" s="187">
        <f>IF(N747="sníž. přenesená",J747,0)</f>
        <v>0</v>
      </c>
      <c r="BI747" s="187">
        <f>IF(N747="nulová",J747,0)</f>
        <v>0</v>
      </c>
      <c r="BJ747" s="19" t="s">
        <v>81</v>
      </c>
      <c r="BK747" s="187">
        <f>ROUND(I747*H747,2)</f>
        <v>0</v>
      </c>
      <c r="BL747" s="19" t="s">
        <v>241</v>
      </c>
      <c r="BM747" s="186" t="s">
        <v>1228</v>
      </c>
    </row>
    <row r="748" spans="1:47" s="2" customFormat="1" ht="11.25">
      <c r="A748" s="36"/>
      <c r="B748" s="37"/>
      <c r="C748" s="38"/>
      <c r="D748" s="188" t="s">
        <v>156</v>
      </c>
      <c r="E748" s="38"/>
      <c r="F748" s="189" t="s">
        <v>1229</v>
      </c>
      <c r="G748" s="38"/>
      <c r="H748" s="38"/>
      <c r="I748" s="190"/>
      <c r="J748" s="38"/>
      <c r="K748" s="38"/>
      <c r="L748" s="41"/>
      <c r="M748" s="191"/>
      <c r="N748" s="192"/>
      <c r="O748" s="66"/>
      <c r="P748" s="66"/>
      <c r="Q748" s="66"/>
      <c r="R748" s="66"/>
      <c r="S748" s="66"/>
      <c r="T748" s="67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T748" s="19" t="s">
        <v>156</v>
      </c>
      <c r="AU748" s="19" t="s">
        <v>83</v>
      </c>
    </row>
    <row r="749" spans="2:51" s="13" customFormat="1" ht="11.25">
      <c r="B749" s="193"/>
      <c r="C749" s="194"/>
      <c r="D749" s="195" t="s">
        <v>158</v>
      </c>
      <c r="E749" s="196" t="s">
        <v>19</v>
      </c>
      <c r="F749" s="197" t="s">
        <v>637</v>
      </c>
      <c r="G749" s="194"/>
      <c r="H749" s="198">
        <v>1.21</v>
      </c>
      <c r="I749" s="199"/>
      <c r="J749" s="194"/>
      <c r="K749" s="194"/>
      <c r="L749" s="200"/>
      <c r="M749" s="201"/>
      <c r="N749" s="202"/>
      <c r="O749" s="202"/>
      <c r="P749" s="202"/>
      <c r="Q749" s="202"/>
      <c r="R749" s="202"/>
      <c r="S749" s="202"/>
      <c r="T749" s="203"/>
      <c r="AT749" s="204" t="s">
        <v>158</v>
      </c>
      <c r="AU749" s="204" t="s">
        <v>83</v>
      </c>
      <c r="AV749" s="13" t="s">
        <v>83</v>
      </c>
      <c r="AW749" s="13" t="s">
        <v>34</v>
      </c>
      <c r="AX749" s="13" t="s">
        <v>81</v>
      </c>
      <c r="AY749" s="204" t="s">
        <v>147</v>
      </c>
    </row>
    <row r="750" spans="1:65" s="2" customFormat="1" ht="21.75" customHeight="1">
      <c r="A750" s="36"/>
      <c r="B750" s="37"/>
      <c r="C750" s="175" t="s">
        <v>1230</v>
      </c>
      <c r="D750" s="175" t="s">
        <v>149</v>
      </c>
      <c r="E750" s="176" t="s">
        <v>1231</v>
      </c>
      <c r="F750" s="177" t="s">
        <v>1232</v>
      </c>
      <c r="G750" s="178" t="s">
        <v>180</v>
      </c>
      <c r="H750" s="179">
        <v>16.953</v>
      </c>
      <c r="I750" s="180"/>
      <c r="J750" s="181">
        <f>ROUND(I750*H750,2)</f>
        <v>0</v>
      </c>
      <c r="K750" s="177" t="s">
        <v>153</v>
      </c>
      <c r="L750" s="41"/>
      <c r="M750" s="182" t="s">
        <v>19</v>
      </c>
      <c r="N750" s="183" t="s">
        <v>44</v>
      </c>
      <c r="O750" s="66"/>
      <c r="P750" s="184">
        <f>O750*H750</f>
        <v>0</v>
      </c>
      <c r="Q750" s="184">
        <v>0.00026</v>
      </c>
      <c r="R750" s="184">
        <f>Q750*H750</f>
        <v>0.004407779999999999</v>
      </c>
      <c r="S750" s="184">
        <v>0</v>
      </c>
      <c r="T750" s="185">
        <f>S750*H750</f>
        <v>0</v>
      </c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R750" s="186" t="s">
        <v>241</v>
      </c>
      <c r="AT750" s="186" t="s">
        <v>149</v>
      </c>
      <c r="AU750" s="186" t="s">
        <v>83</v>
      </c>
      <c r="AY750" s="19" t="s">
        <v>147</v>
      </c>
      <c r="BE750" s="187">
        <f>IF(N750="základní",J750,0)</f>
        <v>0</v>
      </c>
      <c r="BF750" s="187">
        <f>IF(N750="snížená",J750,0)</f>
        <v>0</v>
      </c>
      <c r="BG750" s="187">
        <f>IF(N750="zákl. přenesená",J750,0)</f>
        <v>0</v>
      </c>
      <c r="BH750" s="187">
        <f>IF(N750="sníž. přenesená",J750,0)</f>
        <v>0</v>
      </c>
      <c r="BI750" s="187">
        <f>IF(N750="nulová",J750,0)</f>
        <v>0</v>
      </c>
      <c r="BJ750" s="19" t="s">
        <v>81</v>
      </c>
      <c r="BK750" s="187">
        <f>ROUND(I750*H750,2)</f>
        <v>0</v>
      </c>
      <c r="BL750" s="19" t="s">
        <v>241</v>
      </c>
      <c r="BM750" s="186" t="s">
        <v>1233</v>
      </c>
    </row>
    <row r="751" spans="1:47" s="2" customFormat="1" ht="11.25">
      <c r="A751" s="36"/>
      <c r="B751" s="37"/>
      <c r="C751" s="38"/>
      <c r="D751" s="188" t="s">
        <v>156</v>
      </c>
      <c r="E751" s="38"/>
      <c r="F751" s="189" t="s">
        <v>1234</v>
      </c>
      <c r="G751" s="38"/>
      <c r="H751" s="38"/>
      <c r="I751" s="190"/>
      <c r="J751" s="38"/>
      <c r="K751" s="38"/>
      <c r="L751" s="41"/>
      <c r="M751" s="191"/>
      <c r="N751" s="192"/>
      <c r="O751" s="66"/>
      <c r="P751" s="66"/>
      <c r="Q751" s="66"/>
      <c r="R751" s="66"/>
      <c r="S751" s="66"/>
      <c r="T751" s="67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T751" s="19" t="s">
        <v>156</v>
      </c>
      <c r="AU751" s="19" t="s">
        <v>83</v>
      </c>
    </row>
    <row r="752" spans="1:65" s="2" customFormat="1" ht="16.5" customHeight="1">
      <c r="A752" s="36"/>
      <c r="B752" s="37"/>
      <c r="C752" s="205" t="s">
        <v>1235</v>
      </c>
      <c r="D752" s="205" t="s">
        <v>160</v>
      </c>
      <c r="E752" s="206" t="s">
        <v>1236</v>
      </c>
      <c r="F752" s="207" t="s">
        <v>1237</v>
      </c>
      <c r="G752" s="208" t="s">
        <v>180</v>
      </c>
      <c r="H752" s="209">
        <v>16.953</v>
      </c>
      <c r="I752" s="210"/>
      <c r="J752" s="211">
        <f>ROUND(I752*H752,2)</f>
        <v>0</v>
      </c>
      <c r="K752" s="207" t="s">
        <v>153</v>
      </c>
      <c r="L752" s="212"/>
      <c r="M752" s="213" t="s">
        <v>19</v>
      </c>
      <c r="N752" s="214" t="s">
        <v>44</v>
      </c>
      <c r="O752" s="66"/>
      <c r="P752" s="184">
        <f>O752*H752</f>
        <v>0</v>
      </c>
      <c r="Q752" s="184">
        <v>0.0287</v>
      </c>
      <c r="R752" s="184">
        <f>Q752*H752</f>
        <v>0.48655109999999996</v>
      </c>
      <c r="S752" s="184">
        <v>0</v>
      </c>
      <c r="T752" s="185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186" t="s">
        <v>364</v>
      </c>
      <c r="AT752" s="186" t="s">
        <v>160</v>
      </c>
      <c r="AU752" s="186" t="s">
        <v>83</v>
      </c>
      <c r="AY752" s="19" t="s">
        <v>147</v>
      </c>
      <c r="BE752" s="187">
        <f>IF(N752="základní",J752,0)</f>
        <v>0</v>
      </c>
      <c r="BF752" s="187">
        <f>IF(N752="snížená",J752,0)</f>
        <v>0</v>
      </c>
      <c r="BG752" s="187">
        <f>IF(N752="zákl. přenesená",J752,0)</f>
        <v>0</v>
      </c>
      <c r="BH752" s="187">
        <f>IF(N752="sníž. přenesená",J752,0)</f>
        <v>0</v>
      </c>
      <c r="BI752" s="187">
        <f>IF(N752="nulová",J752,0)</f>
        <v>0</v>
      </c>
      <c r="BJ752" s="19" t="s">
        <v>81</v>
      </c>
      <c r="BK752" s="187">
        <f>ROUND(I752*H752,2)</f>
        <v>0</v>
      </c>
      <c r="BL752" s="19" t="s">
        <v>241</v>
      </c>
      <c r="BM752" s="186" t="s">
        <v>1238</v>
      </c>
    </row>
    <row r="753" spans="1:47" s="2" customFormat="1" ht="11.25">
      <c r="A753" s="36"/>
      <c r="B753" s="37"/>
      <c r="C753" s="38"/>
      <c r="D753" s="188" t="s">
        <v>156</v>
      </c>
      <c r="E753" s="38"/>
      <c r="F753" s="189" t="s">
        <v>1239</v>
      </c>
      <c r="G753" s="38"/>
      <c r="H753" s="38"/>
      <c r="I753" s="190"/>
      <c r="J753" s="38"/>
      <c r="K753" s="38"/>
      <c r="L753" s="41"/>
      <c r="M753" s="191"/>
      <c r="N753" s="192"/>
      <c r="O753" s="66"/>
      <c r="P753" s="66"/>
      <c r="Q753" s="66"/>
      <c r="R753" s="66"/>
      <c r="S753" s="66"/>
      <c r="T753" s="67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T753" s="19" t="s">
        <v>156</v>
      </c>
      <c r="AU753" s="19" t="s">
        <v>83</v>
      </c>
    </row>
    <row r="754" spans="2:51" s="13" customFormat="1" ht="11.25">
      <c r="B754" s="193"/>
      <c r="C754" s="194"/>
      <c r="D754" s="195" t="s">
        <v>158</v>
      </c>
      <c r="E754" s="196" t="s">
        <v>19</v>
      </c>
      <c r="F754" s="197" t="s">
        <v>1240</v>
      </c>
      <c r="G754" s="194"/>
      <c r="H754" s="198">
        <v>16.953</v>
      </c>
      <c r="I754" s="199"/>
      <c r="J754" s="194"/>
      <c r="K754" s="194"/>
      <c r="L754" s="200"/>
      <c r="M754" s="201"/>
      <c r="N754" s="202"/>
      <c r="O754" s="202"/>
      <c r="P754" s="202"/>
      <c r="Q754" s="202"/>
      <c r="R754" s="202"/>
      <c r="S754" s="202"/>
      <c r="T754" s="203"/>
      <c r="AT754" s="204" t="s">
        <v>158</v>
      </c>
      <c r="AU754" s="204" t="s">
        <v>83</v>
      </c>
      <c r="AV754" s="13" t="s">
        <v>83</v>
      </c>
      <c r="AW754" s="13" t="s">
        <v>34</v>
      </c>
      <c r="AX754" s="13" t="s">
        <v>81</v>
      </c>
      <c r="AY754" s="204" t="s">
        <v>147</v>
      </c>
    </row>
    <row r="755" spans="1:65" s="2" customFormat="1" ht="24.2" customHeight="1">
      <c r="A755" s="36"/>
      <c r="B755" s="37"/>
      <c r="C755" s="175" t="s">
        <v>1241</v>
      </c>
      <c r="D755" s="175" t="s">
        <v>149</v>
      </c>
      <c r="E755" s="176" t="s">
        <v>1242</v>
      </c>
      <c r="F755" s="177" t="s">
        <v>1243</v>
      </c>
      <c r="G755" s="178" t="s">
        <v>152</v>
      </c>
      <c r="H755" s="179">
        <v>1</v>
      </c>
      <c r="I755" s="180"/>
      <c r="J755" s="181">
        <f>ROUND(I755*H755,2)</f>
        <v>0</v>
      </c>
      <c r="K755" s="177" t="s">
        <v>153</v>
      </c>
      <c r="L755" s="41"/>
      <c r="M755" s="182" t="s">
        <v>19</v>
      </c>
      <c r="N755" s="183" t="s">
        <v>44</v>
      </c>
      <c r="O755" s="66"/>
      <c r="P755" s="184">
        <f>O755*H755</f>
        <v>0</v>
      </c>
      <c r="Q755" s="184">
        <v>0.00092</v>
      </c>
      <c r="R755" s="184">
        <f>Q755*H755</f>
        <v>0.00092</v>
      </c>
      <c r="S755" s="184">
        <v>0</v>
      </c>
      <c r="T755" s="185">
        <f>S755*H755</f>
        <v>0</v>
      </c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R755" s="186" t="s">
        <v>241</v>
      </c>
      <c r="AT755" s="186" t="s">
        <v>149</v>
      </c>
      <c r="AU755" s="186" t="s">
        <v>83</v>
      </c>
      <c r="AY755" s="19" t="s">
        <v>147</v>
      </c>
      <c r="BE755" s="187">
        <f>IF(N755="základní",J755,0)</f>
        <v>0</v>
      </c>
      <c r="BF755" s="187">
        <f>IF(N755="snížená",J755,0)</f>
        <v>0</v>
      </c>
      <c r="BG755" s="187">
        <f>IF(N755="zákl. přenesená",J755,0)</f>
        <v>0</v>
      </c>
      <c r="BH755" s="187">
        <f>IF(N755="sníž. přenesená",J755,0)</f>
        <v>0</v>
      </c>
      <c r="BI755" s="187">
        <f>IF(N755="nulová",J755,0)</f>
        <v>0</v>
      </c>
      <c r="BJ755" s="19" t="s">
        <v>81</v>
      </c>
      <c r="BK755" s="187">
        <f>ROUND(I755*H755,2)</f>
        <v>0</v>
      </c>
      <c r="BL755" s="19" t="s">
        <v>241</v>
      </c>
      <c r="BM755" s="186" t="s">
        <v>1244</v>
      </c>
    </row>
    <row r="756" spans="1:47" s="2" customFormat="1" ht="11.25">
      <c r="A756" s="36"/>
      <c r="B756" s="37"/>
      <c r="C756" s="38"/>
      <c r="D756" s="188" t="s">
        <v>156</v>
      </c>
      <c r="E756" s="38"/>
      <c r="F756" s="189" t="s">
        <v>1245</v>
      </c>
      <c r="G756" s="38"/>
      <c r="H756" s="38"/>
      <c r="I756" s="190"/>
      <c r="J756" s="38"/>
      <c r="K756" s="38"/>
      <c r="L756" s="41"/>
      <c r="M756" s="191"/>
      <c r="N756" s="192"/>
      <c r="O756" s="66"/>
      <c r="P756" s="66"/>
      <c r="Q756" s="66"/>
      <c r="R756" s="66"/>
      <c r="S756" s="66"/>
      <c r="T756" s="67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T756" s="19" t="s">
        <v>156</v>
      </c>
      <c r="AU756" s="19" t="s">
        <v>83</v>
      </c>
    </row>
    <row r="757" spans="1:65" s="2" customFormat="1" ht="16.5" customHeight="1">
      <c r="A757" s="36"/>
      <c r="B757" s="37"/>
      <c r="C757" s="205" t="s">
        <v>1246</v>
      </c>
      <c r="D757" s="205" t="s">
        <v>160</v>
      </c>
      <c r="E757" s="206" t="s">
        <v>1247</v>
      </c>
      <c r="F757" s="207" t="s">
        <v>1248</v>
      </c>
      <c r="G757" s="208" t="s">
        <v>152</v>
      </c>
      <c r="H757" s="209">
        <v>1</v>
      </c>
      <c r="I757" s="210"/>
      <c r="J757" s="211">
        <f>ROUND(I757*H757,2)</f>
        <v>0</v>
      </c>
      <c r="K757" s="207" t="s">
        <v>19</v>
      </c>
      <c r="L757" s="212"/>
      <c r="M757" s="213" t="s">
        <v>19</v>
      </c>
      <c r="N757" s="214" t="s">
        <v>44</v>
      </c>
      <c r="O757" s="66"/>
      <c r="P757" s="184">
        <f>O757*H757</f>
        <v>0</v>
      </c>
      <c r="Q757" s="184">
        <v>0.029</v>
      </c>
      <c r="R757" s="184">
        <f>Q757*H757</f>
        <v>0.029</v>
      </c>
      <c r="S757" s="184">
        <v>0</v>
      </c>
      <c r="T757" s="185">
        <f>S757*H757</f>
        <v>0</v>
      </c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R757" s="186" t="s">
        <v>364</v>
      </c>
      <c r="AT757" s="186" t="s">
        <v>160</v>
      </c>
      <c r="AU757" s="186" t="s">
        <v>83</v>
      </c>
      <c r="AY757" s="19" t="s">
        <v>147</v>
      </c>
      <c r="BE757" s="187">
        <f>IF(N757="základní",J757,0)</f>
        <v>0</v>
      </c>
      <c r="BF757" s="187">
        <f>IF(N757="snížená",J757,0)</f>
        <v>0</v>
      </c>
      <c r="BG757" s="187">
        <f>IF(N757="zákl. přenesená",J757,0)</f>
        <v>0</v>
      </c>
      <c r="BH757" s="187">
        <f>IF(N757="sníž. přenesená",J757,0)</f>
        <v>0</v>
      </c>
      <c r="BI757" s="187">
        <f>IF(N757="nulová",J757,0)</f>
        <v>0</v>
      </c>
      <c r="BJ757" s="19" t="s">
        <v>81</v>
      </c>
      <c r="BK757" s="187">
        <f>ROUND(I757*H757,2)</f>
        <v>0</v>
      </c>
      <c r="BL757" s="19" t="s">
        <v>241</v>
      </c>
      <c r="BM757" s="186" t="s">
        <v>1249</v>
      </c>
    </row>
    <row r="758" spans="2:51" s="13" customFormat="1" ht="11.25">
      <c r="B758" s="193"/>
      <c r="C758" s="194"/>
      <c r="D758" s="195" t="s">
        <v>158</v>
      </c>
      <c r="E758" s="196" t="s">
        <v>19</v>
      </c>
      <c r="F758" s="197" t="s">
        <v>1250</v>
      </c>
      <c r="G758" s="194"/>
      <c r="H758" s="198">
        <v>1</v>
      </c>
      <c r="I758" s="199"/>
      <c r="J758" s="194"/>
      <c r="K758" s="194"/>
      <c r="L758" s="200"/>
      <c r="M758" s="201"/>
      <c r="N758" s="202"/>
      <c r="O758" s="202"/>
      <c r="P758" s="202"/>
      <c r="Q758" s="202"/>
      <c r="R758" s="202"/>
      <c r="S758" s="202"/>
      <c r="T758" s="203"/>
      <c r="AT758" s="204" t="s">
        <v>158</v>
      </c>
      <c r="AU758" s="204" t="s">
        <v>83</v>
      </c>
      <c r="AV758" s="13" t="s">
        <v>83</v>
      </c>
      <c r="AW758" s="13" t="s">
        <v>34</v>
      </c>
      <c r="AX758" s="13" t="s">
        <v>81</v>
      </c>
      <c r="AY758" s="204" t="s">
        <v>147</v>
      </c>
    </row>
    <row r="759" spans="1:65" s="2" customFormat="1" ht="24.2" customHeight="1">
      <c r="A759" s="36"/>
      <c r="B759" s="37"/>
      <c r="C759" s="175" t="s">
        <v>1251</v>
      </c>
      <c r="D759" s="175" t="s">
        <v>149</v>
      </c>
      <c r="E759" s="176" t="s">
        <v>1252</v>
      </c>
      <c r="F759" s="177" t="s">
        <v>1253</v>
      </c>
      <c r="G759" s="178" t="s">
        <v>152</v>
      </c>
      <c r="H759" s="179">
        <v>1</v>
      </c>
      <c r="I759" s="180"/>
      <c r="J759" s="181">
        <f>ROUND(I759*H759,2)</f>
        <v>0</v>
      </c>
      <c r="K759" s="177" t="s">
        <v>153</v>
      </c>
      <c r="L759" s="41"/>
      <c r="M759" s="182" t="s">
        <v>19</v>
      </c>
      <c r="N759" s="183" t="s">
        <v>44</v>
      </c>
      <c r="O759" s="66"/>
      <c r="P759" s="184">
        <f>O759*H759</f>
        <v>0</v>
      </c>
      <c r="Q759" s="184">
        <v>0</v>
      </c>
      <c r="R759" s="184">
        <f>Q759*H759</f>
        <v>0</v>
      </c>
      <c r="S759" s="184">
        <v>0</v>
      </c>
      <c r="T759" s="185">
        <f>S759*H759</f>
        <v>0</v>
      </c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R759" s="186" t="s">
        <v>241</v>
      </c>
      <c r="AT759" s="186" t="s">
        <v>149</v>
      </c>
      <c r="AU759" s="186" t="s">
        <v>83</v>
      </c>
      <c r="AY759" s="19" t="s">
        <v>147</v>
      </c>
      <c r="BE759" s="187">
        <f>IF(N759="základní",J759,0)</f>
        <v>0</v>
      </c>
      <c r="BF759" s="187">
        <f>IF(N759="snížená",J759,0)</f>
        <v>0</v>
      </c>
      <c r="BG759" s="187">
        <f>IF(N759="zákl. přenesená",J759,0)</f>
        <v>0</v>
      </c>
      <c r="BH759" s="187">
        <f>IF(N759="sníž. přenesená",J759,0)</f>
        <v>0</v>
      </c>
      <c r="BI759" s="187">
        <f>IF(N759="nulová",J759,0)</f>
        <v>0</v>
      </c>
      <c r="BJ759" s="19" t="s">
        <v>81</v>
      </c>
      <c r="BK759" s="187">
        <f>ROUND(I759*H759,2)</f>
        <v>0</v>
      </c>
      <c r="BL759" s="19" t="s">
        <v>241</v>
      </c>
      <c r="BM759" s="186" t="s">
        <v>1254</v>
      </c>
    </row>
    <row r="760" spans="1:47" s="2" customFormat="1" ht="11.25">
      <c r="A760" s="36"/>
      <c r="B760" s="37"/>
      <c r="C760" s="38"/>
      <c r="D760" s="188" t="s">
        <v>156</v>
      </c>
      <c r="E760" s="38"/>
      <c r="F760" s="189" t="s">
        <v>1255</v>
      </c>
      <c r="G760" s="38"/>
      <c r="H760" s="38"/>
      <c r="I760" s="190"/>
      <c r="J760" s="38"/>
      <c r="K760" s="38"/>
      <c r="L760" s="41"/>
      <c r="M760" s="191"/>
      <c r="N760" s="192"/>
      <c r="O760" s="66"/>
      <c r="P760" s="66"/>
      <c r="Q760" s="66"/>
      <c r="R760" s="66"/>
      <c r="S760" s="66"/>
      <c r="T760" s="67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T760" s="19" t="s">
        <v>156</v>
      </c>
      <c r="AU760" s="19" t="s">
        <v>83</v>
      </c>
    </row>
    <row r="761" spans="2:51" s="13" customFormat="1" ht="11.25">
      <c r="B761" s="193"/>
      <c r="C761" s="194"/>
      <c r="D761" s="195" t="s">
        <v>158</v>
      </c>
      <c r="E761" s="196" t="s">
        <v>19</v>
      </c>
      <c r="F761" s="197" t="s">
        <v>1256</v>
      </c>
      <c r="G761" s="194"/>
      <c r="H761" s="198">
        <v>1</v>
      </c>
      <c r="I761" s="199"/>
      <c r="J761" s="194"/>
      <c r="K761" s="194"/>
      <c r="L761" s="200"/>
      <c r="M761" s="201"/>
      <c r="N761" s="202"/>
      <c r="O761" s="202"/>
      <c r="P761" s="202"/>
      <c r="Q761" s="202"/>
      <c r="R761" s="202"/>
      <c r="S761" s="202"/>
      <c r="T761" s="203"/>
      <c r="AT761" s="204" t="s">
        <v>158</v>
      </c>
      <c r="AU761" s="204" t="s">
        <v>83</v>
      </c>
      <c r="AV761" s="13" t="s">
        <v>83</v>
      </c>
      <c r="AW761" s="13" t="s">
        <v>34</v>
      </c>
      <c r="AX761" s="13" t="s">
        <v>81</v>
      </c>
      <c r="AY761" s="204" t="s">
        <v>147</v>
      </c>
    </row>
    <row r="762" spans="1:65" s="2" customFormat="1" ht="24.2" customHeight="1">
      <c r="A762" s="36"/>
      <c r="B762" s="37"/>
      <c r="C762" s="175" t="s">
        <v>1257</v>
      </c>
      <c r="D762" s="175" t="s">
        <v>149</v>
      </c>
      <c r="E762" s="176" t="s">
        <v>1258</v>
      </c>
      <c r="F762" s="177" t="s">
        <v>1259</v>
      </c>
      <c r="G762" s="178" t="s">
        <v>152</v>
      </c>
      <c r="H762" s="179">
        <v>1</v>
      </c>
      <c r="I762" s="180"/>
      <c r="J762" s="181">
        <f>ROUND(I762*H762,2)</f>
        <v>0</v>
      </c>
      <c r="K762" s="177" t="s">
        <v>153</v>
      </c>
      <c r="L762" s="41"/>
      <c r="M762" s="182" t="s">
        <v>19</v>
      </c>
      <c r="N762" s="183" t="s">
        <v>44</v>
      </c>
      <c r="O762" s="66"/>
      <c r="P762" s="184">
        <f>O762*H762</f>
        <v>0</v>
      </c>
      <c r="Q762" s="184">
        <v>0</v>
      </c>
      <c r="R762" s="184">
        <f>Q762*H762</f>
        <v>0</v>
      </c>
      <c r="S762" s="184">
        <v>0</v>
      </c>
      <c r="T762" s="185">
        <f>S762*H762</f>
        <v>0</v>
      </c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R762" s="186" t="s">
        <v>241</v>
      </c>
      <c r="AT762" s="186" t="s">
        <v>149</v>
      </c>
      <c r="AU762" s="186" t="s">
        <v>83</v>
      </c>
      <c r="AY762" s="19" t="s">
        <v>147</v>
      </c>
      <c r="BE762" s="187">
        <f>IF(N762="základní",J762,0)</f>
        <v>0</v>
      </c>
      <c r="BF762" s="187">
        <f>IF(N762="snížená",J762,0)</f>
        <v>0</v>
      </c>
      <c r="BG762" s="187">
        <f>IF(N762="zákl. přenesená",J762,0)</f>
        <v>0</v>
      </c>
      <c r="BH762" s="187">
        <f>IF(N762="sníž. přenesená",J762,0)</f>
        <v>0</v>
      </c>
      <c r="BI762" s="187">
        <f>IF(N762="nulová",J762,0)</f>
        <v>0</v>
      </c>
      <c r="BJ762" s="19" t="s">
        <v>81</v>
      </c>
      <c r="BK762" s="187">
        <f>ROUND(I762*H762,2)</f>
        <v>0</v>
      </c>
      <c r="BL762" s="19" t="s">
        <v>241</v>
      </c>
      <c r="BM762" s="186" t="s">
        <v>1260</v>
      </c>
    </row>
    <row r="763" spans="1:47" s="2" customFormat="1" ht="11.25">
      <c r="A763" s="36"/>
      <c r="B763" s="37"/>
      <c r="C763" s="38"/>
      <c r="D763" s="188" t="s">
        <v>156</v>
      </c>
      <c r="E763" s="38"/>
      <c r="F763" s="189" t="s">
        <v>1261</v>
      </c>
      <c r="G763" s="38"/>
      <c r="H763" s="38"/>
      <c r="I763" s="190"/>
      <c r="J763" s="38"/>
      <c r="K763" s="38"/>
      <c r="L763" s="41"/>
      <c r="M763" s="191"/>
      <c r="N763" s="192"/>
      <c r="O763" s="66"/>
      <c r="P763" s="66"/>
      <c r="Q763" s="66"/>
      <c r="R763" s="66"/>
      <c r="S763" s="66"/>
      <c r="T763" s="67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T763" s="19" t="s">
        <v>156</v>
      </c>
      <c r="AU763" s="19" t="s">
        <v>83</v>
      </c>
    </row>
    <row r="764" spans="2:51" s="13" customFormat="1" ht="11.25">
      <c r="B764" s="193"/>
      <c r="C764" s="194"/>
      <c r="D764" s="195" t="s">
        <v>158</v>
      </c>
      <c r="E764" s="196" t="s">
        <v>19</v>
      </c>
      <c r="F764" s="197" t="s">
        <v>1256</v>
      </c>
      <c r="G764" s="194"/>
      <c r="H764" s="198">
        <v>1</v>
      </c>
      <c r="I764" s="199"/>
      <c r="J764" s="194"/>
      <c r="K764" s="194"/>
      <c r="L764" s="200"/>
      <c r="M764" s="201"/>
      <c r="N764" s="202"/>
      <c r="O764" s="202"/>
      <c r="P764" s="202"/>
      <c r="Q764" s="202"/>
      <c r="R764" s="202"/>
      <c r="S764" s="202"/>
      <c r="T764" s="203"/>
      <c r="AT764" s="204" t="s">
        <v>158</v>
      </c>
      <c r="AU764" s="204" t="s">
        <v>83</v>
      </c>
      <c r="AV764" s="13" t="s">
        <v>83</v>
      </c>
      <c r="AW764" s="13" t="s">
        <v>34</v>
      </c>
      <c r="AX764" s="13" t="s">
        <v>81</v>
      </c>
      <c r="AY764" s="204" t="s">
        <v>147</v>
      </c>
    </row>
    <row r="765" spans="1:65" s="2" customFormat="1" ht="24.2" customHeight="1">
      <c r="A765" s="36"/>
      <c r="B765" s="37"/>
      <c r="C765" s="175" t="s">
        <v>1262</v>
      </c>
      <c r="D765" s="175" t="s">
        <v>149</v>
      </c>
      <c r="E765" s="176" t="s">
        <v>1263</v>
      </c>
      <c r="F765" s="177" t="s">
        <v>1264</v>
      </c>
      <c r="G765" s="178" t="s">
        <v>152</v>
      </c>
      <c r="H765" s="179">
        <v>1</v>
      </c>
      <c r="I765" s="180"/>
      <c r="J765" s="181">
        <f>ROUND(I765*H765,2)</f>
        <v>0</v>
      </c>
      <c r="K765" s="177" t="s">
        <v>153</v>
      </c>
      <c r="L765" s="41"/>
      <c r="M765" s="182" t="s">
        <v>19</v>
      </c>
      <c r="N765" s="183" t="s">
        <v>44</v>
      </c>
      <c r="O765" s="66"/>
      <c r="P765" s="184">
        <f>O765*H765</f>
        <v>0</v>
      </c>
      <c r="Q765" s="184">
        <v>0</v>
      </c>
      <c r="R765" s="184">
        <f>Q765*H765</f>
        <v>0</v>
      </c>
      <c r="S765" s="184">
        <v>0</v>
      </c>
      <c r="T765" s="185">
        <f>S765*H765</f>
        <v>0</v>
      </c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R765" s="186" t="s">
        <v>241</v>
      </c>
      <c r="AT765" s="186" t="s">
        <v>149</v>
      </c>
      <c r="AU765" s="186" t="s">
        <v>83</v>
      </c>
      <c r="AY765" s="19" t="s">
        <v>147</v>
      </c>
      <c r="BE765" s="187">
        <f>IF(N765="základní",J765,0)</f>
        <v>0</v>
      </c>
      <c r="BF765" s="187">
        <f>IF(N765="snížená",J765,0)</f>
        <v>0</v>
      </c>
      <c r="BG765" s="187">
        <f>IF(N765="zákl. přenesená",J765,0)</f>
        <v>0</v>
      </c>
      <c r="BH765" s="187">
        <f>IF(N765="sníž. přenesená",J765,0)</f>
        <v>0</v>
      </c>
      <c r="BI765" s="187">
        <f>IF(N765="nulová",J765,0)</f>
        <v>0</v>
      </c>
      <c r="BJ765" s="19" t="s">
        <v>81</v>
      </c>
      <c r="BK765" s="187">
        <f>ROUND(I765*H765,2)</f>
        <v>0</v>
      </c>
      <c r="BL765" s="19" t="s">
        <v>241</v>
      </c>
      <c r="BM765" s="186" t="s">
        <v>1265</v>
      </c>
    </row>
    <row r="766" spans="1:47" s="2" customFormat="1" ht="11.25">
      <c r="A766" s="36"/>
      <c r="B766" s="37"/>
      <c r="C766" s="38"/>
      <c r="D766" s="188" t="s">
        <v>156</v>
      </c>
      <c r="E766" s="38"/>
      <c r="F766" s="189" t="s">
        <v>1266</v>
      </c>
      <c r="G766" s="38"/>
      <c r="H766" s="38"/>
      <c r="I766" s="190"/>
      <c r="J766" s="38"/>
      <c r="K766" s="38"/>
      <c r="L766" s="41"/>
      <c r="M766" s="191"/>
      <c r="N766" s="192"/>
      <c r="O766" s="66"/>
      <c r="P766" s="66"/>
      <c r="Q766" s="66"/>
      <c r="R766" s="66"/>
      <c r="S766" s="66"/>
      <c r="T766" s="67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T766" s="19" t="s">
        <v>156</v>
      </c>
      <c r="AU766" s="19" t="s">
        <v>83</v>
      </c>
    </row>
    <row r="767" spans="2:51" s="13" customFormat="1" ht="11.25">
      <c r="B767" s="193"/>
      <c r="C767" s="194"/>
      <c r="D767" s="195" t="s">
        <v>158</v>
      </c>
      <c r="E767" s="196" t="s">
        <v>19</v>
      </c>
      <c r="F767" s="197" t="s">
        <v>1267</v>
      </c>
      <c r="G767" s="194"/>
      <c r="H767" s="198">
        <v>1</v>
      </c>
      <c r="I767" s="199"/>
      <c r="J767" s="194"/>
      <c r="K767" s="194"/>
      <c r="L767" s="200"/>
      <c r="M767" s="201"/>
      <c r="N767" s="202"/>
      <c r="O767" s="202"/>
      <c r="P767" s="202"/>
      <c r="Q767" s="202"/>
      <c r="R767" s="202"/>
      <c r="S767" s="202"/>
      <c r="T767" s="203"/>
      <c r="AT767" s="204" t="s">
        <v>158</v>
      </c>
      <c r="AU767" s="204" t="s">
        <v>83</v>
      </c>
      <c r="AV767" s="13" t="s">
        <v>83</v>
      </c>
      <c r="AW767" s="13" t="s">
        <v>34</v>
      </c>
      <c r="AX767" s="13" t="s">
        <v>81</v>
      </c>
      <c r="AY767" s="204" t="s">
        <v>147</v>
      </c>
    </row>
    <row r="768" spans="1:65" s="2" customFormat="1" ht="16.5" customHeight="1">
      <c r="A768" s="36"/>
      <c r="B768" s="37"/>
      <c r="C768" s="205" t="s">
        <v>1268</v>
      </c>
      <c r="D768" s="205" t="s">
        <v>160</v>
      </c>
      <c r="E768" s="206" t="s">
        <v>1269</v>
      </c>
      <c r="F768" s="207" t="s">
        <v>1270</v>
      </c>
      <c r="G768" s="208" t="s">
        <v>215</v>
      </c>
      <c r="H768" s="209">
        <v>9.185</v>
      </c>
      <c r="I768" s="210"/>
      <c r="J768" s="211">
        <f>ROUND(I768*H768,2)</f>
        <v>0</v>
      </c>
      <c r="K768" s="207" t="s">
        <v>153</v>
      </c>
      <c r="L768" s="212"/>
      <c r="M768" s="213" t="s">
        <v>19</v>
      </c>
      <c r="N768" s="214" t="s">
        <v>44</v>
      </c>
      <c r="O768" s="66"/>
      <c r="P768" s="184">
        <f>O768*H768</f>
        <v>0</v>
      </c>
      <c r="Q768" s="184">
        <v>0.007</v>
      </c>
      <c r="R768" s="184">
        <f>Q768*H768</f>
        <v>0.064295</v>
      </c>
      <c r="S768" s="184">
        <v>0</v>
      </c>
      <c r="T768" s="185">
        <f>S768*H768</f>
        <v>0</v>
      </c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R768" s="186" t="s">
        <v>364</v>
      </c>
      <c r="AT768" s="186" t="s">
        <v>160</v>
      </c>
      <c r="AU768" s="186" t="s">
        <v>83</v>
      </c>
      <c r="AY768" s="19" t="s">
        <v>147</v>
      </c>
      <c r="BE768" s="187">
        <f>IF(N768="základní",J768,0)</f>
        <v>0</v>
      </c>
      <c r="BF768" s="187">
        <f>IF(N768="snížená",J768,0)</f>
        <v>0</v>
      </c>
      <c r="BG768" s="187">
        <f>IF(N768="zákl. přenesená",J768,0)</f>
        <v>0</v>
      </c>
      <c r="BH768" s="187">
        <f>IF(N768="sníž. přenesená",J768,0)</f>
        <v>0</v>
      </c>
      <c r="BI768" s="187">
        <f>IF(N768="nulová",J768,0)</f>
        <v>0</v>
      </c>
      <c r="BJ768" s="19" t="s">
        <v>81</v>
      </c>
      <c r="BK768" s="187">
        <f>ROUND(I768*H768,2)</f>
        <v>0</v>
      </c>
      <c r="BL768" s="19" t="s">
        <v>241</v>
      </c>
      <c r="BM768" s="186" t="s">
        <v>1271</v>
      </c>
    </row>
    <row r="769" spans="1:47" s="2" customFormat="1" ht="11.25">
      <c r="A769" s="36"/>
      <c r="B769" s="37"/>
      <c r="C769" s="38"/>
      <c r="D769" s="188" t="s">
        <v>156</v>
      </c>
      <c r="E769" s="38"/>
      <c r="F769" s="189" t="s">
        <v>1272</v>
      </c>
      <c r="G769" s="38"/>
      <c r="H769" s="38"/>
      <c r="I769" s="190"/>
      <c r="J769" s="38"/>
      <c r="K769" s="38"/>
      <c r="L769" s="41"/>
      <c r="M769" s="191"/>
      <c r="N769" s="192"/>
      <c r="O769" s="66"/>
      <c r="P769" s="66"/>
      <c r="Q769" s="66"/>
      <c r="R769" s="66"/>
      <c r="S769" s="66"/>
      <c r="T769" s="67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T769" s="19" t="s">
        <v>156</v>
      </c>
      <c r="AU769" s="19" t="s">
        <v>83</v>
      </c>
    </row>
    <row r="770" spans="2:51" s="13" customFormat="1" ht="11.25">
      <c r="B770" s="193"/>
      <c r="C770" s="194"/>
      <c r="D770" s="195" t="s">
        <v>158</v>
      </c>
      <c r="E770" s="196" t="s">
        <v>19</v>
      </c>
      <c r="F770" s="197" t="s">
        <v>1273</v>
      </c>
      <c r="G770" s="194"/>
      <c r="H770" s="198">
        <v>9.185</v>
      </c>
      <c r="I770" s="199"/>
      <c r="J770" s="194"/>
      <c r="K770" s="194"/>
      <c r="L770" s="200"/>
      <c r="M770" s="201"/>
      <c r="N770" s="202"/>
      <c r="O770" s="202"/>
      <c r="P770" s="202"/>
      <c r="Q770" s="202"/>
      <c r="R770" s="202"/>
      <c r="S770" s="202"/>
      <c r="T770" s="203"/>
      <c r="AT770" s="204" t="s">
        <v>158</v>
      </c>
      <c r="AU770" s="204" t="s">
        <v>83</v>
      </c>
      <c r="AV770" s="13" t="s">
        <v>83</v>
      </c>
      <c r="AW770" s="13" t="s">
        <v>34</v>
      </c>
      <c r="AX770" s="13" t="s">
        <v>81</v>
      </c>
      <c r="AY770" s="204" t="s">
        <v>147</v>
      </c>
    </row>
    <row r="771" spans="1:65" s="2" customFormat="1" ht="16.5" customHeight="1">
      <c r="A771" s="36"/>
      <c r="B771" s="37"/>
      <c r="C771" s="205" t="s">
        <v>1274</v>
      </c>
      <c r="D771" s="205" t="s">
        <v>160</v>
      </c>
      <c r="E771" s="206" t="s">
        <v>1275</v>
      </c>
      <c r="F771" s="207" t="s">
        <v>1276</v>
      </c>
      <c r="G771" s="208" t="s">
        <v>152</v>
      </c>
      <c r="H771" s="209">
        <v>3</v>
      </c>
      <c r="I771" s="210"/>
      <c r="J771" s="211">
        <f>ROUND(I771*H771,2)</f>
        <v>0</v>
      </c>
      <c r="K771" s="207" t="s">
        <v>153</v>
      </c>
      <c r="L771" s="212"/>
      <c r="M771" s="213" t="s">
        <v>19</v>
      </c>
      <c r="N771" s="214" t="s">
        <v>44</v>
      </c>
      <c r="O771" s="66"/>
      <c r="P771" s="184">
        <f>O771*H771</f>
        <v>0</v>
      </c>
      <c r="Q771" s="184">
        <v>6E-05</v>
      </c>
      <c r="R771" s="184">
        <f>Q771*H771</f>
        <v>0.00018</v>
      </c>
      <c r="S771" s="184">
        <v>0</v>
      </c>
      <c r="T771" s="185">
        <f>S771*H771</f>
        <v>0</v>
      </c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R771" s="186" t="s">
        <v>364</v>
      </c>
      <c r="AT771" s="186" t="s">
        <v>160</v>
      </c>
      <c r="AU771" s="186" t="s">
        <v>83</v>
      </c>
      <c r="AY771" s="19" t="s">
        <v>147</v>
      </c>
      <c r="BE771" s="187">
        <f>IF(N771="základní",J771,0)</f>
        <v>0</v>
      </c>
      <c r="BF771" s="187">
        <f>IF(N771="snížená",J771,0)</f>
        <v>0</v>
      </c>
      <c r="BG771" s="187">
        <f>IF(N771="zákl. přenesená",J771,0)</f>
        <v>0</v>
      </c>
      <c r="BH771" s="187">
        <f>IF(N771="sníž. přenesená",J771,0)</f>
        <v>0</v>
      </c>
      <c r="BI771" s="187">
        <f>IF(N771="nulová",J771,0)</f>
        <v>0</v>
      </c>
      <c r="BJ771" s="19" t="s">
        <v>81</v>
      </c>
      <c r="BK771" s="187">
        <f>ROUND(I771*H771,2)</f>
        <v>0</v>
      </c>
      <c r="BL771" s="19" t="s">
        <v>241</v>
      </c>
      <c r="BM771" s="186" t="s">
        <v>1277</v>
      </c>
    </row>
    <row r="772" spans="1:47" s="2" customFormat="1" ht="11.25">
      <c r="A772" s="36"/>
      <c r="B772" s="37"/>
      <c r="C772" s="38"/>
      <c r="D772" s="188" t="s">
        <v>156</v>
      </c>
      <c r="E772" s="38"/>
      <c r="F772" s="189" t="s">
        <v>1278</v>
      </c>
      <c r="G772" s="38"/>
      <c r="H772" s="38"/>
      <c r="I772" s="190"/>
      <c r="J772" s="38"/>
      <c r="K772" s="38"/>
      <c r="L772" s="41"/>
      <c r="M772" s="191"/>
      <c r="N772" s="192"/>
      <c r="O772" s="66"/>
      <c r="P772" s="66"/>
      <c r="Q772" s="66"/>
      <c r="R772" s="66"/>
      <c r="S772" s="66"/>
      <c r="T772" s="67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T772" s="19" t="s">
        <v>156</v>
      </c>
      <c r="AU772" s="19" t="s">
        <v>83</v>
      </c>
    </row>
    <row r="773" spans="2:51" s="13" customFormat="1" ht="11.25">
      <c r="B773" s="193"/>
      <c r="C773" s="194"/>
      <c r="D773" s="195" t="s">
        <v>158</v>
      </c>
      <c r="E773" s="196" t="s">
        <v>19</v>
      </c>
      <c r="F773" s="197" t="s">
        <v>1279</v>
      </c>
      <c r="G773" s="194"/>
      <c r="H773" s="198">
        <v>3</v>
      </c>
      <c r="I773" s="199"/>
      <c r="J773" s="194"/>
      <c r="K773" s="194"/>
      <c r="L773" s="200"/>
      <c r="M773" s="201"/>
      <c r="N773" s="202"/>
      <c r="O773" s="202"/>
      <c r="P773" s="202"/>
      <c r="Q773" s="202"/>
      <c r="R773" s="202"/>
      <c r="S773" s="202"/>
      <c r="T773" s="203"/>
      <c r="AT773" s="204" t="s">
        <v>158</v>
      </c>
      <c r="AU773" s="204" t="s">
        <v>83</v>
      </c>
      <c r="AV773" s="13" t="s">
        <v>83</v>
      </c>
      <c r="AW773" s="13" t="s">
        <v>34</v>
      </c>
      <c r="AX773" s="13" t="s">
        <v>81</v>
      </c>
      <c r="AY773" s="204" t="s">
        <v>147</v>
      </c>
    </row>
    <row r="774" spans="1:65" s="2" customFormat="1" ht="24.2" customHeight="1">
      <c r="A774" s="36"/>
      <c r="B774" s="37"/>
      <c r="C774" s="175" t="s">
        <v>1280</v>
      </c>
      <c r="D774" s="175" t="s">
        <v>149</v>
      </c>
      <c r="E774" s="176" t="s">
        <v>1281</v>
      </c>
      <c r="F774" s="177" t="s">
        <v>1282</v>
      </c>
      <c r="G774" s="178" t="s">
        <v>237</v>
      </c>
      <c r="H774" s="179">
        <v>1.254</v>
      </c>
      <c r="I774" s="180"/>
      <c r="J774" s="181">
        <f>ROUND(I774*H774,2)</f>
        <v>0</v>
      </c>
      <c r="K774" s="177" t="s">
        <v>153</v>
      </c>
      <c r="L774" s="41"/>
      <c r="M774" s="182" t="s">
        <v>19</v>
      </c>
      <c r="N774" s="183" t="s">
        <v>44</v>
      </c>
      <c r="O774" s="66"/>
      <c r="P774" s="184">
        <f>O774*H774</f>
        <v>0</v>
      </c>
      <c r="Q774" s="184">
        <v>0</v>
      </c>
      <c r="R774" s="184">
        <f>Q774*H774</f>
        <v>0</v>
      </c>
      <c r="S774" s="184">
        <v>0</v>
      </c>
      <c r="T774" s="185">
        <f>S774*H774</f>
        <v>0</v>
      </c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R774" s="186" t="s">
        <v>241</v>
      </c>
      <c r="AT774" s="186" t="s">
        <v>149</v>
      </c>
      <c r="AU774" s="186" t="s">
        <v>83</v>
      </c>
      <c r="AY774" s="19" t="s">
        <v>147</v>
      </c>
      <c r="BE774" s="187">
        <f>IF(N774="základní",J774,0)</f>
        <v>0</v>
      </c>
      <c r="BF774" s="187">
        <f>IF(N774="snížená",J774,0)</f>
        <v>0</v>
      </c>
      <c r="BG774" s="187">
        <f>IF(N774="zákl. přenesená",J774,0)</f>
        <v>0</v>
      </c>
      <c r="BH774" s="187">
        <f>IF(N774="sníž. přenesená",J774,0)</f>
        <v>0</v>
      </c>
      <c r="BI774" s="187">
        <f>IF(N774="nulová",J774,0)</f>
        <v>0</v>
      </c>
      <c r="BJ774" s="19" t="s">
        <v>81</v>
      </c>
      <c r="BK774" s="187">
        <f>ROUND(I774*H774,2)</f>
        <v>0</v>
      </c>
      <c r="BL774" s="19" t="s">
        <v>241</v>
      </c>
      <c r="BM774" s="186" t="s">
        <v>1283</v>
      </c>
    </row>
    <row r="775" spans="1:47" s="2" customFormat="1" ht="11.25">
      <c r="A775" s="36"/>
      <c r="B775" s="37"/>
      <c r="C775" s="38"/>
      <c r="D775" s="188" t="s">
        <v>156</v>
      </c>
      <c r="E775" s="38"/>
      <c r="F775" s="189" t="s">
        <v>1284</v>
      </c>
      <c r="G775" s="38"/>
      <c r="H775" s="38"/>
      <c r="I775" s="190"/>
      <c r="J775" s="38"/>
      <c r="K775" s="38"/>
      <c r="L775" s="41"/>
      <c r="M775" s="191"/>
      <c r="N775" s="192"/>
      <c r="O775" s="66"/>
      <c r="P775" s="66"/>
      <c r="Q775" s="66"/>
      <c r="R775" s="66"/>
      <c r="S775" s="66"/>
      <c r="T775" s="67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T775" s="19" t="s">
        <v>156</v>
      </c>
      <c r="AU775" s="19" t="s">
        <v>83</v>
      </c>
    </row>
    <row r="776" spans="2:63" s="12" customFormat="1" ht="22.9" customHeight="1">
      <c r="B776" s="159"/>
      <c r="C776" s="160"/>
      <c r="D776" s="161" t="s">
        <v>72</v>
      </c>
      <c r="E776" s="173" t="s">
        <v>1285</v>
      </c>
      <c r="F776" s="173" t="s">
        <v>1286</v>
      </c>
      <c r="G776" s="160"/>
      <c r="H776" s="160"/>
      <c r="I776" s="163"/>
      <c r="J776" s="174">
        <f>BK776</f>
        <v>0</v>
      </c>
      <c r="K776" s="160"/>
      <c r="L776" s="165"/>
      <c r="M776" s="166"/>
      <c r="N776" s="167"/>
      <c r="O776" s="167"/>
      <c r="P776" s="168">
        <f>SUM(P777:P782)</f>
        <v>0</v>
      </c>
      <c r="Q776" s="167"/>
      <c r="R776" s="168">
        <f>SUM(R777:R782)</f>
        <v>0</v>
      </c>
      <c r="S776" s="167"/>
      <c r="T776" s="169">
        <f>SUM(T777:T782)</f>
        <v>0.016</v>
      </c>
      <c r="AR776" s="170" t="s">
        <v>83</v>
      </c>
      <c r="AT776" s="171" t="s">
        <v>72</v>
      </c>
      <c r="AU776" s="171" t="s">
        <v>81</v>
      </c>
      <c r="AY776" s="170" t="s">
        <v>147</v>
      </c>
      <c r="BK776" s="172">
        <f>SUM(BK777:BK782)</f>
        <v>0</v>
      </c>
    </row>
    <row r="777" spans="1:65" s="2" customFormat="1" ht="16.5" customHeight="1">
      <c r="A777" s="36"/>
      <c r="B777" s="37"/>
      <c r="C777" s="175" t="s">
        <v>1287</v>
      </c>
      <c r="D777" s="175" t="s">
        <v>149</v>
      </c>
      <c r="E777" s="176" t="s">
        <v>1288</v>
      </c>
      <c r="F777" s="177" t="s">
        <v>1289</v>
      </c>
      <c r="G777" s="178" t="s">
        <v>152</v>
      </c>
      <c r="H777" s="179">
        <v>1</v>
      </c>
      <c r="I777" s="180"/>
      <c r="J777" s="181">
        <f>ROUND(I777*H777,2)</f>
        <v>0</v>
      </c>
      <c r="K777" s="177" t="s">
        <v>153</v>
      </c>
      <c r="L777" s="41"/>
      <c r="M777" s="182" t="s">
        <v>19</v>
      </c>
      <c r="N777" s="183" t="s">
        <v>44</v>
      </c>
      <c r="O777" s="66"/>
      <c r="P777" s="184">
        <f>O777*H777</f>
        <v>0</v>
      </c>
      <c r="Q777" s="184">
        <v>0</v>
      </c>
      <c r="R777" s="184">
        <f>Q777*H777</f>
        <v>0</v>
      </c>
      <c r="S777" s="184">
        <v>0.004</v>
      </c>
      <c r="T777" s="185">
        <f>S777*H777</f>
        <v>0.004</v>
      </c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R777" s="186" t="s">
        <v>241</v>
      </c>
      <c r="AT777" s="186" t="s">
        <v>149</v>
      </c>
      <c r="AU777" s="186" t="s">
        <v>83</v>
      </c>
      <c r="AY777" s="19" t="s">
        <v>147</v>
      </c>
      <c r="BE777" s="187">
        <f>IF(N777="základní",J777,0)</f>
        <v>0</v>
      </c>
      <c r="BF777" s="187">
        <f>IF(N777="snížená",J777,0)</f>
        <v>0</v>
      </c>
      <c r="BG777" s="187">
        <f>IF(N777="zákl. přenesená",J777,0)</f>
        <v>0</v>
      </c>
      <c r="BH777" s="187">
        <f>IF(N777="sníž. přenesená",J777,0)</f>
        <v>0</v>
      </c>
      <c r="BI777" s="187">
        <f>IF(N777="nulová",J777,0)</f>
        <v>0</v>
      </c>
      <c r="BJ777" s="19" t="s">
        <v>81</v>
      </c>
      <c r="BK777" s="187">
        <f>ROUND(I777*H777,2)</f>
        <v>0</v>
      </c>
      <c r="BL777" s="19" t="s">
        <v>241</v>
      </c>
      <c r="BM777" s="186" t="s">
        <v>1290</v>
      </c>
    </row>
    <row r="778" spans="1:47" s="2" customFormat="1" ht="11.25">
      <c r="A778" s="36"/>
      <c r="B778" s="37"/>
      <c r="C778" s="38"/>
      <c r="D778" s="188" t="s">
        <v>156</v>
      </c>
      <c r="E778" s="38"/>
      <c r="F778" s="189" t="s">
        <v>1291</v>
      </c>
      <c r="G778" s="38"/>
      <c r="H778" s="38"/>
      <c r="I778" s="190"/>
      <c r="J778" s="38"/>
      <c r="K778" s="38"/>
      <c r="L778" s="41"/>
      <c r="M778" s="191"/>
      <c r="N778" s="192"/>
      <c r="O778" s="66"/>
      <c r="P778" s="66"/>
      <c r="Q778" s="66"/>
      <c r="R778" s="66"/>
      <c r="S778" s="66"/>
      <c r="T778" s="67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T778" s="19" t="s">
        <v>156</v>
      </c>
      <c r="AU778" s="19" t="s">
        <v>83</v>
      </c>
    </row>
    <row r="779" spans="2:51" s="13" customFormat="1" ht="11.25">
      <c r="B779" s="193"/>
      <c r="C779" s="194"/>
      <c r="D779" s="195" t="s">
        <v>158</v>
      </c>
      <c r="E779" s="196" t="s">
        <v>19</v>
      </c>
      <c r="F779" s="197" t="s">
        <v>1292</v>
      </c>
      <c r="G779" s="194"/>
      <c r="H779" s="198">
        <v>1</v>
      </c>
      <c r="I779" s="199"/>
      <c r="J779" s="194"/>
      <c r="K779" s="194"/>
      <c r="L779" s="200"/>
      <c r="M779" s="201"/>
      <c r="N779" s="202"/>
      <c r="O779" s="202"/>
      <c r="P779" s="202"/>
      <c r="Q779" s="202"/>
      <c r="R779" s="202"/>
      <c r="S779" s="202"/>
      <c r="T779" s="203"/>
      <c r="AT779" s="204" t="s">
        <v>158</v>
      </c>
      <c r="AU779" s="204" t="s">
        <v>83</v>
      </c>
      <c r="AV779" s="13" t="s">
        <v>83</v>
      </c>
      <c r="AW779" s="13" t="s">
        <v>34</v>
      </c>
      <c r="AX779" s="13" t="s">
        <v>81</v>
      </c>
      <c r="AY779" s="204" t="s">
        <v>147</v>
      </c>
    </row>
    <row r="780" spans="1:65" s="2" customFormat="1" ht="16.5" customHeight="1">
      <c r="A780" s="36"/>
      <c r="B780" s="37"/>
      <c r="C780" s="175" t="s">
        <v>1293</v>
      </c>
      <c r="D780" s="175" t="s">
        <v>149</v>
      </c>
      <c r="E780" s="176" t="s">
        <v>1294</v>
      </c>
      <c r="F780" s="177" t="s">
        <v>1295</v>
      </c>
      <c r="G780" s="178" t="s">
        <v>152</v>
      </c>
      <c r="H780" s="179">
        <v>2</v>
      </c>
      <c r="I780" s="180"/>
      <c r="J780" s="181">
        <f>ROUND(I780*H780,2)</f>
        <v>0</v>
      </c>
      <c r="K780" s="177" t="s">
        <v>153</v>
      </c>
      <c r="L780" s="41"/>
      <c r="M780" s="182" t="s">
        <v>19</v>
      </c>
      <c r="N780" s="183" t="s">
        <v>44</v>
      </c>
      <c r="O780" s="66"/>
      <c r="P780" s="184">
        <f>O780*H780</f>
        <v>0</v>
      </c>
      <c r="Q780" s="184">
        <v>0</v>
      </c>
      <c r="R780" s="184">
        <f>Q780*H780</f>
        <v>0</v>
      </c>
      <c r="S780" s="184">
        <v>0.006</v>
      </c>
      <c r="T780" s="185">
        <f>S780*H780</f>
        <v>0.012</v>
      </c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R780" s="186" t="s">
        <v>241</v>
      </c>
      <c r="AT780" s="186" t="s">
        <v>149</v>
      </c>
      <c r="AU780" s="186" t="s">
        <v>83</v>
      </c>
      <c r="AY780" s="19" t="s">
        <v>147</v>
      </c>
      <c r="BE780" s="187">
        <f>IF(N780="základní",J780,0)</f>
        <v>0</v>
      </c>
      <c r="BF780" s="187">
        <f>IF(N780="snížená",J780,0)</f>
        <v>0</v>
      </c>
      <c r="BG780" s="187">
        <f>IF(N780="zákl. přenesená",J780,0)</f>
        <v>0</v>
      </c>
      <c r="BH780" s="187">
        <f>IF(N780="sníž. přenesená",J780,0)</f>
        <v>0</v>
      </c>
      <c r="BI780" s="187">
        <f>IF(N780="nulová",J780,0)</f>
        <v>0</v>
      </c>
      <c r="BJ780" s="19" t="s">
        <v>81</v>
      </c>
      <c r="BK780" s="187">
        <f>ROUND(I780*H780,2)</f>
        <v>0</v>
      </c>
      <c r="BL780" s="19" t="s">
        <v>241</v>
      </c>
      <c r="BM780" s="186" t="s">
        <v>1296</v>
      </c>
    </row>
    <row r="781" spans="1:47" s="2" customFormat="1" ht="11.25">
      <c r="A781" s="36"/>
      <c r="B781" s="37"/>
      <c r="C781" s="38"/>
      <c r="D781" s="188" t="s">
        <v>156</v>
      </c>
      <c r="E781" s="38"/>
      <c r="F781" s="189" t="s">
        <v>1297</v>
      </c>
      <c r="G781" s="38"/>
      <c r="H781" s="38"/>
      <c r="I781" s="190"/>
      <c r="J781" s="38"/>
      <c r="K781" s="38"/>
      <c r="L781" s="41"/>
      <c r="M781" s="191"/>
      <c r="N781" s="192"/>
      <c r="O781" s="66"/>
      <c r="P781" s="66"/>
      <c r="Q781" s="66"/>
      <c r="R781" s="66"/>
      <c r="S781" s="66"/>
      <c r="T781" s="67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T781" s="19" t="s">
        <v>156</v>
      </c>
      <c r="AU781" s="19" t="s">
        <v>83</v>
      </c>
    </row>
    <row r="782" spans="2:51" s="13" customFormat="1" ht="11.25">
      <c r="B782" s="193"/>
      <c r="C782" s="194"/>
      <c r="D782" s="195" t="s">
        <v>158</v>
      </c>
      <c r="E782" s="196" t="s">
        <v>19</v>
      </c>
      <c r="F782" s="197" t="s">
        <v>1298</v>
      </c>
      <c r="G782" s="194"/>
      <c r="H782" s="198">
        <v>2</v>
      </c>
      <c r="I782" s="199"/>
      <c r="J782" s="194"/>
      <c r="K782" s="194"/>
      <c r="L782" s="200"/>
      <c r="M782" s="201"/>
      <c r="N782" s="202"/>
      <c r="O782" s="202"/>
      <c r="P782" s="202"/>
      <c r="Q782" s="202"/>
      <c r="R782" s="202"/>
      <c r="S782" s="202"/>
      <c r="T782" s="203"/>
      <c r="AT782" s="204" t="s">
        <v>158</v>
      </c>
      <c r="AU782" s="204" t="s">
        <v>83</v>
      </c>
      <c r="AV782" s="13" t="s">
        <v>83</v>
      </c>
      <c r="AW782" s="13" t="s">
        <v>34</v>
      </c>
      <c r="AX782" s="13" t="s">
        <v>81</v>
      </c>
      <c r="AY782" s="204" t="s">
        <v>147</v>
      </c>
    </row>
    <row r="783" spans="2:63" s="12" customFormat="1" ht="22.9" customHeight="1">
      <c r="B783" s="159"/>
      <c r="C783" s="160"/>
      <c r="D783" s="161" t="s">
        <v>72</v>
      </c>
      <c r="E783" s="173" t="s">
        <v>1299</v>
      </c>
      <c r="F783" s="173" t="s">
        <v>1300</v>
      </c>
      <c r="G783" s="160"/>
      <c r="H783" s="160"/>
      <c r="I783" s="163"/>
      <c r="J783" s="174">
        <f>BK783</f>
        <v>0</v>
      </c>
      <c r="K783" s="160"/>
      <c r="L783" s="165"/>
      <c r="M783" s="166"/>
      <c r="N783" s="167"/>
      <c r="O783" s="167"/>
      <c r="P783" s="168">
        <f>SUM(P784:P798)</f>
        <v>0</v>
      </c>
      <c r="Q783" s="167"/>
      <c r="R783" s="168">
        <f>SUM(R784:R798)</f>
        <v>1.238087</v>
      </c>
      <c r="S783" s="167"/>
      <c r="T783" s="169">
        <f>SUM(T784:T798)</f>
        <v>0</v>
      </c>
      <c r="AR783" s="170" t="s">
        <v>83</v>
      </c>
      <c r="AT783" s="171" t="s">
        <v>72</v>
      </c>
      <c r="AU783" s="171" t="s">
        <v>81</v>
      </c>
      <c r="AY783" s="170" t="s">
        <v>147</v>
      </c>
      <c r="BK783" s="172">
        <f>SUM(BK784:BK798)</f>
        <v>0</v>
      </c>
    </row>
    <row r="784" spans="1:65" s="2" customFormat="1" ht="24.2" customHeight="1">
      <c r="A784" s="36"/>
      <c r="B784" s="37"/>
      <c r="C784" s="175" t="s">
        <v>1301</v>
      </c>
      <c r="D784" s="175" t="s">
        <v>149</v>
      </c>
      <c r="E784" s="176" t="s">
        <v>1302</v>
      </c>
      <c r="F784" s="177" t="s">
        <v>1303</v>
      </c>
      <c r="G784" s="178" t="s">
        <v>825</v>
      </c>
      <c r="H784" s="179">
        <v>1238.087</v>
      </c>
      <c r="I784" s="180"/>
      <c r="J784" s="181">
        <f>ROUND(I784*H784,2)</f>
        <v>0</v>
      </c>
      <c r="K784" s="177" t="s">
        <v>19</v>
      </c>
      <c r="L784" s="41"/>
      <c r="M784" s="182" t="s">
        <v>19</v>
      </c>
      <c r="N784" s="183" t="s">
        <v>44</v>
      </c>
      <c r="O784" s="66"/>
      <c r="P784" s="184">
        <f>O784*H784</f>
        <v>0</v>
      </c>
      <c r="Q784" s="184">
        <v>0.001</v>
      </c>
      <c r="R784" s="184">
        <f>Q784*H784</f>
        <v>1.238087</v>
      </c>
      <c r="S784" s="184">
        <v>0</v>
      </c>
      <c r="T784" s="185">
        <f>S784*H784</f>
        <v>0</v>
      </c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R784" s="186" t="s">
        <v>241</v>
      </c>
      <c r="AT784" s="186" t="s">
        <v>149</v>
      </c>
      <c r="AU784" s="186" t="s">
        <v>83</v>
      </c>
      <c r="AY784" s="19" t="s">
        <v>147</v>
      </c>
      <c r="BE784" s="187">
        <f>IF(N784="základní",J784,0)</f>
        <v>0</v>
      </c>
      <c r="BF784" s="187">
        <f>IF(N784="snížená",J784,0)</f>
        <v>0</v>
      </c>
      <c r="BG784" s="187">
        <f>IF(N784="zákl. přenesená",J784,0)</f>
        <v>0</v>
      </c>
      <c r="BH784" s="187">
        <f>IF(N784="sníž. přenesená",J784,0)</f>
        <v>0</v>
      </c>
      <c r="BI784" s="187">
        <f>IF(N784="nulová",J784,0)</f>
        <v>0</v>
      </c>
      <c r="BJ784" s="19" t="s">
        <v>81</v>
      </c>
      <c r="BK784" s="187">
        <f>ROUND(I784*H784,2)</f>
        <v>0</v>
      </c>
      <c r="BL784" s="19" t="s">
        <v>241</v>
      </c>
      <c r="BM784" s="186" t="s">
        <v>1304</v>
      </c>
    </row>
    <row r="785" spans="2:51" s="14" customFormat="1" ht="11.25">
      <c r="B785" s="215"/>
      <c r="C785" s="216"/>
      <c r="D785" s="195" t="s">
        <v>158</v>
      </c>
      <c r="E785" s="217" t="s">
        <v>19</v>
      </c>
      <c r="F785" s="218" t="s">
        <v>1305</v>
      </c>
      <c r="G785" s="216"/>
      <c r="H785" s="217" t="s">
        <v>19</v>
      </c>
      <c r="I785" s="219"/>
      <c r="J785" s="216"/>
      <c r="K785" s="216"/>
      <c r="L785" s="220"/>
      <c r="M785" s="221"/>
      <c r="N785" s="222"/>
      <c r="O785" s="222"/>
      <c r="P785" s="222"/>
      <c r="Q785" s="222"/>
      <c r="R785" s="222"/>
      <c r="S785" s="222"/>
      <c r="T785" s="223"/>
      <c r="AT785" s="224" t="s">
        <v>158</v>
      </c>
      <c r="AU785" s="224" t="s">
        <v>83</v>
      </c>
      <c r="AV785" s="14" t="s">
        <v>81</v>
      </c>
      <c r="AW785" s="14" t="s">
        <v>34</v>
      </c>
      <c r="AX785" s="14" t="s">
        <v>73</v>
      </c>
      <c r="AY785" s="224" t="s">
        <v>147</v>
      </c>
    </row>
    <row r="786" spans="2:51" s="13" customFormat="1" ht="11.25">
      <c r="B786" s="193"/>
      <c r="C786" s="194"/>
      <c r="D786" s="195" t="s">
        <v>158</v>
      </c>
      <c r="E786" s="196" t="s">
        <v>19</v>
      </c>
      <c r="F786" s="197" t="s">
        <v>1306</v>
      </c>
      <c r="G786" s="194"/>
      <c r="H786" s="198">
        <v>670.167</v>
      </c>
      <c r="I786" s="199"/>
      <c r="J786" s="194"/>
      <c r="K786" s="194"/>
      <c r="L786" s="200"/>
      <c r="M786" s="201"/>
      <c r="N786" s="202"/>
      <c r="O786" s="202"/>
      <c r="P786" s="202"/>
      <c r="Q786" s="202"/>
      <c r="R786" s="202"/>
      <c r="S786" s="202"/>
      <c r="T786" s="203"/>
      <c r="AT786" s="204" t="s">
        <v>158</v>
      </c>
      <c r="AU786" s="204" t="s">
        <v>83</v>
      </c>
      <c r="AV786" s="13" t="s">
        <v>83</v>
      </c>
      <c r="AW786" s="13" t="s">
        <v>34</v>
      </c>
      <c r="AX786" s="13" t="s">
        <v>73</v>
      </c>
      <c r="AY786" s="204" t="s">
        <v>147</v>
      </c>
    </row>
    <row r="787" spans="2:51" s="13" customFormat="1" ht="11.25">
      <c r="B787" s="193"/>
      <c r="C787" s="194"/>
      <c r="D787" s="195" t="s">
        <v>158</v>
      </c>
      <c r="E787" s="196" t="s">
        <v>19</v>
      </c>
      <c r="F787" s="197" t="s">
        <v>1307</v>
      </c>
      <c r="G787" s="194"/>
      <c r="H787" s="198">
        <v>339.12</v>
      </c>
      <c r="I787" s="199"/>
      <c r="J787" s="194"/>
      <c r="K787" s="194"/>
      <c r="L787" s="200"/>
      <c r="M787" s="201"/>
      <c r="N787" s="202"/>
      <c r="O787" s="202"/>
      <c r="P787" s="202"/>
      <c r="Q787" s="202"/>
      <c r="R787" s="202"/>
      <c r="S787" s="202"/>
      <c r="T787" s="203"/>
      <c r="AT787" s="204" t="s">
        <v>158</v>
      </c>
      <c r="AU787" s="204" t="s">
        <v>83</v>
      </c>
      <c r="AV787" s="13" t="s">
        <v>83</v>
      </c>
      <c r="AW787" s="13" t="s">
        <v>34</v>
      </c>
      <c r="AX787" s="13" t="s">
        <v>73</v>
      </c>
      <c r="AY787" s="204" t="s">
        <v>147</v>
      </c>
    </row>
    <row r="788" spans="2:51" s="16" customFormat="1" ht="11.25">
      <c r="B788" s="236"/>
      <c r="C788" s="237"/>
      <c r="D788" s="195" t="s">
        <v>158</v>
      </c>
      <c r="E788" s="238" t="s">
        <v>19</v>
      </c>
      <c r="F788" s="239" t="s">
        <v>413</v>
      </c>
      <c r="G788" s="237"/>
      <c r="H788" s="240">
        <v>1009.287</v>
      </c>
      <c r="I788" s="241"/>
      <c r="J788" s="237"/>
      <c r="K788" s="237"/>
      <c r="L788" s="242"/>
      <c r="M788" s="243"/>
      <c r="N788" s="244"/>
      <c r="O788" s="244"/>
      <c r="P788" s="244"/>
      <c r="Q788" s="244"/>
      <c r="R788" s="244"/>
      <c r="S788" s="244"/>
      <c r="T788" s="245"/>
      <c r="AT788" s="246" t="s">
        <v>158</v>
      </c>
      <c r="AU788" s="246" t="s">
        <v>83</v>
      </c>
      <c r="AV788" s="16" t="s">
        <v>168</v>
      </c>
      <c r="AW788" s="16" t="s">
        <v>34</v>
      </c>
      <c r="AX788" s="16" t="s">
        <v>73</v>
      </c>
      <c r="AY788" s="246" t="s">
        <v>147</v>
      </c>
    </row>
    <row r="789" spans="2:51" s="13" customFormat="1" ht="11.25">
      <c r="B789" s="193"/>
      <c r="C789" s="194"/>
      <c r="D789" s="195" t="s">
        <v>158</v>
      </c>
      <c r="E789" s="196" t="s">
        <v>19</v>
      </c>
      <c r="F789" s="197" t="s">
        <v>1308</v>
      </c>
      <c r="G789" s="194"/>
      <c r="H789" s="198">
        <v>100.929</v>
      </c>
      <c r="I789" s="199"/>
      <c r="J789" s="194"/>
      <c r="K789" s="194"/>
      <c r="L789" s="200"/>
      <c r="M789" s="201"/>
      <c r="N789" s="202"/>
      <c r="O789" s="202"/>
      <c r="P789" s="202"/>
      <c r="Q789" s="202"/>
      <c r="R789" s="202"/>
      <c r="S789" s="202"/>
      <c r="T789" s="203"/>
      <c r="AT789" s="204" t="s">
        <v>158</v>
      </c>
      <c r="AU789" s="204" t="s">
        <v>83</v>
      </c>
      <c r="AV789" s="13" t="s">
        <v>83</v>
      </c>
      <c r="AW789" s="13" t="s">
        <v>34</v>
      </c>
      <c r="AX789" s="13" t="s">
        <v>73</v>
      </c>
      <c r="AY789" s="204" t="s">
        <v>147</v>
      </c>
    </row>
    <row r="790" spans="2:51" s="16" customFormat="1" ht="11.25">
      <c r="B790" s="236"/>
      <c r="C790" s="237"/>
      <c r="D790" s="195" t="s">
        <v>158</v>
      </c>
      <c r="E790" s="238" t="s">
        <v>19</v>
      </c>
      <c r="F790" s="239" t="s">
        <v>413</v>
      </c>
      <c r="G790" s="237"/>
      <c r="H790" s="240">
        <v>100.929</v>
      </c>
      <c r="I790" s="241"/>
      <c r="J790" s="237"/>
      <c r="K790" s="237"/>
      <c r="L790" s="242"/>
      <c r="M790" s="243"/>
      <c r="N790" s="244"/>
      <c r="O790" s="244"/>
      <c r="P790" s="244"/>
      <c r="Q790" s="244"/>
      <c r="R790" s="244"/>
      <c r="S790" s="244"/>
      <c r="T790" s="245"/>
      <c r="AT790" s="246" t="s">
        <v>158</v>
      </c>
      <c r="AU790" s="246" t="s">
        <v>83</v>
      </c>
      <c r="AV790" s="16" t="s">
        <v>168</v>
      </c>
      <c r="AW790" s="16" t="s">
        <v>34</v>
      </c>
      <c r="AX790" s="16" t="s">
        <v>73</v>
      </c>
      <c r="AY790" s="246" t="s">
        <v>147</v>
      </c>
    </row>
    <row r="791" spans="2:51" s="14" customFormat="1" ht="11.25">
      <c r="B791" s="215"/>
      <c r="C791" s="216"/>
      <c r="D791" s="195" t="s">
        <v>158</v>
      </c>
      <c r="E791" s="217" t="s">
        <v>19</v>
      </c>
      <c r="F791" s="218" t="s">
        <v>1309</v>
      </c>
      <c r="G791" s="216"/>
      <c r="H791" s="217" t="s">
        <v>19</v>
      </c>
      <c r="I791" s="219"/>
      <c r="J791" s="216"/>
      <c r="K791" s="216"/>
      <c r="L791" s="220"/>
      <c r="M791" s="221"/>
      <c r="N791" s="222"/>
      <c r="O791" s="222"/>
      <c r="P791" s="222"/>
      <c r="Q791" s="222"/>
      <c r="R791" s="222"/>
      <c r="S791" s="222"/>
      <c r="T791" s="223"/>
      <c r="AT791" s="224" t="s">
        <v>158</v>
      </c>
      <c r="AU791" s="224" t="s">
        <v>83</v>
      </c>
      <c r="AV791" s="14" t="s">
        <v>81</v>
      </c>
      <c r="AW791" s="14" t="s">
        <v>34</v>
      </c>
      <c r="AX791" s="14" t="s">
        <v>73</v>
      </c>
      <c r="AY791" s="224" t="s">
        <v>147</v>
      </c>
    </row>
    <row r="792" spans="2:51" s="13" customFormat="1" ht="11.25">
      <c r="B792" s="193"/>
      <c r="C792" s="194"/>
      <c r="D792" s="195" t="s">
        <v>158</v>
      </c>
      <c r="E792" s="196" t="s">
        <v>19</v>
      </c>
      <c r="F792" s="197" t="s">
        <v>1310</v>
      </c>
      <c r="G792" s="194"/>
      <c r="H792" s="198">
        <v>59.726</v>
      </c>
      <c r="I792" s="199"/>
      <c r="J792" s="194"/>
      <c r="K792" s="194"/>
      <c r="L792" s="200"/>
      <c r="M792" s="201"/>
      <c r="N792" s="202"/>
      <c r="O792" s="202"/>
      <c r="P792" s="202"/>
      <c r="Q792" s="202"/>
      <c r="R792" s="202"/>
      <c r="S792" s="202"/>
      <c r="T792" s="203"/>
      <c r="AT792" s="204" t="s">
        <v>158</v>
      </c>
      <c r="AU792" s="204" t="s">
        <v>83</v>
      </c>
      <c r="AV792" s="13" t="s">
        <v>83</v>
      </c>
      <c r="AW792" s="13" t="s">
        <v>34</v>
      </c>
      <c r="AX792" s="13" t="s">
        <v>73</v>
      </c>
      <c r="AY792" s="204" t="s">
        <v>147</v>
      </c>
    </row>
    <row r="793" spans="2:51" s="13" customFormat="1" ht="11.25">
      <c r="B793" s="193"/>
      <c r="C793" s="194"/>
      <c r="D793" s="195" t="s">
        <v>158</v>
      </c>
      <c r="E793" s="196" t="s">
        <v>19</v>
      </c>
      <c r="F793" s="197" t="s">
        <v>1311</v>
      </c>
      <c r="G793" s="194"/>
      <c r="H793" s="198">
        <v>56.52</v>
      </c>
      <c r="I793" s="199"/>
      <c r="J793" s="194"/>
      <c r="K793" s="194"/>
      <c r="L793" s="200"/>
      <c r="M793" s="201"/>
      <c r="N793" s="202"/>
      <c r="O793" s="202"/>
      <c r="P793" s="202"/>
      <c r="Q793" s="202"/>
      <c r="R793" s="202"/>
      <c r="S793" s="202"/>
      <c r="T793" s="203"/>
      <c r="AT793" s="204" t="s">
        <v>158</v>
      </c>
      <c r="AU793" s="204" t="s">
        <v>83</v>
      </c>
      <c r="AV793" s="13" t="s">
        <v>83</v>
      </c>
      <c r="AW793" s="13" t="s">
        <v>34</v>
      </c>
      <c r="AX793" s="13" t="s">
        <v>73</v>
      </c>
      <c r="AY793" s="204" t="s">
        <v>147</v>
      </c>
    </row>
    <row r="794" spans="2:51" s="16" customFormat="1" ht="11.25">
      <c r="B794" s="236"/>
      <c r="C794" s="237"/>
      <c r="D794" s="195" t="s">
        <v>158</v>
      </c>
      <c r="E794" s="238" t="s">
        <v>19</v>
      </c>
      <c r="F794" s="239" t="s">
        <v>413</v>
      </c>
      <c r="G794" s="237"/>
      <c r="H794" s="240">
        <v>116.246</v>
      </c>
      <c r="I794" s="241"/>
      <c r="J794" s="237"/>
      <c r="K794" s="237"/>
      <c r="L794" s="242"/>
      <c r="M794" s="243"/>
      <c r="N794" s="244"/>
      <c r="O794" s="244"/>
      <c r="P794" s="244"/>
      <c r="Q794" s="244"/>
      <c r="R794" s="244"/>
      <c r="S794" s="244"/>
      <c r="T794" s="245"/>
      <c r="AT794" s="246" t="s">
        <v>158</v>
      </c>
      <c r="AU794" s="246" t="s">
        <v>83</v>
      </c>
      <c r="AV794" s="16" t="s">
        <v>168</v>
      </c>
      <c r="AW794" s="16" t="s">
        <v>34</v>
      </c>
      <c r="AX794" s="16" t="s">
        <v>73</v>
      </c>
      <c r="AY794" s="246" t="s">
        <v>147</v>
      </c>
    </row>
    <row r="795" spans="2:51" s="13" customFormat="1" ht="11.25">
      <c r="B795" s="193"/>
      <c r="C795" s="194"/>
      <c r="D795" s="195" t="s">
        <v>158</v>
      </c>
      <c r="E795" s="196" t="s">
        <v>19</v>
      </c>
      <c r="F795" s="197" t="s">
        <v>1312</v>
      </c>
      <c r="G795" s="194"/>
      <c r="H795" s="198">
        <v>11.625</v>
      </c>
      <c r="I795" s="199"/>
      <c r="J795" s="194"/>
      <c r="K795" s="194"/>
      <c r="L795" s="200"/>
      <c r="M795" s="201"/>
      <c r="N795" s="202"/>
      <c r="O795" s="202"/>
      <c r="P795" s="202"/>
      <c r="Q795" s="202"/>
      <c r="R795" s="202"/>
      <c r="S795" s="202"/>
      <c r="T795" s="203"/>
      <c r="AT795" s="204" t="s">
        <v>158</v>
      </c>
      <c r="AU795" s="204" t="s">
        <v>83</v>
      </c>
      <c r="AV795" s="13" t="s">
        <v>83</v>
      </c>
      <c r="AW795" s="13" t="s">
        <v>34</v>
      </c>
      <c r="AX795" s="13" t="s">
        <v>73</v>
      </c>
      <c r="AY795" s="204" t="s">
        <v>147</v>
      </c>
    </row>
    <row r="796" spans="2:51" s="15" customFormat="1" ht="11.25">
      <c r="B796" s="225"/>
      <c r="C796" s="226"/>
      <c r="D796" s="195" t="s">
        <v>158</v>
      </c>
      <c r="E796" s="227" t="s">
        <v>19</v>
      </c>
      <c r="F796" s="228" t="s">
        <v>257</v>
      </c>
      <c r="G796" s="226"/>
      <c r="H796" s="229">
        <v>1238.087</v>
      </c>
      <c r="I796" s="230"/>
      <c r="J796" s="226"/>
      <c r="K796" s="226"/>
      <c r="L796" s="231"/>
      <c r="M796" s="232"/>
      <c r="N796" s="233"/>
      <c r="O796" s="233"/>
      <c r="P796" s="233"/>
      <c r="Q796" s="233"/>
      <c r="R796" s="233"/>
      <c r="S796" s="233"/>
      <c r="T796" s="234"/>
      <c r="AT796" s="235" t="s">
        <v>158</v>
      </c>
      <c r="AU796" s="235" t="s">
        <v>83</v>
      </c>
      <c r="AV796" s="15" t="s">
        <v>154</v>
      </c>
      <c r="AW796" s="15" t="s">
        <v>34</v>
      </c>
      <c r="AX796" s="15" t="s">
        <v>81</v>
      </c>
      <c r="AY796" s="235" t="s">
        <v>147</v>
      </c>
    </row>
    <row r="797" spans="1:65" s="2" customFormat="1" ht="24.2" customHeight="1">
      <c r="A797" s="36"/>
      <c r="B797" s="37"/>
      <c r="C797" s="175" t="s">
        <v>1313</v>
      </c>
      <c r="D797" s="175" t="s">
        <v>149</v>
      </c>
      <c r="E797" s="176" t="s">
        <v>1314</v>
      </c>
      <c r="F797" s="177" t="s">
        <v>1315</v>
      </c>
      <c r="G797" s="178" t="s">
        <v>237</v>
      </c>
      <c r="H797" s="179">
        <v>1.238</v>
      </c>
      <c r="I797" s="180"/>
      <c r="J797" s="181">
        <f>ROUND(I797*H797,2)</f>
        <v>0</v>
      </c>
      <c r="K797" s="177" t="s">
        <v>153</v>
      </c>
      <c r="L797" s="41"/>
      <c r="M797" s="182" t="s">
        <v>19</v>
      </c>
      <c r="N797" s="183" t="s">
        <v>44</v>
      </c>
      <c r="O797" s="66"/>
      <c r="P797" s="184">
        <f>O797*H797</f>
        <v>0</v>
      </c>
      <c r="Q797" s="184">
        <v>0</v>
      </c>
      <c r="R797" s="184">
        <f>Q797*H797</f>
        <v>0</v>
      </c>
      <c r="S797" s="184">
        <v>0</v>
      </c>
      <c r="T797" s="185">
        <f>S797*H797</f>
        <v>0</v>
      </c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R797" s="186" t="s">
        <v>241</v>
      </c>
      <c r="AT797" s="186" t="s">
        <v>149</v>
      </c>
      <c r="AU797" s="186" t="s">
        <v>83</v>
      </c>
      <c r="AY797" s="19" t="s">
        <v>147</v>
      </c>
      <c r="BE797" s="187">
        <f>IF(N797="základní",J797,0)</f>
        <v>0</v>
      </c>
      <c r="BF797" s="187">
        <f>IF(N797="snížená",J797,0)</f>
        <v>0</v>
      </c>
      <c r="BG797" s="187">
        <f>IF(N797="zákl. přenesená",J797,0)</f>
        <v>0</v>
      </c>
      <c r="BH797" s="187">
        <f>IF(N797="sníž. přenesená",J797,0)</f>
        <v>0</v>
      </c>
      <c r="BI797" s="187">
        <f>IF(N797="nulová",J797,0)</f>
        <v>0</v>
      </c>
      <c r="BJ797" s="19" t="s">
        <v>81</v>
      </c>
      <c r="BK797" s="187">
        <f>ROUND(I797*H797,2)</f>
        <v>0</v>
      </c>
      <c r="BL797" s="19" t="s">
        <v>241</v>
      </c>
      <c r="BM797" s="186" t="s">
        <v>1316</v>
      </c>
    </row>
    <row r="798" spans="1:47" s="2" customFormat="1" ht="11.25">
      <c r="A798" s="36"/>
      <c r="B798" s="37"/>
      <c r="C798" s="38"/>
      <c r="D798" s="188" t="s">
        <v>156</v>
      </c>
      <c r="E798" s="38"/>
      <c r="F798" s="189" t="s">
        <v>1317</v>
      </c>
      <c r="G798" s="38"/>
      <c r="H798" s="38"/>
      <c r="I798" s="190"/>
      <c r="J798" s="38"/>
      <c r="K798" s="38"/>
      <c r="L798" s="41"/>
      <c r="M798" s="191"/>
      <c r="N798" s="192"/>
      <c r="O798" s="66"/>
      <c r="P798" s="66"/>
      <c r="Q798" s="66"/>
      <c r="R798" s="66"/>
      <c r="S798" s="66"/>
      <c r="T798" s="67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T798" s="19" t="s">
        <v>156</v>
      </c>
      <c r="AU798" s="19" t="s">
        <v>83</v>
      </c>
    </row>
    <row r="799" spans="2:63" s="12" customFormat="1" ht="22.9" customHeight="1">
      <c r="B799" s="159"/>
      <c r="C799" s="160"/>
      <c r="D799" s="161" t="s">
        <v>72</v>
      </c>
      <c r="E799" s="173" t="s">
        <v>1318</v>
      </c>
      <c r="F799" s="173" t="s">
        <v>1319</v>
      </c>
      <c r="G799" s="160"/>
      <c r="H799" s="160"/>
      <c r="I799" s="163"/>
      <c r="J799" s="174">
        <f>BK799</f>
        <v>0</v>
      </c>
      <c r="K799" s="160"/>
      <c r="L799" s="165"/>
      <c r="M799" s="166"/>
      <c r="N799" s="167"/>
      <c r="O799" s="167"/>
      <c r="P799" s="168">
        <f>SUM(P800:P807)</f>
        <v>0</v>
      </c>
      <c r="Q799" s="167"/>
      <c r="R799" s="168">
        <f>SUM(R800:R807)</f>
        <v>0</v>
      </c>
      <c r="S799" s="167"/>
      <c r="T799" s="169">
        <f>SUM(T800:T807)</f>
        <v>0.856608</v>
      </c>
      <c r="AR799" s="170" t="s">
        <v>83</v>
      </c>
      <c r="AT799" s="171" t="s">
        <v>72</v>
      </c>
      <c r="AU799" s="171" t="s">
        <v>81</v>
      </c>
      <c r="AY799" s="170" t="s">
        <v>147</v>
      </c>
      <c r="BK799" s="172">
        <f>SUM(BK800:BK807)</f>
        <v>0</v>
      </c>
    </row>
    <row r="800" spans="1:65" s="2" customFormat="1" ht="16.5" customHeight="1">
      <c r="A800" s="36"/>
      <c r="B800" s="37"/>
      <c r="C800" s="175" t="s">
        <v>1320</v>
      </c>
      <c r="D800" s="175" t="s">
        <v>149</v>
      </c>
      <c r="E800" s="176" t="s">
        <v>1321</v>
      </c>
      <c r="F800" s="177" t="s">
        <v>1322</v>
      </c>
      <c r="G800" s="178" t="s">
        <v>180</v>
      </c>
      <c r="H800" s="179">
        <v>43.99</v>
      </c>
      <c r="I800" s="180"/>
      <c r="J800" s="181">
        <f>ROUND(I800*H800,2)</f>
        <v>0</v>
      </c>
      <c r="K800" s="177" t="s">
        <v>153</v>
      </c>
      <c r="L800" s="41"/>
      <c r="M800" s="182" t="s">
        <v>19</v>
      </c>
      <c r="N800" s="183" t="s">
        <v>44</v>
      </c>
      <c r="O800" s="66"/>
      <c r="P800" s="184">
        <f>O800*H800</f>
        <v>0</v>
      </c>
      <c r="Q800" s="184">
        <v>0</v>
      </c>
      <c r="R800" s="184">
        <f>Q800*H800</f>
        <v>0</v>
      </c>
      <c r="S800" s="184">
        <v>0.009</v>
      </c>
      <c r="T800" s="185">
        <f>S800*H800</f>
        <v>0.39591</v>
      </c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R800" s="186" t="s">
        <v>241</v>
      </c>
      <c r="AT800" s="186" t="s">
        <v>149</v>
      </c>
      <c r="AU800" s="186" t="s">
        <v>83</v>
      </c>
      <c r="AY800" s="19" t="s">
        <v>147</v>
      </c>
      <c r="BE800" s="187">
        <f>IF(N800="základní",J800,0)</f>
        <v>0</v>
      </c>
      <c r="BF800" s="187">
        <f>IF(N800="snížená",J800,0)</f>
        <v>0</v>
      </c>
      <c r="BG800" s="187">
        <f>IF(N800="zákl. přenesená",J800,0)</f>
        <v>0</v>
      </c>
      <c r="BH800" s="187">
        <f>IF(N800="sníž. přenesená",J800,0)</f>
        <v>0</v>
      </c>
      <c r="BI800" s="187">
        <f>IF(N800="nulová",J800,0)</f>
        <v>0</v>
      </c>
      <c r="BJ800" s="19" t="s">
        <v>81</v>
      </c>
      <c r="BK800" s="187">
        <f>ROUND(I800*H800,2)</f>
        <v>0</v>
      </c>
      <c r="BL800" s="19" t="s">
        <v>241</v>
      </c>
      <c r="BM800" s="186" t="s">
        <v>1323</v>
      </c>
    </row>
    <row r="801" spans="1:47" s="2" customFormat="1" ht="11.25">
      <c r="A801" s="36"/>
      <c r="B801" s="37"/>
      <c r="C801" s="38"/>
      <c r="D801" s="188" t="s">
        <v>156</v>
      </c>
      <c r="E801" s="38"/>
      <c r="F801" s="189" t="s">
        <v>1324</v>
      </c>
      <c r="G801" s="38"/>
      <c r="H801" s="38"/>
      <c r="I801" s="190"/>
      <c r="J801" s="38"/>
      <c r="K801" s="38"/>
      <c r="L801" s="41"/>
      <c r="M801" s="191"/>
      <c r="N801" s="192"/>
      <c r="O801" s="66"/>
      <c r="P801" s="66"/>
      <c r="Q801" s="66"/>
      <c r="R801" s="66"/>
      <c r="S801" s="66"/>
      <c r="T801" s="67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T801" s="19" t="s">
        <v>156</v>
      </c>
      <c r="AU801" s="19" t="s">
        <v>83</v>
      </c>
    </row>
    <row r="802" spans="2:51" s="13" customFormat="1" ht="11.25">
      <c r="B802" s="193"/>
      <c r="C802" s="194"/>
      <c r="D802" s="195" t="s">
        <v>158</v>
      </c>
      <c r="E802" s="196" t="s">
        <v>19</v>
      </c>
      <c r="F802" s="197" t="s">
        <v>1325</v>
      </c>
      <c r="G802" s="194"/>
      <c r="H802" s="198">
        <v>43.99</v>
      </c>
      <c r="I802" s="199"/>
      <c r="J802" s="194"/>
      <c r="K802" s="194"/>
      <c r="L802" s="200"/>
      <c r="M802" s="201"/>
      <c r="N802" s="202"/>
      <c r="O802" s="202"/>
      <c r="P802" s="202"/>
      <c r="Q802" s="202"/>
      <c r="R802" s="202"/>
      <c r="S802" s="202"/>
      <c r="T802" s="203"/>
      <c r="AT802" s="204" t="s">
        <v>158</v>
      </c>
      <c r="AU802" s="204" t="s">
        <v>83</v>
      </c>
      <c r="AV802" s="13" t="s">
        <v>83</v>
      </c>
      <c r="AW802" s="13" t="s">
        <v>34</v>
      </c>
      <c r="AX802" s="13" t="s">
        <v>81</v>
      </c>
      <c r="AY802" s="204" t="s">
        <v>147</v>
      </c>
    </row>
    <row r="803" spans="1:65" s="2" customFormat="1" ht="16.5" customHeight="1">
      <c r="A803" s="36"/>
      <c r="B803" s="37"/>
      <c r="C803" s="175" t="s">
        <v>1326</v>
      </c>
      <c r="D803" s="175" t="s">
        <v>149</v>
      </c>
      <c r="E803" s="176" t="s">
        <v>1327</v>
      </c>
      <c r="F803" s="177" t="s">
        <v>1328</v>
      </c>
      <c r="G803" s="178" t="s">
        <v>180</v>
      </c>
      <c r="H803" s="179">
        <v>43.99</v>
      </c>
      <c r="I803" s="180"/>
      <c r="J803" s="181">
        <f>ROUND(I803*H803,2)</f>
        <v>0</v>
      </c>
      <c r="K803" s="177" t="s">
        <v>153</v>
      </c>
      <c r="L803" s="41"/>
      <c r="M803" s="182" t="s">
        <v>19</v>
      </c>
      <c r="N803" s="183" t="s">
        <v>44</v>
      </c>
      <c r="O803" s="66"/>
      <c r="P803" s="184">
        <f>O803*H803</f>
        <v>0</v>
      </c>
      <c r="Q803" s="184">
        <v>0</v>
      </c>
      <c r="R803" s="184">
        <f>Q803*H803</f>
        <v>0</v>
      </c>
      <c r="S803" s="184">
        <v>0.0102</v>
      </c>
      <c r="T803" s="185">
        <f>S803*H803</f>
        <v>0.44869800000000004</v>
      </c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R803" s="186" t="s">
        <v>241</v>
      </c>
      <c r="AT803" s="186" t="s">
        <v>149</v>
      </c>
      <c r="AU803" s="186" t="s">
        <v>83</v>
      </c>
      <c r="AY803" s="19" t="s">
        <v>147</v>
      </c>
      <c r="BE803" s="187">
        <f>IF(N803="základní",J803,0)</f>
        <v>0</v>
      </c>
      <c r="BF803" s="187">
        <f>IF(N803="snížená",J803,0)</f>
        <v>0</v>
      </c>
      <c r="BG803" s="187">
        <f>IF(N803="zákl. přenesená",J803,0)</f>
        <v>0</v>
      </c>
      <c r="BH803" s="187">
        <f>IF(N803="sníž. přenesená",J803,0)</f>
        <v>0</v>
      </c>
      <c r="BI803" s="187">
        <f>IF(N803="nulová",J803,0)</f>
        <v>0</v>
      </c>
      <c r="BJ803" s="19" t="s">
        <v>81</v>
      </c>
      <c r="BK803" s="187">
        <f>ROUND(I803*H803,2)</f>
        <v>0</v>
      </c>
      <c r="BL803" s="19" t="s">
        <v>241</v>
      </c>
      <c r="BM803" s="186" t="s">
        <v>1329</v>
      </c>
    </row>
    <row r="804" spans="1:47" s="2" customFormat="1" ht="11.25">
      <c r="A804" s="36"/>
      <c r="B804" s="37"/>
      <c r="C804" s="38"/>
      <c r="D804" s="188" t="s">
        <v>156</v>
      </c>
      <c r="E804" s="38"/>
      <c r="F804" s="189" t="s">
        <v>1330</v>
      </c>
      <c r="G804" s="38"/>
      <c r="H804" s="38"/>
      <c r="I804" s="190"/>
      <c r="J804" s="38"/>
      <c r="K804" s="38"/>
      <c r="L804" s="41"/>
      <c r="M804" s="191"/>
      <c r="N804" s="192"/>
      <c r="O804" s="66"/>
      <c r="P804" s="66"/>
      <c r="Q804" s="66"/>
      <c r="R804" s="66"/>
      <c r="S804" s="66"/>
      <c r="T804" s="67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T804" s="19" t="s">
        <v>156</v>
      </c>
      <c r="AU804" s="19" t="s">
        <v>83</v>
      </c>
    </row>
    <row r="805" spans="1:65" s="2" customFormat="1" ht="16.5" customHeight="1">
      <c r="A805" s="36"/>
      <c r="B805" s="37"/>
      <c r="C805" s="175" t="s">
        <v>1331</v>
      </c>
      <c r="D805" s="175" t="s">
        <v>149</v>
      </c>
      <c r="E805" s="176" t="s">
        <v>1332</v>
      </c>
      <c r="F805" s="177" t="s">
        <v>1333</v>
      </c>
      <c r="G805" s="178" t="s">
        <v>152</v>
      </c>
      <c r="H805" s="179">
        <v>1</v>
      </c>
      <c r="I805" s="180"/>
      <c r="J805" s="181">
        <f>ROUND(I805*H805,2)</f>
        <v>0</v>
      </c>
      <c r="K805" s="177" t="s">
        <v>153</v>
      </c>
      <c r="L805" s="41"/>
      <c r="M805" s="182" t="s">
        <v>19</v>
      </c>
      <c r="N805" s="183" t="s">
        <v>44</v>
      </c>
      <c r="O805" s="66"/>
      <c r="P805" s="184">
        <f>O805*H805</f>
        <v>0</v>
      </c>
      <c r="Q805" s="184">
        <v>0</v>
      </c>
      <c r="R805" s="184">
        <f>Q805*H805</f>
        <v>0</v>
      </c>
      <c r="S805" s="184">
        <v>0.012</v>
      </c>
      <c r="T805" s="185">
        <f>S805*H805</f>
        <v>0.012</v>
      </c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R805" s="186" t="s">
        <v>241</v>
      </c>
      <c r="AT805" s="186" t="s">
        <v>149</v>
      </c>
      <c r="AU805" s="186" t="s">
        <v>83</v>
      </c>
      <c r="AY805" s="19" t="s">
        <v>147</v>
      </c>
      <c r="BE805" s="187">
        <f>IF(N805="základní",J805,0)</f>
        <v>0</v>
      </c>
      <c r="BF805" s="187">
        <f>IF(N805="snížená",J805,0)</f>
        <v>0</v>
      </c>
      <c r="BG805" s="187">
        <f>IF(N805="zákl. přenesená",J805,0)</f>
        <v>0</v>
      </c>
      <c r="BH805" s="187">
        <f>IF(N805="sníž. přenesená",J805,0)</f>
        <v>0</v>
      </c>
      <c r="BI805" s="187">
        <f>IF(N805="nulová",J805,0)</f>
        <v>0</v>
      </c>
      <c r="BJ805" s="19" t="s">
        <v>81</v>
      </c>
      <c r="BK805" s="187">
        <f>ROUND(I805*H805,2)</f>
        <v>0</v>
      </c>
      <c r="BL805" s="19" t="s">
        <v>241</v>
      </c>
      <c r="BM805" s="186" t="s">
        <v>1334</v>
      </c>
    </row>
    <row r="806" spans="1:47" s="2" customFormat="1" ht="11.25">
      <c r="A806" s="36"/>
      <c r="B806" s="37"/>
      <c r="C806" s="38"/>
      <c r="D806" s="188" t="s">
        <v>156</v>
      </c>
      <c r="E806" s="38"/>
      <c r="F806" s="189" t="s">
        <v>1335</v>
      </c>
      <c r="G806" s="38"/>
      <c r="H806" s="38"/>
      <c r="I806" s="190"/>
      <c r="J806" s="38"/>
      <c r="K806" s="38"/>
      <c r="L806" s="41"/>
      <c r="M806" s="191"/>
      <c r="N806" s="192"/>
      <c r="O806" s="66"/>
      <c r="P806" s="66"/>
      <c r="Q806" s="66"/>
      <c r="R806" s="66"/>
      <c r="S806" s="66"/>
      <c r="T806" s="67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T806" s="19" t="s">
        <v>156</v>
      </c>
      <c r="AU806" s="19" t="s">
        <v>83</v>
      </c>
    </row>
    <row r="807" spans="2:51" s="13" customFormat="1" ht="11.25">
      <c r="B807" s="193"/>
      <c r="C807" s="194"/>
      <c r="D807" s="195" t="s">
        <v>158</v>
      </c>
      <c r="E807" s="196" t="s">
        <v>19</v>
      </c>
      <c r="F807" s="197" t="s">
        <v>1336</v>
      </c>
      <c r="G807" s="194"/>
      <c r="H807" s="198">
        <v>1</v>
      </c>
      <c r="I807" s="199"/>
      <c r="J807" s="194"/>
      <c r="K807" s="194"/>
      <c r="L807" s="200"/>
      <c r="M807" s="201"/>
      <c r="N807" s="202"/>
      <c r="O807" s="202"/>
      <c r="P807" s="202"/>
      <c r="Q807" s="202"/>
      <c r="R807" s="202"/>
      <c r="S807" s="202"/>
      <c r="T807" s="203"/>
      <c r="AT807" s="204" t="s">
        <v>158</v>
      </c>
      <c r="AU807" s="204" t="s">
        <v>83</v>
      </c>
      <c r="AV807" s="13" t="s">
        <v>83</v>
      </c>
      <c r="AW807" s="13" t="s">
        <v>34</v>
      </c>
      <c r="AX807" s="13" t="s">
        <v>81</v>
      </c>
      <c r="AY807" s="204" t="s">
        <v>147</v>
      </c>
    </row>
    <row r="808" spans="2:63" s="12" customFormat="1" ht="22.9" customHeight="1">
      <c r="B808" s="159"/>
      <c r="C808" s="160"/>
      <c r="D808" s="161" t="s">
        <v>72</v>
      </c>
      <c r="E808" s="173" t="s">
        <v>1337</v>
      </c>
      <c r="F808" s="173" t="s">
        <v>1338</v>
      </c>
      <c r="G808" s="160"/>
      <c r="H808" s="160"/>
      <c r="I808" s="163"/>
      <c r="J808" s="174">
        <f>BK808</f>
        <v>0</v>
      </c>
      <c r="K808" s="160"/>
      <c r="L808" s="165"/>
      <c r="M808" s="166"/>
      <c r="N808" s="167"/>
      <c r="O808" s="167"/>
      <c r="P808" s="168">
        <f>SUM(P809:P817)</f>
        <v>0</v>
      </c>
      <c r="Q808" s="167"/>
      <c r="R808" s="168">
        <f>SUM(R809:R817)</f>
        <v>0.004262460000000001</v>
      </c>
      <c r="S808" s="167"/>
      <c r="T808" s="169">
        <f>SUM(T809:T817)</f>
        <v>0</v>
      </c>
      <c r="AR808" s="170" t="s">
        <v>83</v>
      </c>
      <c r="AT808" s="171" t="s">
        <v>72</v>
      </c>
      <c r="AU808" s="171" t="s">
        <v>81</v>
      </c>
      <c r="AY808" s="170" t="s">
        <v>147</v>
      </c>
      <c r="BK808" s="172">
        <f>SUM(BK809:BK817)</f>
        <v>0</v>
      </c>
    </row>
    <row r="809" spans="1:65" s="2" customFormat="1" ht="16.5" customHeight="1">
      <c r="A809" s="36"/>
      <c r="B809" s="37"/>
      <c r="C809" s="175" t="s">
        <v>1339</v>
      </c>
      <c r="D809" s="175" t="s">
        <v>149</v>
      </c>
      <c r="E809" s="176" t="s">
        <v>1340</v>
      </c>
      <c r="F809" s="177" t="s">
        <v>1341</v>
      </c>
      <c r="G809" s="178" t="s">
        <v>180</v>
      </c>
      <c r="H809" s="179">
        <v>11.217</v>
      </c>
      <c r="I809" s="180"/>
      <c r="J809" s="181">
        <f>ROUND(I809*H809,2)</f>
        <v>0</v>
      </c>
      <c r="K809" s="177" t="s">
        <v>153</v>
      </c>
      <c r="L809" s="41"/>
      <c r="M809" s="182" t="s">
        <v>19</v>
      </c>
      <c r="N809" s="183" t="s">
        <v>44</v>
      </c>
      <c r="O809" s="66"/>
      <c r="P809" s="184">
        <f>O809*H809</f>
        <v>0</v>
      </c>
      <c r="Q809" s="184">
        <v>0</v>
      </c>
      <c r="R809" s="184">
        <f>Q809*H809</f>
        <v>0</v>
      </c>
      <c r="S809" s="184">
        <v>0</v>
      </c>
      <c r="T809" s="185">
        <f>S809*H809</f>
        <v>0</v>
      </c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R809" s="186" t="s">
        <v>241</v>
      </c>
      <c r="AT809" s="186" t="s">
        <v>149</v>
      </c>
      <c r="AU809" s="186" t="s">
        <v>83</v>
      </c>
      <c r="AY809" s="19" t="s">
        <v>147</v>
      </c>
      <c r="BE809" s="187">
        <f>IF(N809="základní",J809,0)</f>
        <v>0</v>
      </c>
      <c r="BF809" s="187">
        <f>IF(N809="snížená",J809,0)</f>
        <v>0</v>
      </c>
      <c r="BG809" s="187">
        <f>IF(N809="zákl. přenesená",J809,0)</f>
        <v>0</v>
      </c>
      <c r="BH809" s="187">
        <f>IF(N809="sníž. přenesená",J809,0)</f>
        <v>0</v>
      </c>
      <c r="BI809" s="187">
        <f>IF(N809="nulová",J809,0)</f>
        <v>0</v>
      </c>
      <c r="BJ809" s="19" t="s">
        <v>81</v>
      </c>
      <c r="BK809" s="187">
        <f>ROUND(I809*H809,2)</f>
        <v>0</v>
      </c>
      <c r="BL809" s="19" t="s">
        <v>241</v>
      </c>
      <c r="BM809" s="186" t="s">
        <v>1342</v>
      </c>
    </row>
    <row r="810" spans="1:47" s="2" customFormat="1" ht="11.25">
      <c r="A810" s="36"/>
      <c r="B810" s="37"/>
      <c r="C810" s="38"/>
      <c r="D810" s="188" t="s">
        <v>156</v>
      </c>
      <c r="E810" s="38"/>
      <c r="F810" s="189" t="s">
        <v>1343</v>
      </c>
      <c r="G810" s="38"/>
      <c r="H810" s="38"/>
      <c r="I810" s="190"/>
      <c r="J810" s="38"/>
      <c r="K810" s="38"/>
      <c r="L810" s="41"/>
      <c r="M810" s="191"/>
      <c r="N810" s="192"/>
      <c r="O810" s="66"/>
      <c r="P810" s="66"/>
      <c r="Q810" s="66"/>
      <c r="R810" s="66"/>
      <c r="S810" s="66"/>
      <c r="T810" s="67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T810" s="19" t="s">
        <v>156</v>
      </c>
      <c r="AU810" s="19" t="s">
        <v>83</v>
      </c>
    </row>
    <row r="811" spans="1:65" s="2" customFormat="1" ht="16.5" customHeight="1">
      <c r="A811" s="36"/>
      <c r="B811" s="37"/>
      <c r="C811" s="175" t="s">
        <v>1344</v>
      </c>
      <c r="D811" s="175" t="s">
        <v>149</v>
      </c>
      <c r="E811" s="176" t="s">
        <v>1345</v>
      </c>
      <c r="F811" s="177" t="s">
        <v>1346</v>
      </c>
      <c r="G811" s="178" t="s">
        <v>180</v>
      </c>
      <c r="H811" s="179">
        <v>11.217</v>
      </c>
      <c r="I811" s="180"/>
      <c r="J811" s="181">
        <f>ROUND(I811*H811,2)</f>
        <v>0</v>
      </c>
      <c r="K811" s="177" t="s">
        <v>153</v>
      </c>
      <c r="L811" s="41"/>
      <c r="M811" s="182" t="s">
        <v>19</v>
      </c>
      <c r="N811" s="183" t="s">
        <v>44</v>
      </c>
      <c r="O811" s="66"/>
      <c r="P811" s="184">
        <f>O811*H811</f>
        <v>0</v>
      </c>
      <c r="Q811" s="184">
        <v>0.00014</v>
      </c>
      <c r="R811" s="184">
        <f>Q811*H811</f>
        <v>0.00157038</v>
      </c>
      <c r="S811" s="184">
        <v>0</v>
      </c>
      <c r="T811" s="185">
        <f>S811*H811</f>
        <v>0</v>
      </c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R811" s="186" t="s">
        <v>241</v>
      </c>
      <c r="AT811" s="186" t="s">
        <v>149</v>
      </c>
      <c r="AU811" s="186" t="s">
        <v>83</v>
      </c>
      <c r="AY811" s="19" t="s">
        <v>147</v>
      </c>
      <c r="BE811" s="187">
        <f>IF(N811="základní",J811,0)</f>
        <v>0</v>
      </c>
      <c r="BF811" s="187">
        <f>IF(N811="snížená",J811,0)</f>
        <v>0</v>
      </c>
      <c r="BG811" s="187">
        <f>IF(N811="zákl. přenesená",J811,0)</f>
        <v>0</v>
      </c>
      <c r="BH811" s="187">
        <f>IF(N811="sníž. přenesená",J811,0)</f>
        <v>0</v>
      </c>
      <c r="BI811" s="187">
        <f>IF(N811="nulová",J811,0)</f>
        <v>0</v>
      </c>
      <c r="BJ811" s="19" t="s">
        <v>81</v>
      </c>
      <c r="BK811" s="187">
        <f>ROUND(I811*H811,2)</f>
        <v>0</v>
      </c>
      <c r="BL811" s="19" t="s">
        <v>241</v>
      </c>
      <c r="BM811" s="186" t="s">
        <v>1347</v>
      </c>
    </row>
    <row r="812" spans="1:47" s="2" customFormat="1" ht="11.25">
      <c r="A812" s="36"/>
      <c r="B812" s="37"/>
      <c r="C812" s="38"/>
      <c r="D812" s="188" t="s">
        <v>156</v>
      </c>
      <c r="E812" s="38"/>
      <c r="F812" s="189" t="s">
        <v>1348</v>
      </c>
      <c r="G812" s="38"/>
      <c r="H812" s="38"/>
      <c r="I812" s="190"/>
      <c r="J812" s="38"/>
      <c r="K812" s="38"/>
      <c r="L812" s="41"/>
      <c r="M812" s="191"/>
      <c r="N812" s="192"/>
      <c r="O812" s="66"/>
      <c r="P812" s="66"/>
      <c r="Q812" s="66"/>
      <c r="R812" s="66"/>
      <c r="S812" s="66"/>
      <c r="T812" s="67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T812" s="19" t="s">
        <v>156</v>
      </c>
      <c r="AU812" s="19" t="s">
        <v>83</v>
      </c>
    </row>
    <row r="813" spans="1:65" s="2" customFormat="1" ht="16.5" customHeight="1">
      <c r="A813" s="36"/>
      <c r="B813" s="37"/>
      <c r="C813" s="175" t="s">
        <v>1349</v>
      </c>
      <c r="D813" s="175" t="s">
        <v>149</v>
      </c>
      <c r="E813" s="176" t="s">
        <v>1350</v>
      </c>
      <c r="F813" s="177" t="s">
        <v>1351</v>
      </c>
      <c r="G813" s="178" t="s">
        <v>180</v>
      </c>
      <c r="H813" s="179">
        <v>11.217</v>
      </c>
      <c r="I813" s="180"/>
      <c r="J813" s="181">
        <f>ROUND(I813*H813,2)</f>
        <v>0</v>
      </c>
      <c r="K813" s="177" t="s">
        <v>153</v>
      </c>
      <c r="L813" s="41"/>
      <c r="M813" s="182" t="s">
        <v>19</v>
      </c>
      <c r="N813" s="183" t="s">
        <v>44</v>
      </c>
      <c r="O813" s="66"/>
      <c r="P813" s="184">
        <f>O813*H813</f>
        <v>0</v>
      </c>
      <c r="Q813" s="184">
        <v>0.00012</v>
      </c>
      <c r="R813" s="184">
        <f>Q813*H813</f>
        <v>0.0013460400000000002</v>
      </c>
      <c r="S813" s="184">
        <v>0</v>
      </c>
      <c r="T813" s="185">
        <f>S813*H813</f>
        <v>0</v>
      </c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R813" s="186" t="s">
        <v>241</v>
      </c>
      <c r="AT813" s="186" t="s">
        <v>149</v>
      </c>
      <c r="AU813" s="186" t="s">
        <v>83</v>
      </c>
      <c r="AY813" s="19" t="s">
        <v>147</v>
      </c>
      <c r="BE813" s="187">
        <f>IF(N813="základní",J813,0)</f>
        <v>0</v>
      </c>
      <c r="BF813" s="187">
        <f>IF(N813="snížená",J813,0)</f>
        <v>0</v>
      </c>
      <c r="BG813" s="187">
        <f>IF(N813="zákl. přenesená",J813,0)</f>
        <v>0</v>
      </c>
      <c r="BH813" s="187">
        <f>IF(N813="sníž. přenesená",J813,0)</f>
        <v>0</v>
      </c>
      <c r="BI813" s="187">
        <f>IF(N813="nulová",J813,0)</f>
        <v>0</v>
      </c>
      <c r="BJ813" s="19" t="s">
        <v>81</v>
      </c>
      <c r="BK813" s="187">
        <f>ROUND(I813*H813,2)</f>
        <v>0</v>
      </c>
      <c r="BL813" s="19" t="s">
        <v>241</v>
      </c>
      <c r="BM813" s="186" t="s">
        <v>1352</v>
      </c>
    </row>
    <row r="814" spans="1:47" s="2" customFormat="1" ht="11.25">
      <c r="A814" s="36"/>
      <c r="B814" s="37"/>
      <c r="C814" s="38"/>
      <c r="D814" s="188" t="s">
        <v>156</v>
      </c>
      <c r="E814" s="38"/>
      <c r="F814" s="189" t="s">
        <v>1353</v>
      </c>
      <c r="G814" s="38"/>
      <c r="H814" s="38"/>
      <c r="I814" s="190"/>
      <c r="J814" s="38"/>
      <c r="K814" s="38"/>
      <c r="L814" s="41"/>
      <c r="M814" s="191"/>
      <c r="N814" s="192"/>
      <c r="O814" s="66"/>
      <c r="P814" s="66"/>
      <c r="Q814" s="66"/>
      <c r="R814" s="66"/>
      <c r="S814" s="66"/>
      <c r="T814" s="67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T814" s="19" t="s">
        <v>156</v>
      </c>
      <c r="AU814" s="19" t="s">
        <v>83</v>
      </c>
    </row>
    <row r="815" spans="1:65" s="2" customFormat="1" ht="16.5" customHeight="1">
      <c r="A815" s="36"/>
      <c r="B815" s="37"/>
      <c r="C815" s="175" t="s">
        <v>1354</v>
      </c>
      <c r="D815" s="175" t="s">
        <v>149</v>
      </c>
      <c r="E815" s="176" t="s">
        <v>1355</v>
      </c>
      <c r="F815" s="177" t="s">
        <v>1356</v>
      </c>
      <c r="G815" s="178" t="s">
        <v>180</v>
      </c>
      <c r="H815" s="179">
        <v>11.217</v>
      </c>
      <c r="I815" s="180"/>
      <c r="J815" s="181">
        <f>ROUND(I815*H815,2)</f>
        <v>0</v>
      </c>
      <c r="K815" s="177" t="s">
        <v>153</v>
      </c>
      <c r="L815" s="41"/>
      <c r="M815" s="182" t="s">
        <v>19</v>
      </c>
      <c r="N815" s="183" t="s">
        <v>44</v>
      </c>
      <c r="O815" s="66"/>
      <c r="P815" s="184">
        <f>O815*H815</f>
        <v>0</v>
      </c>
      <c r="Q815" s="184">
        <v>0.00012</v>
      </c>
      <c r="R815" s="184">
        <f>Q815*H815</f>
        <v>0.0013460400000000002</v>
      </c>
      <c r="S815" s="184">
        <v>0</v>
      </c>
      <c r="T815" s="185">
        <f>S815*H815</f>
        <v>0</v>
      </c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R815" s="186" t="s">
        <v>241</v>
      </c>
      <c r="AT815" s="186" t="s">
        <v>149</v>
      </c>
      <c r="AU815" s="186" t="s">
        <v>83</v>
      </c>
      <c r="AY815" s="19" t="s">
        <v>147</v>
      </c>
      <c r="BE815" s="187">
        <f>IF(N815="základní",J815,0)</f>
        <v>0</v>
      </c>
      <c r="BF815" s="187">
        <f>IF(N815="snížená",J815,0)</f>
        <v>0</v>
      </c>
      <c r="BG815" s="187">
        <f>IF(N815="zákl. přenesená",J815,0)</f>
        <v>0</v>
      </c>
      <c r="BH815" s="187">
        <f>IF(N815="sníž. přenesená",J815,0)</f>
        <v>0</v>
      </c>
      <c r="BI815" s="187">
        <f>IF(N815="nulová",J815,0)</f>
        <v>0</v>
      </c>
      <c r="BJ815" s="19" t="s">
        <v>81</v>
      </c>
      <c r="BK815" s="187">
        <f>ROUND(I815*H815,2)</f>
        <v>0</v>
      </c>
      <c r="BL815" s="19" t="s">
        <v>241</v>
      </c>
      <c r="BM815" s="186" t="s">
        <v>1357</v>
      </c>
    </row>
    <row r="816" spans="1:47" s="2" customFormat="1" ht="11.25">
      <c r="A816" s="36"/>
      <c r="B816" s="37"/>
      <c r="C816" s="38"/>
      <c r="D816" s="188" t="s">
        <v>156</v>
      </c>
      <c r="E816" s="38"/>
      <c r="F816" s="189" t="s">
        <v>1358</v>
      </c>
      <c r="G816" s="38"/>
      <c r="H816" s="38"/>
      <c r="I816" s="190"/>
      <c r="J816" s="38"/>
      <c r="K816" s="38"/>
      <c r="L816" s="41"/>
      <c r="M816" s="191"/>
      <c r="N816" s="192"/>
      <c r="O816" s="66"/>
      <c r="P816" s="66"/>
      <c r="Q816" s="66"/>
      <c r="R816" s="66"/>
      <c r="S816" s="66"/>
      <c r="T816" s="67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T816" s="19" t="s">
        <v>156</v>
      </c>
      <c r="AU816" s="19" t="s">
        <v>83</v>
      </c>
    </row>
    <row r="817" spans="2:51" s="13" customFormat="1" ht="11.25">
      <c r="B817" s="193"/>
      <c r="C817" s="194"/>
      <c r="D817" s="195" t="s">
        <v>158</v>
      </c>
      <c r="E817" s="196" t="s">
        <v>19</v>
      </c>
      <c r="F817" s="197" t="s">
        <v>1359</v>
      </c>
      <c r="G817" s="194"/>
      <c r="H817" s="198">
        <v>11.217</v>
      </c>
      <c r="I817" s="199"/>
      <c r="J817" s="194"/>
      <c r="K817" s="194"/>
      <c r="L817" s="200"/>
      <c r="M817" s="201"/>
      <c r="N817" s="202"/>
      <c r="O817" s="202"/>
      <c r="P817" s="202"/>
      <c r="Q817" s="202"/>
      <c r="R817" s="202"/>
      <c r="S817" s="202"/>
      <c r="T817" s="203"/>
      <c r="AT817" s="204" t="s">
        <v>158</v>
      </c>
      <c r="AU817" s="204" t="s">
        <v>83</v>
      </c>
      <c r="AV817" s="13" t="s">
        <v>83</v>
      </c>
      <c r="AW817" s="13" t="s">
        <v>34</v>
      </c>
      <c r="AX817" s="13" t="s">
        <v>81</v>
      </c>
      <c r="AY817" s="204" t="s">
        <v>147</v>
      </c>
    </row>
    <row r="818" spans="2:63" s="12" customFormat="1" ht="22.9" customHeight="1">
      <c r="B818" s="159"/>
      <c r="C818" s="160"/>
      <c r="D818" s="161" t="s">
        <v>72</v>
      </c>
      <c r="E818" s="173" t="s">
        <v>1360</v>
      </c>
      <c r="F818" s="173" t="s">
        <v>1361</v>
      </c>
      <c r="G818" s="160"/>
      <c r="H818" s="160"/>
      <c r="I818" s="163"/>
      <c r="J818" s="174">
        <f>BK818</f>
        <v>0</v>
      </c>
      <c r="K818" s="160"/>
      <c r="L818" s="165"/>
      <c r="M818" s="166"/>
      <c r="N818" s="167"/>
      <c r="O818" s="167"/>
      <c r="P818" s="168">
        <f>SUM(P819:P850)</f>
        <v>0</v>
      </c>
      <c r="Q818" s="167"/>
      <c r="R818" s="168">
        <f>SUM(R819:R850)</f>
        <v>0.051753</v>
      </c>
      <c r="S818" s="167"/>
      <c r="T818" s="169">
        <f>SUM(T819:T850)</f>
        <v>0</v>
      </c>
      <c r="AR818" s="170" t="s">
        <v>83</v>
      </c>
      <c r="AT818" s="171" t="s">
        <v>72</v>
      </c>
      <c r="AU818" s="171" t="s">
        <v>81</v>
      </c>
      <c r="AY818" s="170" t="s">
        <v>147</v>
      </c>
      <c r="BK818" s="172">
        <f>SUM(BK819:BK850)</f>
        <v>0</v>
      </c>
    </row>
    <row r="819" spans="1:65" s="2" customFormat="1" ht="24.2" customHeight="1">
      <c r="A819" s="36"/>
      <c r="B819" s="37"/>
      <c r="C819" s="175" t="s">
        <v>1362</v>
      </c>
      <c r="D819" s="175" t="s">
        <v>149</v>
      </c>
      <c r="E819" s="176" t="s">
        <v>1363</v>
      </c>
      <c r="F819" s="177" t="s">
        <v>1364</v>
      </c>
      <c r="G819" s="178" t="s">
        <v>152</v>
      </c>
      <c r="H819" s="179">
        <v>6</v>
      </c>
      <c r="I819" s="180"/>
      <c r="J819" s="181">
        <f>ROUND(I819*H819,2)</f>
        <v>0</v>
      </c>
      <c r="K819" s="177" t="s">
        <v>153</v>
      </c>
      <c r="L819" s="41"/>
      <c r="M819" s="182" t="s">
        <v>19</v>
      </c>
      <c r="N819" s="183" t="s">
        <v>44</v>
      </c>
      <c r="O819" s="66"/>
      <c r="P819" s="184">
        <f>O819*H819</f>
        <v>0</v>
      </c>
      <c r="Q819" s="184">
        <v>0</v>
      </c>
      <c r="R819" s="184">
        <f>Q819*H819</f>
        <v>0</v>
      </c>
      <c r="S819" s="184">
        <v>0</v>
      </c>
      <c r="T819" s="185">
        <f>S819*H819</f>
        <v>0</v>
      </c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R819" s="186" t="s">
        <v>241</v>
      </c>
      <c r="AT819" s="186" t="s">
        <v>149</v>
      </c>
      <c r="AU819" s="186" t="s">
        <v>83</v>
      </c>
      <c r="AY819" s="19" t="s">
        <v>147</v>
      </c>
      <c r="BE819" s="187">
        <f>IF(N819="základní",J819,0)</f>
        <v>0</v>
      </c>
      <c r="BF819" s="187">
        <f>IF(N819="snížená",J819,0)</f>
        <v>0</v>
      </c>
      <c r="BG819" s="187">
        <f>IF(N819="zákl. přenesená",J819,0)</f>
        <v>0</v>
      </c>
      <c r="BH819" s="187">
        <f>IF(N819="sníž. přenesená",J819,0)</f>
        <v>0</v>
      </c>
      <c r="BI819" s="187">
        <f>IF(N819="nulová",J819,0)</f>
        <v>0</v>
      </c>
      <c r="BJ819" s="19" t="s">
        <v>81</v>
      </c>
      <c r="BK819" s="187">
        <f>ROUND(I819*H819,2)</f>
        <v>0</v>
      </c>
      <c r="BL819" s="19" t="s">
        <v>241</v>
      </c>
      <c r="BM819" s="186" t="s">
        <v>1365</v>
      </c>
    </row>
    <row r="820" spans="1:47" s="2" customFormat="1" ht="11.25">
      <c r="A820" s="36"/>
      <c r="B820" s="37"/>
      <c r="C820" s="38"/>
      <c r="D820" s="188" t="s">
        <v>156</v>
      </c>
      <c r="E820" s="38"/>
      <c r="F820" s="189" t="s">
        <v>1366</v>
      </c>
      <c r="G820" s="38"/>
      <c r="H820" s="38"/>
      <c r="I820" s="190"/>
      <c r="J820" s="38"/>
      <c r="K820" s="38"/>
      <c r="L820" s="41"/>
      <c r="M820" s="191"/>
      <c r="N820" s="192"/>
      <c r="O820" s="66"/>
      <c r="P820" s="66"/>
      <c r="Q820" s="66"/>
      <c r="R820" s="66"/>
      <c r="S820" s="66"/>
      <c r="T820" s="67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T820" s="19" t="s">
        <v>156</v>
      </c>
      <c r="AU820" s="19" t="s">
        <v>83</v>
      </c>
    </row>
    <row r="821" spans="1:65" s="2" customFormat="1" ht="16.5" customHeight="1">
      <c r="A821" s="36"/>
      <c r="B821" s="37"/>
      <c r="C821" s="205" t="s">
        <v>1367</v>
      </c>
      <c r="D821" s="205" t="s">
        <v>160</v>
      </c>
      <c r="E821" s="206" t="s">
        <v>1368</v>
      </c>
      <c r="F821" s="207" t="s">
        <v>1369</v>
      </c>
      <c r="G821" s="208" t="s">
        <v>180</v>
      </c>
      <c r="H821" s="209">
        <v>14.656</v>
      </c>
      <c r="I821" s="210"/>
      <c r="J821" s="211">
        <f>ROUND(I821*H821,2)</f>
        <v>0</v>
      </c>
      <c r="K821" s="207" t="s">
        <v>153</v>
      </c>
      <c r="L821" s="212"/>
      <c r="M821" s="213" t="s">
        <v>19</v>
      </c>
      <c r="N821" s="214" t="s">
        <v>44</v>
      </c>
      <c r="O821" s="66"/>
      <c r="P821" s="184">
        <f>O821*H821</f>
        <v>0</v>
      </c>
      <c r="Q821" s="184">
        <v>0.001</v>
      </c>
      <c r="R821" s="184">
        <f>Q821*H821</f>
        <v>0.014656</v>
      </c>
      <c r="S821" s="184">
        <v>0</v>
      </c>
      <c r="T821" s="185">
        <f>S821*H821</f>
        <v>0</v>
      </c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R821" s="186" t="s">
        <v>364</v>
      </c>
      <c r="AT821" s="186" t="s">
        <v>160</v>
      </c>
      <c r="AU821" s="186" t="s">
        <v>83</v>
      </c>
      <c r="AY821" s="19" t="s">
        <v>147</v>
      </c>
      <c r="BE821" s="187">
        <f>IF(N821="základní",J821,0)</f>
        <v>0</v>
      </c>
      <c r="BF821" s="187">
        <f>IF(N821="snížená",J821,0)</f>
        <v>0</v>
      </c>
      <c r="BG821" s="187">
        <f>IF(N821="zákl. přenesená",J821,0)</f>
        <v>0</v>
      </c>
      <c r="BH821" s="187">
        <f>IF(N821="sníž. přenesená",J821,0)</f>
        <v>0</v>
      </c>
      <c r="BI821" s="187">
        <f>IF(N821="nulová",J821,0)</f>
        <v>0</v>
      </c>
      <c r="BJ821" s="19" t="s">
        <v>81</v>
      </c>
      <c r="BK821" s="187">
        <f>ROUND(I821*H821,2)</f>
        <v>0</v>
      </c>
      <c r="BL821" s="19" t="s">
        <v>241</v>
      </c>
      <c r="BM821" s="186" t="s">
        <v>1370</v>
      </c>
    </row>
    <row r="822" spans="1:47" s="2" customFormat="1" ht="11.25">
      <c r="A822" s="36"/>
      <c r="B822" s="37"/>
      <c r="C822" s="38"/>
      <c r="D822" s="188" t="s">
        <v>156</v>
      </c>
      <c r="E822" s="38"/>
      <c r="F822" s="189" t="s">
        <v>1371</v>
      </c>
      <c r="G822" s="38"/>
      <c r="H822" s="38"/>
      <c r="I822" s="190"/>
      <c r="J822" s="38"/>
      <c r="K822" s="38"/>
      <c r="L822" s="41"/>
      <c r="M822" s="191"/>
      <c r="N822" s="192"/>
      <c r="O822" s="66"/>
      <c r="P822" s="66"/>
      <c r="Q822" s="66"/>
      <c r="R822" s="66"/>
      <c r="S822" s="66"/>
      <c r="T822" s="67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T822" s="19" t="s">
        <v>156</v>
      </c>
      <c r="AU822" s="19" t="s">
        <v>83</v>
      </c>
    </row>
    <row r="823" spans="2:51" s="13" customFormat="1" ht="11.25">
      <c r="B823" s="193"/>
      <c r="C823" s="194"/>
      <c r="D823" s="195" t="s">
        <v>158</v>
      </c>
      <c r="E823" s="196" t="s">
        <v>19</v>
      </c>
      <c r="F823" s="197" t="s">
        <v>1372</v>
      </c>
      <c r="G823" s="194"/>
      <c r="H823" s="198">
        <v>14.656</v>
      </c>
      <c r="I823" s="199"/>
      <c r="J823" s="194"/>
      <c r="K823" s="194"/>
      <c r="L823" s="200"/>
      <c r="M823" s="201"/>
      <c r="N823" s="202"/>
      <c r="O823" s="202"/>
      <c r="P823" s="202"/>
      <c r="Q823" s="202"/>
      <c r="R823" s="202"/>
      <c r="S823" s="202"/>
      <c r="T823" s="203"/>
      <c r="AT823" s="204" t="s">
        <v>158</v>
      </c>
      <c r="AU823" s="204" t="s">
        <v>83</v>
      </c>
      <c r="AV823" s="13" t="s">
        <v>83</v>
      </c>
      <c r="AW823" s="13" t="s">
        <v>34</v>
      </c>
      <c r="AX823" s="13" t="s">
        <v>81</v>
      </c>
      <c r="AY823" s="204" t="s">
        <v>147</v>
      </c>
    </row>
    <row r="824" spans="1:65" s="2" customFormat="1" ht="24.2" customHeight="1">
      <c r="A824" s="36"/>
      <c r="B824" s="37"/>
      <c r="C824" s="175" t="s">
        <v>1373</v>
      </c>
      <c r="D824" s="175" t="s">
        <v>149</v>
      </c>
      <c r="E824" s="176" t="s">
        <v>1374</v>
      </c>
      <c r="F824" s="177" t="s">
        <v>1375</v>
      </c>
      <c r="G824" s="178" t="s">
        <v>152</v>
      </c>
      <c r="H824" s="179">
        <v>1</v>
      </c>
      <c r="I824" s="180"/>
      <c r="J824" s="181">
        <f>ROUND(I824*H824,2)</f>
        <v>0</v>
      </c>
      <c r="K824" s="177" t="s">
        <v>153</v>
      </c>
      <c r="L824" s="41"/>
      <c r="M824" s="182" t="s">
        <v>19</v>
      </c>
      <c r="N824" s="183" t="s">
        <v>44</v>
      </c>
      <c r="O824" s="66"/>
      <c r="P824" s="184">
        <f>O824*H824</f>
        <v>0</v>
      </c>
      <c r="Q824" s="184">
        <v>0</v>
      </c>
      <c r="R824" s="184">
        <f>Q824*H824</f>
        <v>0</v>
      </c>
      <c r="S824" s="184">
        <v>0</v>
      </c>
      <c r="T824" s="185">
        <f>S824*H824</f>
        <v>0</v>
      </c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R824" s="186" t="s">
        <v>241</v>
      </c>
      <c r="AT824" s="186" t="s">
        <v>149</v>
      </c>
      <c r="AU824" s="186" t="s">
        <v>83</v>
      </c>
      <c r="AY824" s="19" t="s">
        <v>147</v>
      </c>
      <c r="BE824" s="187">
        <f>IF(N824="základní",J824,0)</f>
        <v>0</v>
      </c>
      <c r="BF824" s="187">
        <f>IF(N824="snížená",J824,0)</f>
        <v>0</v>
      </c>
      <c r="BG824" s="187">
        <f>IF(N824="zákl. přenesená",J824,0)</f>
        <v>0</v>
      </c>
      <c r="BH824" s="187">
        <f>IF(N824="sníž. přenesená",J824,0)</f>
        <v>0</v>
      </c>
      <c r="BI824" s="187">
        <f>IF(N824="nulová",J824,0)</f>
        <v>0</v>
      </c>
      <c r="BJ824" s="19" t="s">
        <v>81</v>
      </c>
      <c r="BK824" s="187">
        <f>ROUND(I824*H824,2)</f>
        <v>0</v>
      </c>
      <c r="BL824" s="19" t="s">
        <v>241</v>
      </c>
      <c r="BM824" s="186" t="s">
        <v>1376</v>
      </c>
    </row>
    <row r="825" spans="1:47" s="2" customFormat="1" ht="11.25">
      <c r="A825" s="36"/>
      <c r="B825" s="37"/>
      <c r="C825" s="38"/>
      <c r="D825" s="188" t="s">
        <v>156</v>
      </c>
      <c r="E825" s="38"/>
      <c r="F825" s="189" t="s">
        <v>1377</v>
      </c>
      <c r="G825" s="38"/>
      <c r="H825" s="38"/>
      <c r="I825" s="190"/>
      <c r="J825" s="38"/>
      <c r="K825" s="38"/>
      <c r="L825" s="41"/>
      <c r="M825" s="191"/>
      <c r="N825" s="192"/>
      <c r="O825" s="66"/>
      <c r="P825" s="66"/>
      <c r="Q825" s="66"/>
      <c r="R825" s="66"/>
      <c r="S825" s="66"/>
      <c r="T825" s="67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T825" s="19" t="s">
        <v>156</v>
      </c>
      <c r="AU825" s="19" t="s">
        <v>83</v>
      </c>
    </row>
    <row r="826" spans="1:65" s="2" customFormat="1" ht="16.5" customHeight="1">
      <c r="A826" s="36"/>
      <c r="B826" s="37"/>
      <c r="C826" s="205" t="s">
        <v>1378</v>
      </c>
      <c r="D826" s="205" t="s">
        <v>160</v>
      </c>
      <c r="E826" s="206" t="s">
        <v>1379</v>
      </c>
      <c r="F826" s="207" t="s">
        <v>1380</v>
      </c>
      <c r="G826" s="208" t="s">
        <v>180</v>
      </c>
      <c r="H826" s="209">
        <v>4.927</v>
      </c>
      <c r="I826" s="210"/>
      <c r="J826" s="211">
        <f>ROUND(I826*H826,2)</f>
        <v>0</v>
      </c>
      <c r="K826" s="207" t="s">
        <v>153</v>
      </c>
      <c r="L826" s="212"/>
      <c r="M826" s="213" t="s">
        <v>19</v>
      </c>
      <c r="N826" s="214" t="s">
        <v>44</v>
      </c>
      <c r="O826" s="66"/>
      <c r="P826" s="184">
        <f>O826*H826</f>
        <v>0</v>
      </c>
      <c r="Q826" s="184">
        <v>0.001</v>
      </c>
      <c r="R826" s="184">
        <f>Q826*H826</f>
        <v>0.004927</v>
      </c>
      <c r="S826" s="184">
        <v>0</v>
      </c>
      <c r="T826" s="185">
        <f>S826*H826</f>
        <v>0</v>
      </c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R826" s="186" t="s">
        <v>364</v>
      </c>
      <c r="AT826" s="186" t="s">
        <v>160</v>
      </c>
      <c r="AU826" s="186" t="s">
        <v>83</v>
      </c>
      <c r="AY826" s="19" t="s">
        <v>147</v>
      </c>
      <c r="BE826" s="187">
        <f>IF(N826="základní",J826,0)</f>
        <v>0</v>
      </c>
      <c r="BF826" s="187">
        <f>IF(N826="snížená",J826,0)</f>
        <v>0</v>
      </c>
      <c r="BG826" s="187">
        <f>IF(N826="zákl. přenesená",J826,0)</f>
        <v>0</v>
      </c>
      <c r="BH826" s="187">
        <f>IF(N826="sníž. přenesená",J826,0)</f>
        <v>0</v>
      </c>
      <c r="BI826" s="187">
        <f>IF(N826="nulová",J826,0)</f>
        <v>0</v>
      </c>
      <c r="BJ826" s="19" t="s">
        <v>81</v>
      </c>
      <c r="BK826" s="187">
        <f>ROUND(I826*H826,2)</f>
        <v>0</v>
      </c>
      <c r="BL826" s="19" t="s">
        <v>241</v>
      </c>
      <c r="BM826" s="186" t="s">
        <v>1381</v>
      </c>
    </row>
    <row r="827" spans="1:47" s="2" customFormat="1" ht="11.25">
      <c r="A827" s="36"/>
      <c r="B827" s="37"/>
      <c r="C827" s="38"/>
      <c r="D827" s="188" t="s">
        <v>156</v>
      </c>
      <c r="E827" s="38"/>
      <c r="F827" s="189" t="s">
        <v>1382</v>
      </c>
      <c r="G827" s="38"/>
      <c r="H827" s="38"/>
      <c r="I827" s="190"/>
      <c r="J827" s="38"/>
      <c r="K827" s="38"/>
      <c r="L827" s="41"/>
      <c r="M827" s="191"/>
      <c r="N827" s="192"/>
      <c r="O827" s="66"/>
      <c r="P827" s="66"/>
      <c r="Q827" s="66"/>
      <c r="R827" s="66"/>
      <c r="S827" s="66"/>
      <c r="T827" s="67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T827" s="19" t="s">
        <v>156</v>
      </c>
      <c r="AU827" s="19" t="s">
        <v>83</v>
      </c>
    </row>
    <row r="828" spans="2:51" s="13" customFormat="1" ht="11.25">
      <c r="B828" s="193"/>
      <c r="C828" s="194"/>
      <c r="D828" s="195" t="s">
        <v>158</v>
      </c>
      <c r="E828" s="196" t="s">
        <v>19</v>
      </c>
      <c r="F828" s="197" t="s">
        <v>1383</v>
      </c>
      <c r="G828" s="194"/>
      <c r="H828" s="198">
        <v>4.927</v>
      </c>
      <c r="I828" s="199"/>
      <c r="J828" s="194"/>
      <c r="K828" s="194"/>
      <c r="L828" s="200"/>
      <c r="M828" s="201"/>
      <c r="N828" s="202"/>
      <c r="O828" s="202"/>
      <c r="P828" s="202"/>
      <c r="Q828" s="202"/>
      <c r="R828" s="202"/>
      <c r="S828" s="202"/>
      <c r="T828" s="203"/>
      <c r="AT828" s="204" t="s">
        <v>158</v>
      </c>
      <c r="AU828" s="204" t="s">
        <v>83</v>
      </c>
      <c r="AV828" s="13" t="s">
        <v>83</v>
      </c>
      <c r="AW828" s="13" t="s">
        <v>34</v>
      </c>
      <c r="AX828" s="13" t="s">
        <v>81</v>
      </c>
      <c r="AY828" s="204" t="s">
        <v>147</v>
      </c>
    </row>
    <row r="829" spans="1:65" s="2" customFormat="1" ht="24.2" customHeight="1">
      <c r="A829" s="36"/>
      <c r="B829" s="37"/>
      <c r="C829" s="175" t="s">
        <v>1384</v>
      </c>
      <c r="D829" s="175" t="s">
        <v>149</v>
      </c>
      <c r="E829" s="176" t="s">
        <v>1385</v>
      </c>
      <c r="F829" s="177" t="s">
        <v>1386</v>
      </c>
      <c r="G829" s="178" t="s">
        <v>152</v>
      </c>
      <c r="H829" s="179">
        <v>3</v>
      </c>
      <c r="I829" s="180"/>
      <c r="J829" s="181">
        <f>ROUND(I829*H829,2)</f>
        <v>0</v>
      </c>
      <c r="K829" s="177" t="s">
        <v>153</v>
      </c>
      <c r="L829" s="41"/>
      <c r="M829" s="182" t="s">
        <v>19</v>
      </c>
      <c r="N829" s="183" t="s">
        <v>44</v>
      </c>
      <c r="O829" s="66"/>
      <c r="P829" s="184">
        <f>O829*H829</f>
        <v>0</v>
      </c>
      <c r="Q829" s="184">
        <v>0</v>
      </c>
      <c r="R829" s="184">
        <f>Q829*H829</f>
        <v>0</v>
      </c>
      <c r="S829" s="184">
        <v>0</v>
      </c>
      <c r="T829" s="185">
        <f>S829*H829</f>
        <v>0</v>
      </c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R829" s="186" t="s">
        <v>241</v>
      </c>
      <c r="AT829" s="186" t="s">
        <v>149</v>
      </c>
      <c r="AU829" s="186" t="s">
        <v>83</v>
      </c>
      <c r="AY829" s="19" t="s">
        <v>147</v>
      </c>
      <c r="BE829" s="187">
        <f>IF(N829="základní",J829,0)</f>
        <v>0</v>
      </c>
      <c r="BF829" s="187">
        <f>IF(N829="snížená",J829,0)</f>
        <v>0</v>
      </c>
      <c r="BG829" s="187">
        <f>IF(N829="zákl. přenesená",J829,0)</f>
        <v>0</v>
      </c>
      <c r="BH829" s="187">
        <f>IF(N829="sníž. přenesená",J829,0)</f>
        <v>0</v>
      </c>
      <c r="BI829" s="187">
        <f>IF(N829="nulová",J829,0)</f>
        <v>0</v>
      </c>
      <c r="BJ829" s="19" t="s">
        <v>81</v>
      </c>
      <c r="BK829" s="187">
        <f>ROUND(I829*H829,2)</f>
        <v>0</v>
      </c>
      <c r="BL829" s="19" t="s">
        <v>241</v>
      </c>
      <c r="BM829" s="186" t="s">
        <v>1387</v>
      </c>
    </row>
    <row r="830" spans="1:47" s="2" customFormat="1" ht="11.25">
      <c r="A830" s="36"/>
      <c r="B830" s="37"/>
      <c r="C830" s="38"/>
      <c r="D830" s="188" t="s">
        <v>156</v>
      </c>
      <c r="E830" s="38"/>
      <c r="F830" s="189" t="s">
        <v>1388</v>
      </c>
      <c r="G830" s="38"/>
      <c r="H830" s="38"/>
      <c r="I830" s="190"/>
      <c r="J830" s="38"/>
      <c r="K830" s="38"/>
      <c r="L830" s="41"/>
      <c r="M830" s="191"/>
      <c r="N830" s="192"/>
      <c r="O830" s="66"/>
      <c r="P830" s="66"/>
      <c r="Q830" s="66"/>
      <c r="R830" s="66"/>
      <c r="S830" s="66"/>
      <c r="T830" s="67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T830" s="19" t="s">
        <v>156</v>
      </c>
      <c r="AU830" s="19" t="s">
        <v>83</v>
      </c>
    </row>
    <row r="831" spans="1:65" s="2" customFormat="1" ht="16.5" customHeight="1">
      <c r="A831" s="36"/>
      <c r="B831" s="37"/>
      <c r="C831" s="205" t="s">
        <v>1389</v>
      </c>
      <c r="D831" s="205" t="s">
        <v>160</v>
      </c>
      <c r="E831" s="206" t="s">
        <v>1390</v>
      </c>
      <c r="F831" s="207" t="s">
        <v>1391</v>
      </c>
      <c r="G831" s="208" t="s">
        <v>180</v>
      </c>
      <c r="H831" s="209">
        <v>22.17</v>
      </c>
      <c r="I831" s="210"/>
      <c r="J831" s="211">
        <f>ROUND(I831*H831,2)</f>
        <v>0</v>
      </c>
      <c r="K831" s="207" t="s">
        <v>153</v>
      </c>
      <c r="L831" s="212"/>
      <c r="M831" s="213" t="s">
        <v>19</v>
      </c>
      <c r="N831" s="214" t="s">
        <v>44</v>
      </c>
      <c r="O831" s="66"/>
      <c r="P831" s="184">
        <f>O831*H831</f>
        <v>0</v>
      </c>
      <c r="Q831" s="184">
        <v>0.001</v>
      </c>
      <c r="R831" s="184">
        <f>Q831*H831</f>
        <v>0.022170000000000002</v>
      </c>
      <c r="S831" s="184">
        <v>0</v>
      </c>
      <c r="T831" s="185">
        <f>S831*H831</f>
        <v>0</v>
      </c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R831" s="186" t="s">
        <v>364</v>
      </c>
      <c r="AT831" s="186" t="s">
        <v>160</v>
      </c>
      <c r="AU831" s="186" t="s">
        <v>83</v>
      </c>
      <c r="AY831" s="19" t="s">
        <v>147</v>
      </c>
      <c r="BE831" s="187">
        <f>IF(N831="základní",J831,0)</f>
        <v>0</v>
      </c>
      <c r="BF831" s="187">
        <f>IF(N831="snížená",J831,0)</f>
        <v>0</v>
      </c>
      <c r="BG831" s="187">
        <f>IF(N831="zákl. přenesená",J831,0)</f>
        <v>0</v>
      </c>
      <c r="BH831" s="187">
        <f>IF(N831="sníž. přenesená",J831,0)</f>
        <v>0</v>
      </c>
      <c r="BI831" s="187">
        <f>IF(N831="nulová",J831,0)</f>
        <v>0</v>
      </c>
      <c r="BJ831" s="19" t="s">
        <v>81</v>
      </c>
      <c r="BK831" s="187">
        <f>ROUND(I831*H831,2)</f>
        <v>0</v>
      </c>
      <c r="BL831" s="19" t="s">
        <v>241</v>
      </c>
      <c r="BM831" s="186" t="s">
        <v>1392</v>
      </c>
    </row>
    <row r="832" spans="1:47" s="2" customFormat="1" ht="11.25">
      <c r="A832" s="36"/>
      <c r="B832" s="37"/>
      <c r="C832" s="38"/>
      <c r="D832" s="188" t="s">
        <v>156</v>
      </c>
      <c r="E832" s="38"/>
      <c r="F832" s="189" t="s">
        <v>1393</v>
      </c>
      <c r="G832" s="38"/>
      <c r="H832" s="38"/>
      <c r="I832" s="190"/>
      <c r="J832" s="38"/>
      <c r="K832" s="38"/>
      <c r="L832" s="41"/>
      <c r="M832" s="191"/>
      <c r="N832" s="192"/>
      <c r="O832" s="66"/>
      <c r="P832" s="66"/>
      <c r="Q832" s="66"/>
      <c r="R832" s="66"/>
      <c r="S832" s="66"/>
      <c r="T832" s="67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T832" s="19" t="s">
        <v>156</v>
      </c>
      <c r="AU832" s="19" t="s">
        <v>83</v>
      </c>
    </row>
    <row r="833" spans="2:51" s="13" customFormat="1" ht="11.25">
      <c r="B833" s="193"/>
      <c r="C833" s="194"/>
      <c r="D833" s="195" t="s">
        <v>158</v>
      </c>
      <c r="E833" s="196" t="s">
        <v>19</v>
      </c>
      <c r="F833" s="197" t="s">
        <v>1394</v>
      </c>
      <c r="G833" s="194"/>
      <c r="H833" s="198">
        <v>22.17</v>
      </c>
      <c r="I833" s="199"/>
      <c r="J833" s="194"/>
      <c r="K833" s="194"/>
      <c r="L833" s="200"/>
      <c r="M833" s="201"/>
      <c r="N833" s="202"/>
      <c r="O833" s="202"/>
      <c r="P833" s="202"/>
      <c r="Q833" s="202"/>
      <c r="R833" s="202"/>
      <c r="S833" s="202"/>
      <c r="T833" s="203"/>
      <c r="AT833" s="204" t="s">
        <v>158</v>
      </c>
      <c r="AU833" s="204" t="s">
        <v>83</v>
      </c>
      <c r="AV833" s="13" t="s">
        <v>83</v>
      </c>
      <c r="AW833" s="13" t="s">
        <v>34</v>
      </c>
      <c r="AX833" s="13" t="s">
        <v>81</v>
      </c>
      <c r="AY833" s="204" t="s">
        <v>147</v>
      </c>
    </row>
    <row r="834" spans="1:65" s="2" customFormat="1" ht="16.5" customHeight="1">
      <c r="A834" s="36"/>
      <c r="B834" s="37"/>
      <c r="C834" s="175" t="s">
        <v>1395</v>
      </c>
      <c r="D834" s="175" t="s">
        <v>149</v>
      </c>
      <c r="E834" s="176" t="s">
        <v>1396</v>
      </c>
      <c r="F834" s="177" t="s">
        <v>1397</v>
      </c>
      <c r="G834" s="178" t="s">
        <v>152</v>
      </c>
      <c r="H834" s="179">
        <v>6</v>
      </c>
      <c r="I834" s="180"/>
      <c r="J834" s="181">
        <f>ROUND(I834*H834,2)</f>
        <v>0</v>
      </c>
      <c r="K834" s="177" t="s">
        <v>153</v>
      </c>
      <c r="L834" s="41"/>
      <c r="M834" s="182" t="s">
        <v>19</v>
      </c>
      <c r="N834" s="183" t="s">
        <v>44</v>
      </c>
      <c r="O834" s="66"/>
      <c r="P834" s="184">
        <f>O834*H834</f>
        <v>0</v>
      </c>
      <c r="Q834" s="184">
        <v>0</v>
      </c>
      <c r="R834" s="184">
        <f>Q834*H834</f>
        <v>0</v>
      </c>
      <c r="S834" s="184">
        <v>0</v>
      </c>
      <c r="T834" s="185">
        <f>S834*H834</f>
        <v>0</v>
      </c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R834" s="186" t="s">
        <v>241</v>
      </c>
      <c r="AT834" s="186" t="s">
        <v>149</v>
      </c>
      <c r="AU834" s="186" t="s">
        <v>83</v>
      </c>
      <c r="AY834" s="19" t="s">
        <v>147</v>
      </c>
      <c r="BE834" s="187">
        <f>IF(N834="základní",J834,0)</f>
        <v>0</v>
      </c>
      <c r="BF834" s="187">
        <f>IF(N834="snížená",J834,0)</f>
        <v>0</v>
      </c>
      <c r="BG834" s="187">
        <f>IF(N834="zákl. přenesená",J834,0)</f>
        <v>0</v>
      </c>
      <c r="BH834" s="187">
        <f>IF(N834="sníž. přenesená",J834,0)</f>
        <v>0</v>
      </c>
      <c r="BI834" s="187">
        <f>IF(N834="nulová",J834,0)</f>
        <v>0</v>
      </c>
      <c r="BJ834" s="19" t="s">
        <v>81</v>
      </c>
      <c r="BK834" s="187">
        <f>ROUND(I834*H834,2)</f>
        <v>0</v>
      </c>
      <c r="BL834" s="19" t="s">
        <v>241</v>
      </c>
      <c r="BM834" s="186" t="s">
        <v>1398</v>
      </c>
    </row>
    <row r="835" spans="1:47" s="2" customFormat="1" ht="11.25">
      <c r="A835" s="36"/>
      <c r="B835" s="37"/>
      <c r="C835" s="38"/>
      <c r="D835" s="188" t="s">
        <v>156</v>
      </c>
      <c r="E835" s="38"/>
      <c r="F835" s="189" t="s">
        <v>1399</v>
      </c>
      <c r="G835" s="38"/>
      <c r="H835" s="38"/>
      <c r="I835" s="190"/>
      <c r="J835" s="38"/>
      <c r="K835" s="38"/>
      <c r="L835" s="41"/>
      <c r="M835" s="191"/>
      <c r="N835" s="192"/>
      <c r="O835" s="66"/>
      <c r="P835" s="66"/>
      <c r="Q835" s="66"/>
      <c r="R835" s="66"/>
      <c r="S835" s="66"/>
      <c r="T835" s="67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T835" s="19" t="s">
        <v>156</v>
      </c>
      <c r="AU835" s="19" t="s">
        <v>83</v>
      </c>
    </row>
    <row r="836" spans="1:65" s="2" customFormat="1" ht="21.75" customHeight="1">
      <c r="A836" s="36"/>
      <c r="B836" s="37"/>
      <c r="C836" s="205" t="s">
        <v>1400</v>
      </c>
      <c r="D836" s="205" t="s">
        <v>160</v>
      </c>
      <c r="E836" s="206" t="s">
        <v>1401</v>
      </c>
      <c r="F836" s="207" t="s">
        <v>1402</v>
      </c>
      <c r="G836" s="208" t="s">
        <v>152</v>
      </c>
      <c r="H836" s="209">
        <v>6</v>
      </c>
      <c r="I836" s="210"/>
      <c r="J836" s="211">
        <f>ROUND(I836*H836,2)</f>
        <v>0</v>
      </c>
      <c r="K836" s="207" t="s">
        <v>153</v>
      </c>
      <c r="L836" s="212"/>
      <c r="M836" s="213" t="s">
        <v>19</v>
      </c>
      <c r="N836" s="214" t="s">
        <v>44</v>
      </c>
      <c r="O836" s="66"/>
      <c r="P836" s="184">
        <f>O836*H836</f>
        <v>0</v>
      </c>
      <c r="Q836" s="184">
        <v>0.001</v>
      </c>
      <c r="R836" s="184">
        <f>Q836*H836</f>
        <v>0.006</v>
      </c>
      <c r="S836" s="184">
        <v>0</v>
      </c>
      <c r="T836" s="185">
        <f>S836*H836</f>
        <v>0</v>
      </c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R836" s="186" t="s">
        <v>364</v>
      </c>
      <c r="AT836" s="186" t="s">
        <v>160</v>
      </c>
      <c r="AU836" s="186" t="s">
        <v>83</v>
      </c>
      <c r="AY836" s="19" t="s">
        <v>147</v>
      </c>
      <c r="BE836" s="187">
        <f>IF(N836="základní",J836,0)</f>
        <v>0</v>
      </c>
      <c r="BF836" s="187">
        <f>IF(N836="snížená",J836,0)</f>
        <v>0</v>
      </c>
      <c r="BG836" s="187">
        <f>IF(N836="zákl. přenesená",J836,0)</f>
        <v>0</v>
      </c>
      <c r="BH836" s="187">
        <f>IF(N836="sníž. přenesená",J836,0)</f>
        <v>0</v>
      </c>
      <c r="BI836" s="187">
        <f>IF(N836="nulová",J836,0)</f>
        <v>0</v>
      </c>
      <c r="BJ836" s="19" t="s">
        <v>81</v>
      </c>
      <c r="BK836" s="187">
        <f>ROUND(I836*H836,2)</f>
        <v>0</v>
      </c>
      <c r="BL836" s="19" t="s">
        <v>241</v>
      </c>
      <c r="BM836" s="186" t="s">
        <v>1403</v>
      </c>
    </row>
    <row r="837" spans="1:47" s="2" customFormat="1" ht="11.25">
      <c r="A837" s="36"/>
      <c r="B837" s="37"/>
      <c r="C837" s="38"/>
      <c r="D837" s="188" t="s">
        <v>156</v>
      </c>
      <c r="E837" s="38"/>
      <c r="F837" s="189" t="s">
        <v>1404</v>
      </c>
      <c r="G837" s="38"/>
      <c r="H837" s="38"/>
      <c r="I837" s="190"/>
      <c r="J837" s="38"/>
      <c r="K837" s="38"/>
      <c r="L837" s="41"/>
      <c r="M837" s="191"/>
      <c r="N837" s="192"/>
      <c r="O837" s="66"/>
      <c r="P837" s="66"/>
      <c r="Q837" s="66"/>
      <c r="R837" s="66"/>
      <c r="S837" s="66"/>
      <c r="T837" s="67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T837" s="19" t="s">
        <v>156</v>
      </c>
      <c r="AU837" s="19" t="s">
        <v>83</v>
      </c>
    </row>
    <row r="838" spans="2:51" s="13" customFormat="1" ht="11.25">
      <c r="B838" s="193"/>
      <c r="C838" s="194"/>
      <c r="D838" s="195" t="s">
        <v>158</v>
      </c>
      <c r="E838" s="196" t="s">
        <v>19</v>
      </c>
      <c r="F838" s="197" t="s">
        <v>1405</v>
      </c>
      <c r="G838" s="194"/>
      <c r="H838" s="198">
        <v>6</v>
      </c>
      <c r="I838" s="199"/>
      <c r="J838" s="194"/>
      <c r="K838" s="194"/>
      <c r="L838" s="200"/>
      <c r="M838" s="201"/>
      <c r="N838" s="202"/>
      <c r="O838" s="202"/>
      <c r="P838" s="202"/>
      <c r="Q838" s="202"/>
      <c r="R838" s="202"/>
      <c r="S838" s="202"/>
      <c r="T838" s="203"/>
      <c r="AT838" s="204" t="s">
        <v>158</v>
      </c>
      <c r="AU838" s="204" t="s">
        <v>83</v>
      </c>
      <c r="AV838" s="13" t="s">
        <v>83</v>
      </c>
      <c r="AW838" s="13" t="s">
        <v>34</v>
      </c>
      <c r="AX838" s="13" t="s">
        <v>81</v>
      </c>
      <c r="AY838" s="204" t="s">
        <v>147</v>
      </c>
    </row>
    <row r="839" spans="1:65" s="2" customFormat="1" ht="16.5" customHeight="1">
      <c r="A839" s="36"/>
      <c r="B839" s="37"/>
      <c r="C839" s="175" t="s">
        <v>1406</v>
      </c>
      <c r="D839" s="175" t="s">
        <v>149</v>
      </c>
      <c r="E839" s="176" t="s">
        <v>1407</v>
      </c>
      <c r="F839" s="177" t="s">
        <v>1408</v>
      </c>
      <c r="G839" s="178" t="s">
        <v>152</v>
      </c>
      <c r="H839" s="179">
        <v>1</v>
      </c>
      <c r="I839" s="180"/>
      <c r="J839" s="181">
        <f>ROUND(I839*H839,2)</f>
        <v>0</v>
      </c>
      <c r="K839" s="177" t="s">
        <v>153</v>
      </c>
      <c r="L839" s="41"/>
      <c r="M839" s="182" t="s">
        <v>19</v>
      </c>
      <c r="N839" s="183" t="s">
        <v>44</v>
      </c>
      <c r="O839" s="66"/>
      <c r="P839" s="184">
        <f>O839*H839</f>
        <v>0</v>
      </c>
      <c r="Q839" s="184">
        <v>0</v>
      </c>
      <c r="R839" s="184">
        <f>Q839*H839</f>
        <v>0</v>
      </c>
      <c r="S839" s="184">
        <v>0</v>
      </c>
      <c r="T839" s="185">
        <f>S839*H839</f>
        <v>0</v>
      </c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R839" s="186" t="s">
        <v>241</v>
      </c>
      <c r="AT839" s="186" t="s">
        <v>149</v>
      </c>
      <c r="AU839" s="186" t="s">
        <v>83</v>
      </c>
      <c r="AY839" s="19" t="s">
        <v>147</v>
      </c>
      <c r="BE839" s="187">
        <f>IF(N839="základní",J839,0)</f>
        <v>0</v>
      </c>
      <c r="BF839" s="187">
        <f>IF(N839="snížená",J839,0)</f>
        <v>0</v>
      </c>
      <c r="BG839" s="187">
        <f>IF(N839="zákl. přenesená",J839,0)</f>
        <v>0</v>
      </c>
      <c r="BH839" s="187">
        <f>IF(N839="sníž. přenesená",J839,0)</f>
        <v>0</v>
      </c>
      <c r="BI839" s="187">
        <f>IF(N839="nulová",J839,0)</f>
        <v>0</v>
      </c>
      <c r="BJ839" s="19" t="s">
        <v>81</v>
      </c>
      <c r="BK839" s="187">
        <f>ROUND(I839*H839,2)</f>
        <v>0</v>
      </c>
      <c r="BL839" s="19" t="s">
        <v>241</v>
      </c>
      <c r="BM839" s="186" t="s">
        <v>1409</v>
      </c>
    </row>
    <row r="840" spans="1:47" s="2" customFormat="1" ht="11.25">
      <c r="A840" s="36"/>
      <c r="B840" s="37"/>
      <c r="C840" s="38"/>
      <c r="D840" s="188" t="s">
        <v>156</v>
      </c>
      <c r="E840" s="38"/>
      <c r="F840" s="189" t="s">
        <v>1410</v>
      </c>
      <c r="G840" s="38"/>
      <c r="H840" s="38"/>
      <c r="I840" s="190"/>
      <c r="J840" s="38"/>
      <c r="K840" s="38"/>
      <c r="L840" s="41"/>
      <c r="M840" s="191"/>
      <c r="N840" s="192"/>
      <c r="O840" s="66"/>
      <c r="P840" s="66"/>
      <c r="Q840" s="66"/>
      <c r="R840" s="66"/>
      <c r="S840" s="66"/>
      <c r="T840" s="67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T840" s="19" t="s">
        <v>156</v>
      </c>
      <c r="AU840" s="19" t="s">
        <v>83</v>
      </c>
    </row>
    <row r="841" spans="1:65" s="2" customFormat="1" ht="21.75" customHeight="1">
      <c r="A841" s="36"/>
      <c r="B841" s="37"/>
      <c r="C841" s="205" t="s">
        <v>1411</v>
      </c>
      <c r="D841" s="205" t="s">
        <v>160</v>
      </c>
      <c r="E841" s="206" t="s">
        <v>1412</v>
      </c>
      <c r="F841" s="207" t="s">
        <v>1413</v>
      </c>
      <c r="G841" s="208" t="s">
        <v>152</v>
      </c>
      <c r="H841" s="209">
        <v>1</v>
      </c>
      <c r="I841" s="210"/>
      <c r="J841" s="211">
        <f>ROUND(I841*H841,2)</f>
        <v>0</v>
      </c>
      <c r="K841" s="207" t="s">
        <v>153</v>
      </c>
      <c r="L841" s="212"/>
      <c r="M841" s="213" t="s">
        <v>19</v>
      </c>
      <c r="N841" s="214" t="s">
        <v>44</v>
      </c>
      <c r="O841" s="66"/>
      <c r="P841" s="184">
        <f>O841*H841</f>
        <v>0</v>
      </c>
      <c r="Q841" s="184">
        <v>0.001</v>
      </c>
      <c r="R841" s="184">
        <f>Q841*H841</f>
        <v>0.001</v>
      </c>
      <c r="S841" s="184">
        <v>0</v>
      </c>
      <c r="T841" s="185">
        <f>S841*H841</f>
        <v>0</v>
      </c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R841" s="186" t="s">
        <v>364</v>
      </c>
      <c r="AT841" s="186" t="s">
        <v>160</v>
      </c>
      <c r="AU841" s="186" t="s">
        <v>83</v>
      </c>
      <c r="AY841" s="19" t="s">
        <v>147</v>
      </c>
      <c r="BE841" s="187">
        <f>IF(N841="základní",J841,0)</f>
        <v>0</v>
      </c>
      <c r="BF841" s="187">
        <f>IF(N841="snížená",J841,0)</f>
        <v>0</v>
      </c>
      <c r="BG841" s="187">
        <f>IF(N841="zákl. přenesená",J841,0)</f>
        <v>0</v>
      </c>
      <c r="BH841" s="187">
        <f>IF(N841="sníž. přenesená",J841,0)</f>
        <v>0</v>
      </c>
      <c r="BI841" s="187">
        <f>IF(N841="nulová",J841,0)</f>
        <v>0</v>
      </c>
      <c r="BJ841" s="19" t="s">
        <v>81</v>
      </c>
      <c r="BK841" s="187">
        <f>ROUND(I841*H841,2)</f>
        <v>0</v>
      </c>
      <c r="BL841" s="19" t="s">
        <v>241</v>
      </c>
      <c r="BM841" s="186" t="s">
        <v>1414</v>
      </c>
    </row>
    <row r="842" spans="1:47" s="2" customFormat="1" ht="11.25">
      <c r="A842" s="36"/>
      <c r="B842" s="37"/>
      <c r="C842" s="38"/>
      <c r="D842" s="188" t="s">
        <v>156</v>
      </c>
      <c r="E842" s="38"/>
      <c r="F842" s="189" t="s">
        <v>1415</v>
      </c>
      <c r="G842" s="38"/>
      <c r="H842" s="38"/>
      <c r="I842" s="190"/>
      <c r="J842" s="38"/>
      <c r="K842" s="38"/>
      <c r="L842" s="41"/>
      <c r="M842" s="191"/>
      <c r="N842" s="192"/>
      <c r="O842" s="66"/>
      <c r="P842" s="66"/>
      <c r="Q842" s="66"/>
      <c r="R842" s="66"/>
      <c r="S842" s="66"/>
      <c r="T842" s="67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T842" s="19" t="s">
        <v>156</v>
      </c>
      <c r="AU842" s="19" t="s">
        <v>83</v>
      </c>
    </row>
    <row r="843" spans="2:51" s="13" customFormat="1" ht="11.25">
      <c r="B843" s="193"/>
      <c r="C843" s="194"/>
      <c r="D843" s="195" t="s">
        <v>158</v>
      </c>
      <c r="E843" s="196" t="s">
        <v>19</v>
      </c>
      <c r="F843" s="197" t="s">
        <v>1416</v>
      </c>
      <c r="G843" s="194"/>
      <c r="H843" s="198">
        <v>1</v>
      </c>
      <c r="I843" s="199"/>
      <c r="J843" s="194"/>
      <c r="K843" s="194"/>
      <c r="L843" s="200"/>
      <c r="M843" s="201"/>
      <c r="N843" s="202"/>
      <c r="O843" s="202"/>
      <c r="P843" s="202"/>
      <c r="Q843" s="202"/>
      <c r="R843" s="202"/>
      <c r="S843" s="202"/>
      <c r="T843" s="203"/>
      <c r="AT843" s="204" t="s">
        <v>158</v>
      </c>
      <c r="AU843" s="204" t="s">
        <v>83</v>
      </c>
      <c r="AV843" s="13" t="s">
        <v>83</v>
      </c>
      <c r="AW843" s="13" t="s">
        <v>34</v>
      </c>
      <c r="AX843" s="13" t="s">
        <v>81</v>
      </c>
      <c r="AY843" s="204" t="s">
        <v>147</v>
      </c>
    </row>
    <row r="844" spans="1:65" s="2" customFormat="1" ht="16.5" customHeight="1">
      <c r="A844" s="36"/>
      <c r="B844" s="37"/>
      <c r="C844" s="175" t="s">
        <v>1417</v>
      </c>
      <c r="D844" s="175" t="s">
        <v>149</v>
      </c>
      <c r="E844" s="176" t="s">
        <v>1418</v>
      </c>
      <c r="F844" s="177" t="s">
        <v>1419</v>
      </c>
      <c r="G844" s="178" t="s">
        <v>152</v>
      </c>
      <c r="H844" s="179">
        <v>3</v>
      </c>
      <c r="I844" s="180"/>
      <c r="J844" s="181">
        <f>ROUND(I844*H844,2)</f>
        <v>0</v>
      </c>
      <c r="K844" s="177" t="s">
        <v>153</v>
      </c>
      <c r="L844" s="41"/>
      <c r="M844" s="182" t="s">
        <v>19</v>
      </c>
      <c r="N844" s="183" t="s">
        <v>44</v>
      </c>
      <c r="O844" s="66"/>
      <c r="P844" s="184">
        <f>O844*H844</f>
        <v>0</v>
      </c>
      <c r="Q844" s="184">
        <v>0</v>
      </c>
      <c r="R844" s="184">
        <f>Q844*H844</f>
        <v>0</v>
      </c>
      <c r="S844" s="184">
        <v>0</v>
      </c>
      <c r="T844" s="185">
        <f>S844*H844</f>
        <v>0</v>
      </c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R844" s="186" t="s">
        <v>241</v>
      </c>
      <c r="AT844" s="186" t="s">
        <v>149</v>
      </c>
      <c r="AU844" s="186" t="s">
        <v>83</v>
      </c>
      <c r="AY844" s="19" t="s">
        <v>147</v>
      </c>
      <c r="BE844" s="187">
        <f>IF(N844="základní",J844,0)</f>
        <v>0</v>
      </c>
      <c r="BF844" s="187">
        <f>IF(N844="snížená",J844,0)</f>
        <v>0</v>
      </c>
      <c r="BG844" s="187">
        <f>IF(N844="zákl. přenesená",J844,0)</f>
        <v>0</v>
      </c>
      <c r="BH844" s="187">
        <f>IF(N844="sníž. přenesená",J844,0)</f>
        <v>0</v>
      </c>
      <c r="BI844" s="187">
        <f>IF(N844="nulová",J844,0)</f>
        <v>0</v>
      </c>
      <c r="BJ844" s="19" t="s">
        <v>81</v>
      </c>
      <c r="BK844" s="187">
        <f>ROUND(I844*H844,2)</f>
        <v>0</v>
      </c>
      <c r="BL844" s="19" t="s">
        <v>241</v>
      </c>
      <c r="BM844" s="186" t="s">
        <v>1420</v>
      </c>
    </row>
    <row r="845" spans="1:47" s="2" customFormat="1" ht="11.25">
      <c r="A845" s="36"/>
      <c r="B845" s="37"/>
      <c r="C845" s="38"/>
      <c r="D845" s="188" t="s">
        <v>156</v>
      </c>
      <c r="E845" s="38"/>
      <c r="F845" s="189" t="s">
        <v>1421</v>
      </c>
      <c r="G845" s="38"/>
      <c r="H845" s="38"/>
      <c r="I845" s="190"/>
      <c r="J845" s="38"/>
      <c r="K845" s="38"/>
      <c r="L845" s="41"/>
      <c r="M845" s="191"/>
      <c r="N845" s="192"/>
      <c r="O845" s="66"/>
      <c r="P845" s="66"/>
      <c r="Q845" s="66"/>
      <c r="R845" s="66"/>
      <c r="S845" s="66"/>
      <c r="T845" s="67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T845" s="19" t="s">
        <v>156</v>
      </c>
      <c r="AU845" s="19" t="s">
        <v>83</v>
      </c>
    </row>
    <row r="846" spans="1:65" s="2" customFormat="1" ht="21.75" customHeight="1">
      <c r="A846" s="36"/>
      <c r="B846" s="37"/>
      <c r="C846" s="205" t="s">
        <v>1422</v>
      </c>
      <c r="D846" s="205" t="s">
        <v>160</v>
      </c>
      <c r="E846" s="206" t="s">
        <v>1423</v>
      </c>
      <c r="F846" s="207" t="s">
        <v>1424</v>
      </c>
      <c r="G846" s="208" t="s">
        <v>152</v>
      </c>
      <c r="H846" s="209">
        <v>3</v>
      </c>
      <c r="I846" s="210"/>
      <c r="J846" s="211">
        <f>ROUND(I846*H846,2)</f>
        <v>0</v>
      </c>
      <c r="K846" s="207" t="s">
        <v>153</v>
      </c>
      <c r="L846" s="212"/>
      <c r="M846" s="213" t="s">
        <v>19</v>
      </c>
      <c r="N846" s="214" t="s">
        <v>44</v>
      </c>
      <c r="O846" s="66"/>
      <c r="P846" s="184">
        <f>O846*H846</f>
        <v>0</v>
      </c>
      <c r="Q846" s="184">
        <v>0.001</v>
      </c>
      <c r="R846" s="184">
        <f>Q846*H846</f>
        <v>0.003</v>
      </c>
      <c r="S846" s="184">
        <v>0</v>
      </c>
      <c r="T846" s="185">
        <f>S846*H846</f>
        <v>0</v>
      </c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R846" s="186" t="s">
        <v>364</v>
      </c>
      <c r="AT846" s="186" t="s">
        <v>160</v>
      </c>
      <c r="AU846" s="186" t="s">
        <v>83</v>
      </c>
      <c r="AY846" s="19" t="s">
        <v>147</v>
      </c>
      <c r="BE846" s="187">
        <f>IF(N846="základní",J846,0)</f>
        <v>0</v>
      </c>
      <c r="BF846" s="187">
        <f>IF(N846="snížená",J846,0)</f>
        <v>0</v>
      </c>
      <c r="BG846" s="187">
        <f>IF(N846="zákl. přenesená",J846,0)</f>
        <v>0</v>
      </c>
      <c r="BH846" s="187">
        <f>IF(N846="sníž. přenesená",J846,0)</f>
        <v>0</v>
      </c>
      <c r="BI846" s="187">
        <f>IF(N846="nulová",J846,0)</f>
        <v>0</v>
      </c>
      <c r="BJ846" s="19" t="s">
        <v>81</v>
      </c>
      <c r="BK846" s="187">
        <f>ROUND(I846*H846,2)</f>
        <v>0</v>
      </c>
      <c r="BL846" s="19" t="s">
        <v>241</v>
      </c>
      <c r="BM846" s="186" t="s">
        <v>1425</v>
      </c>
    </row>
    <row r="847" spans="1:47" s="2" customFormat="1" ht="11.25">
      <c r="A847" s="36"/>
      <c r="B847" s="37"/>
      <c r="C847" s="38"/>
      <c r="D847" s="188" t="s">
        <v>156</v>
      </c>
      <c r="E847" s="38"/>
      <c r="F847" s="189" t="s">
        <v>1426</v>
      </c>
      <c r="G847" s="38"/>
      <c r="H847" s="38"/>
      <c r="I847" s="190"/>
      <c r="J847" s="38"/>
      <c r="K847" s="38"/>
      <c r="L847" s="41"/>
      <c r="M847" s="191"/>
      <c r="N847" s="192"/>
      <c r="O847" s="66"/>
      <c r="P847" s="66"/>
      <c r="Q847" s="66"/>
      <c r="R847" s="66"/>
      <c r="S847" s="66"/>
      <c r="T847" s="67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T847" s="19" t="s">
        <v>156</v>
      </c>
      <c r="AU847" s="19" t="s">
        <v>83</v>
      </c>
    </row>
    <row r="848" spans="2:51" s="13" customFormat="1" ht="11.25">
      <c r="B848" s="193"/>
      <c r="C848" s="194"/>
      <c r="D848" s="195" t="s">
        <v>158</v>
      </c>
      <c r="E848" s="196" t="s">
        <v>19</v>
      </c>
      <c r="F848" s="197" t="s">
        <v>1427</v>
      </c>
      <c r="G848" s="194"/>
      <c r="H848" s="198">
        <v>3</v>
      </c>
      <c r="I848" s="199"/>
      <c r="J848" s="194"/>
      <c r="K848" s="194"/>
      <c r="L848" s="200"/>
      <c r="M848" s="201"/>
      <c r="N848" s="202"/>
      <c r="O848" s="202"/>
      <c r="P848" s="202"/>
      <c r="Q848" s="202"/>
      <c r="R848" s="202"/>
      <c r="S848" s="202"/>
      <c r="T848" s="203"/>
      <c r="AT848" s="204" t="s">
        <v>158</v>
      </c>
      <c r="AU848" s="204" t="s">
        <v>83</v>
      </c>
      <c r="AV848" s="13" t="s">
        <v>83</v>
      </c>
      <c r="AW848" s="13" t="s">
        <v>34</v>
      </c>
      <c r="AX848" s="13" t="s">
        <v>81</v>
      </c>
      <c r="AY848" s="204" t="s">
        <v>147</v>
      </c>
    </row>
    <row r="849" spans="1:65" s="2" customFormat="1" ht="24.2" customHeight="1">
      <c r="A849" s="36"/>
      <c r="B849" s="37"/>
      <c r="C849" s="175" t="s">
        <v>1428</v>
      </c>
      <c r="D849" s="175" t="s">
        <v>149</v>
      </c>
      <c r="E849" s="176" t="s">
        <v>1429</v>
      </c>
      <c r="F849" s="177" t="s">
        <v>1430</v>
      </c>
      <c r="G849" s="178" t="s">
        <v>237</v>
      </c>
      <c r="H849" s="179">
        <v>0.052</v>
      </c>
      <c r="I849" s="180"/>
      <c r="J849" s="181">
        <f>ROUND(I849*H849,2)</f>
        <v>0</v>
      </c>
      <c r="K849" s="177" t="s">
        <v>153</v>
      </c>
      <c r="L849" s="41"/>
      <c r="M849" s="182" t="s">
        <v>19</v>
      </c>
      <c r="N849" s="183" t="s">
        <v>44</v>
      </c>
      <c r="O849" s="66"/>
      <c r="P849" s="184">
        <f>O849*H849</f>
        <v>0</v>
      </c>
      <c r="Q849" s="184">
        <v>0</v>
      </c>
      <c r="R849" s="184">
        <f>Q849*H849</f>
        <v>0</v>
      </c>
      <c r="S849" s="184">
        <v>0</v>
      </c>
      <c r="T849" s="185">
        <f>S849*H849</f>
        <v>0</v>
      </c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R849" s="186" t="s">
        <v>241</v>
      </c>
      <c r="AT849" s="186" t="s">
        <v>149</v>
      </c>
      <c r="AU849" s="186" t="s">
        <v>83</v>
      </c>
      <c r="AY849" s="19" t="s">
        <v>147</v>
      </c>
      <c r="BE849" s="187">
        <f>IF(N849="základní",J849,0)</f>
        <v>0</v>
      </c>
      <c r="BF849" s="187">
        <f>IF(N849="snížená",J849,0)</f>
        <v>0</v>
      </c>
      <c r="BG849" s="187">
        <f>IF(N849="zákl. přenesená",J849,0)</f>
        <v>0</v>
      </c>
      <c r="BH849" s="187">
        <f>IF(N849="sníž. přenesená",J849,0)</f>
        <v>0</v>
      </c>
      <c r="BI849" s="187">
        <f>IF(N849="nulová",J849,0)</f>
        <v>0</v>
      </c>
      <c r="BJ849" s="19" t="s">
        <v>81</v>
      </c>
      <c r="BK849" s="187">
        <f>ROUND(I849*H849,2)</f>
        <v>0</v>
      </c>
      <c r="BL849" s="19" t="s">
        <v>241</v>
      </c>
      <c r="BM849" s="186" t="s">
        <v>1431</v>
      </c>
    </row>
    <row r="850" spans="1:47" s="2" customFormat="1" ht="11.25">
      <c r="A850" s="36"/>
      <c r="B850" s="37"/>
      <c r="C850" s="38"/>
      <c r="D850" s="188" t="s">
        <v>156</v>
      </c>
      <c r="E850" s="38"/>
      <c r="F850" s="189" t="s">
        <v>1432</v>
      </c>
      <c r="G850" s="38"/>
      <c r="H850" s="38"/>
      <c r="I850" s="190"/>
      <c r="J850" s="38"/>
      <c r="K850" s="38"/>
      <c r="L850" s="41"/>
      <c r="M850" s="247"/>
      <c r="N850" s="248"/>
      <c r="O850" s="249"/>
      <c r="P850" s="249"/>
      <c r="Q850" s="249"/>
      <c r="R850" s="249"/>
      <c r="S850" s="249"/>
      <c r="T850" s="250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T850" s="19" t="s">
        <v>156</v>
      </c>
      <c r="AU850" s="19" t="s">
        <v>83</v>
      </c>
    </row>
    <row r="851" spans="1:31" s="2" customFormat="1" ht="6.95" customHeight="1">
      <c r="A851" s="36"/>
      <c r="B851" s="49"/>
      <c r="C851" s="50"/>
      <c r="D851" s="50"/>
      <c r="E851" s="50"/>
      <c r="F851" s="50"/>
      <c r="G851" s="50"/>
      <c r="H851" s="50"/>
      <c r="I851" s="50"/>
      <c r="J851" s="50"/>
      <c r="K851" s="50"/>
      <c r="L851" s="41"/>
      <c r="M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</row>
  </sheetData>
  <sheetProtection algorithmName="SHA-512" hashValue="QvUzezjYt45MjfB1C2lpSQFu9bLLXxlIAau15vLyZ8kfHhN23ahVIdnvUEr6Fq6HuPkV1ONfNjUz6iwjeSVx0Q==" saltValue="hC3iVmFgwBEG+heK7Zc6jOXSsae4FUDzKLIQocEjeAW63iI+UsbUHiNtl9E8/Oc7LH8hv63ETFfIKpa0/dNEww==" spinCount="100000" sheet="1" objects="1" scenarios="1" formatColumns="0" formatRows="0" autoFilter="0"/>
  <autoFilter ref="C107:K850"/>
  <mergeCells count="9">
    <mergeCell ref="E50:H50"/>
    <mergeCell ref="E98:H98"/>
    <mergeCell ref="E100:H100"/>
    <mergeCell ref="L2:V2"/>
    <mergeCell ref="E7:H7"/>
    <mergeCell ref="E9:H9"/>
    <mergeCell ref="E18:H18"/>
    <mergeCell ref="E27:H27"/>
    <mergeCell ref="E48:H48"/>
  </mergeCells>
  <hyperlinks>
    <hyperlink ref="F112" r:id="rId1" display="https://podminky.urs.cz/item/CS_URS_2021_02/183101213"/>
    <hyperlink ref="F115" r:id="rId2" display="https://podminky.urs.cz/item/CS_URS_2021_02/10321100"/>
    <hyperlink ref="F118" r:id="rId3" display="https://podminky.urs.cz/item/CS_URS_2021_02/184102112"/>
    <hyperlink ref="F122" r:id="rId4" display="https://podminky.urs.cz/item/CS_URS_2021_02/184911421"/>
    <hyperlink ref="F125" r:id="rId5" display="https://podminky.urs.cz/item/CS_URS_2021_02/103911000"/>
    <hyperlink ref="F128" r:id="rId6" display="https://podminky.urs.cz/item/CS_URS_2021_02/185804311"/>
    <hyperlink ref="F136" r:id="rId7" display="https://podminky.urs.cz/item/CS_URS_2021_02/311234081"/>
    <hyperlink ref="F141" r:id="rId8" display="https://podminky.urs.cz/item/CS_URS_2021_02/417321414"/>
    <hyperlink ref="F144" r:id="rId9" display="https://podminky.urs.cz/item/CS_URS_2021_02/417351115"/>
    <hyperlink ref="F147" r:id="rId10" display="https://podminky.urs.cz/item/CS_URS_2021_02/417351116"/>
    <hyperlink ref="F149" r:id="rId11" display="https://podminky.urs.cz/item/CS_URS_2021_02/417361221"/>
    <hyperlink ref="F152" r:id="rId12" display="https://podminky.urs.cz/item/CS_URS_2021_02/417361821"/>
    <hyperlink ref="F156" r:id="rId13" display="https://podminky.urs.cz/item/CS_URS_2021_02/619991001"/>
    <hyperlink ref="F163" r:id="rId14" display="https://podminky.urs.cz/item/CS_URS_2021_02/619995001"/>
    <hyperlink ref="F169" r:id="rId15" display="https://podminky.urs.cz/item/CS_URS_2021_02/621151011"/>
    <hyperlink ref="F171" r:id="rId16" display="https://podminky.urs.cz/item/CS_URS_2021_02/621221001"/>
    <hyperlink ref="F179" r:id="rId17" display="https://podminky.urs.cz/item/CS_URS_2021_02/621521022"/>
    <hyperlink ref="F182" r:id="rId18" display="https://podminky.urs.cz/item/CS_URS_2021_02/622131101"/>
    <hyperlink ref="F185" r:id="rId19" display="https://podminky.urs.cz/item/CS_URS_2021_02/622131121"/>
    <hyperlink ref="F188" r:id="rId20" display="https://podminky.urs.cz/item/CS_URS_2021_02/622135011"/>
    <hyperlink ref="F192" r:id="rId21" display="https://podminky.urs.cz/item/CS_URS_2021_02/622135095"/>
    <hyperlink ref="F196" r:id="rId22" display="https://podminky.urs.cz/item/CS_URS_2021_02/622142001"/>
    <hyperlink ref="F207" r:id="rId23" display="https://podminky.urs.cz/item/CS_URS_2021_02/622151011"/>
    <hyperlink ref="F209" r:id="rId24" display="https://podminky.urs.cz/item/CS_URS_2021_02/622211041"/>
    <hyperlink ref="F221" r:id="rId25" display="https://podminky.urs.cz/item/CS_URS_2021_02/28375954"/>
    <hyperlink ref="F224" r:id="rId26" display="https://podminky.urs.cz/item/CS_URS_2021_02/622221041"/>
    <hyperlink ref="F234" r:id="rId27" display="https://podminky.urs.cz/item/CS_URS_2021_02/63151540"/>
    <hyperlink ref="F237" r:id="rId28" display="https://podminky.urs.cz/item/CS_URS_2021_02/622251101"/>
    <hyperlink ref="F239" r:id="rId29" display="https://podminky.urs.cz/item/CS_URS_2021_02/622251105"/>
    <hyperlink ref="F241" r:id="rId30" display="https://podminky.urs.cz/item/CS_URS_2021_02/622252001"/>
    <hyperlink ref="F249" r:id="rId31" display="https://podminky.urs.cz/item/CS_URS_2021_02/59051659"/>
    <hyperlink ref="F252" r:id="rId32" display="https://podminky.urs.cz/item/CS_URS_2021_02/622252002"/>
    <hyperlink ref="F286" r:id="rId33" display="https://podminky.urs.cz/item/CS_URS_2021_02/59051486"/>
    <hyperlink ref="F289" r:id="rId34" display="https://podminky.urs.cz/item/CS_URS_2021_02/28342205"/>
    <hyperlink ref="F292" r:id="rId35" display="https://podminky.urs.cz/item/CS_URS_2021_02/59051512"/>
    <hyperlink ref="F295" r:id="rId36" display="https://podminky.urs.cz/item/CS_URS_2021_02/622321121"/>
    <hyperlink ref="F301" r:id="rId37" display="https://podminky.urs.cz/item/CS_URS_2021_02/622321191"/>
    <hyperlink ref="F304" r:id="rId38" display="https://podminky.urs.cz/item/CS_URS_2021_02/622521022"/>
    <hyperlink ref="F322" r:id="rId39" display="https://podminky.urs.cz/item/CS_URS_2021_02/629991011"/>
    <hyperlink ref="F338" r:id="rId40" display="https://podminky.urs.cz/item/CS_URS_2021_02/629995101"/>
    <hyperlink ref="F341" r:id="rId41" display="https://podminky.urs.cz/item/CS_URS_2021_02/632450123"/>
    <hyperlink ref="F347" r:id="rId42" display="https://podminky.urs.cz/item/CS_URS_2021_02/632450124"/>
    <hyperlink ref="F354" r:id="rId43" display="https://podminky.urs.cz/item/CS_URS_2021_02/952902021"/>
    <hyperlink ref="F361" r:id="rId44" display="https://podminky.urs.cz/item/CS_URS_2021_02/953941411"/>
    <hyperlink ref="F369" r:id="rId45" display="https://podminky.urs.cz/item/CS_URS_2021_02/985441114"/>
    <hyperlink ref="F373" r:id="rId46" display="https://podminky.urs.cz/item/CS_URS_2021_02/941111131"/>
    <hyperlink ref="F381" r:id="rId47" display="https://podminky.urs.cz/item/CS_URS_2021_02/941111231"/>
    <hyperlink ref="F384" r:id="rId48" display="https://podminky.urs.cz/item/CS_URS_2021_02/941112831"/>
    <hyperlink ref="F386" r:id="rId49" display="https://podminky.urs.cz/item/CS_URS_2021_02/944611111"/>
    <hyperlink ref="F396" r:id="rId50" display="https://podminky.urs.cz/item/CS_URS_2021_02/944611811"/>
    <hyperlink ref="F398" r:id="rId51" display="https://podminky.urs.cz/item/CS_URS_2021_02/944711111"/>
    <hyperlink ref="F402" r:id="rId52" display="https://podminky.urs.cz/item/CS_URS_2021_02/944711211"/>
    <hyperlink ref="F405" r:id="rId53" display="https://podminky.urs.cz/item/CS_URS_2021_02/944711811"/>
    <hyperlink ref="F407" r:id="rId54" display="https://podminky.urs.cz/item/CS_URS_2021_02/949101111"/>
    <hyperlink ref="F414" r:id="rId55" display="https://podminky.urs.cz/item/CS_URS_2021_02/963051113"/>
    <hyperlink ref="F417" r:id="rId56" display="https://podminky.urs.cz/item/CS_URS_2021_02/968062375"/>
    <hyperlink ref="F422" r:id="rId57" display="https://podminky.urs.cz/item/CS_URS_2021_02/968062377"/>
    <hyperlink ref="F425" r:id="rId58" display="https://podminky.urs.cz/item/CS_URS_2021_02/968072455"/>
    <hyperlink ref="F428" r:id="rId59" display="https://podminky.urs.cz/item/CS_URS_2021_02/976072221"/>
    <hyperlink ref="F431" r:id="rId60" display="https://podminky.urs.cz/item/CS_URS_2021_02/977131117"/>
    <hyperlink ref="F434" r:id="rId61" display="https://podminky.urs.cz/item/CS_URS_2021_02/978015391"/>
    <hyperlink ref="F438" r:id="rId62" display="https://podminky.urs.cz/item/CS_URS_2021_02/978059641"/>
    <hyperlink ref="F442" r:id="rId63" display="https://podminky.urs.cz/item/CS_URS_2021_02/997013113"/>
    <hyperlink ref="F445" r:id="rId64" display="https://podminky.urs.cz/item/CS_URS_2021_02/997013501"/>
    <hyperlink ref="F448" r:id="rId65" display="https://podminky.urs.cz/item/CS_URS_2021_02/997013509"/>
    <hyperlink ref="F451" r:id="rId66" display="https://podminky.urs.cz/item/CS_URS_2021_02/997013609"/>
    <hyperlink ref="F454" r:id="rId67" display="https://podminky.urs.cz/item/CS_URS_2021_02/997013635"/>
    <hyperlink ref="F458" r:id="rId68" display="https://podminky.urs.cz/item/CS_URS_2021_02/998011002"/>
    <hyperlink ref="F478" r:id="rId69" display="https://podminky.urs.cz/item/CS_URS_2021_02/712300921"/>
    <hyperlink ref="F482" r:id="rId70" display="https://podminky.urs.cz/item/CS_URS_2021_02/62855001"/>
    <hyperlink ref="F485" r:id="rId71" display="https://podminky.urs.cz/item/CS_URS_2021_02/712331101"/>
    <hyperlink ref="F492" r:id="rId72" display="https://podminky.urs.cz/item/CS_URS_2021_02/62821109"/>
    <hyperlink ref="F495" r:id="rId73" display="https://podminky.urs.cz/item/CS_URS_2021_02/712363351"/>
    <hyperlink ref="F498" r:id="rId74" display="https://podminky.urs.cz/item/CS_URS_2021_02/712363352"/>
    <hyperlink ref="F501" r:id="rId75" display="https://podminky.urs.cz/item/CS_URS_2021_02/712363353"/>
    <hyperlink ref="F504" r:id="rId76" display="https://podminky.urs.cz/item/CS_URS_2021_02/712363369"/>
    <hyperlink ref="F509" r:id="rId77" display="https://podminky.urs.cz/item/CS_URS_2021_02/712391587"/>
    <hyperlink ref="F512" r:id="rId78" display="https://podminky.urs.cz/item/CS_URS_2021_02/31411510"/>
    <hyperlink ref="F515" r:id="rId79" display="https://podminky.urs.cz/item/CS_URS_2021_02/712861705"/>
    <hyperlink ref="F521" r:id="rId80" display="https://podminky.urs.cz/item/CS_URS_2021_02/28322012"/>
    <hyperlink ref="F524" r:id="rId81" display="https://podminky.urs.cz/item/CS_URS_2021_02/712831101"/>
    <hyperlink ref="F531" r:id="rId82" display="https://podminky.urs.cz/item/CS_URS_2021_02/69311081"/>
    <hyperlink ref="F534" r:id="rId83" display="https://podminky.urs.cz/item/CS_URS_2021_02/998712102"/>
    <hyperlink ref="F537" r:id="rId84" display="https://podminky.urs.cz/item/CS_URS_2021_02/712300841"/>
    <hyperlink ref="F540" r:id="rId85" display="https://podminky.urs.cz/item/CS_URS_2021_02/712340831"/>
    <hyperlink ref="F544" r:id="rId86" display="https://podminky.urs.cz/item/CS_URS_2021_02/713141136"/>
    <hyperlink ref="F547" r:id="rId87" display="https://podminky.urs.cz/item/CS_URS_2021_02/63151468"/>
    <hyperlink ref="F550" r:id="rId88" display="https://podminky.urs.cz/item/CS_URS_2021_02/63151401"/>
    <hyperlink ref="F553" r:id="rId89" display="https://podminky.urs.cz/item/CS_URS_2021_02/713141376"/>
    <hyperlink ref="F558" r:id="rId90" display="https://podminky.urs.cz/item/CS_URS_2021_02/28376142"/>
    <hyperlink ref="F563" r:id="rId91" display="https://podminky.urs.cz/item/CS_URS_2021_02/713141396"/>
    <hyperlink ref="F569" r:id="rId92" display="https://podminky.urs.cz/item/CS_URS_2021_02/28376011"/>
    <hyperlink ref="F572" r:id="rId93" display="https://podminky.urs.cz/item/CS_URS_2021_02/998713102"/>
    <hyperlink ref="F579" r:id="rId94" display="https://podminky.urs.cz/item/CS_URS_2021_02/998721102"/>
    <hyperlink ref="F588" r:id="rId95" display="https://podminky.urs.cz/item/CS_URS_2021_02/751398056"/>
    <hyperlink ref="F594" r:id="rId96" display="https://podminky.urs.cz/item/CS_URS_2021_02/998751101"/>
    <hyperlink ref="F597" r:id="rId97" display="https://podminky.urs.cz/item/CS_URS_2021_02/751398856"/>
    <hyperlink ref="F601" r:id="rId98" display="https://podminky.urs.cz/item/CS_URS_2021_02/762341027"/>
    <hyperlink ref="F604" r:id="rId99" display="https://podminky.urs.cz/item/CS_URS_2021_02/762341270"/>
    <hyperlink ref="F609" r:id="rId100" display="https://podminky.urs.cz/item/CS_URS_2021_02/60621155"/>
    <hyperlink ref="F617" r:id="rId101" display="https://podminky.urs.cz/item/CS_URS_2021_02/60514114"/>
    <hyperlink ref="F624" r:id="rId102" display="https://podminky.urs.cz/item/CS_URS_2021_02/762395000"/>
    <hyperlink ref="F627" r:id="rId103" display="https://podminky.urs.cz/item/CS_URS_2021_02/998762102"/>
    <hyperlink ref="F630" r:id="rId104" display="https://podminky.urs.cz/item/CS_URS_2021_02/762341811"/>
    <hyperlink ref="F634" r:id="rId105" display="https://podminky.urs.cz/item/CS_URS_2021_02/764021403"/>
    <hyperlink ref="F642" r:id="rId106" display="https://podminky.urs.cz/item/CS_URS_2021_02/764021423"/>
    <hyperlink ref="F649" r:id="rId107" display="https://podminky.urs.cz/item/CS_URS_2021_02/764121431"/>
    <hyperlink ref="F655" r:id="rId108" display="https://podminky.urs.cz/item/CS_URS_2021_02/764121491"/>
    <hyperlink ref="F657" r:id="rId109" display="https://podminky.urs.cz/item/CS_URS_2021_02/764222403"/>
    <hyperlink ref="F662" r:id="rId110" display="https://podminky.urs.cz/item/CS_URS_2021_02/764222434"/>
    <hyperlink ref="F668" r:id="rId111" display="https://podminky.urs.cz/item/CS_URS_2021_02/764225411"/>
    <hyperlink ref="F673" r:id="rId112" display="https://podminky.urs.cz/item/CS_URS_2021_02/764225446"/>
    <hyperlink ref="F678" r:id="rId113" display="https://podminky.urs.cz/item/CS_URS_2021_02/764226444"/>
    <hyperlink ref="F685" r:id="rId114" display="https://podminky.urs.cz/item/CS_URS_2021_02/764314612"/>
    <hyperlink ref="F688" r:id="rId115" display="https://podminky.urs.cz/item/CS_URS_2021_02/764315425"/>
    <hyperlink ref="F691" r:id="rId116" display="https://podminky.urs.cz/item/CS_URS_2021_02/764521404"/>
    <hyperlink ref="F694" r:id="rId117" display="https://podminky.urs.cz/item/CS_URS_2021_02/764521444"/>
    <hyperlink ref="F697" r:id="rId118" display="https://podminky.urs.cz/item/CS_URS_2021_02/764528422"/>
    <hyperlink ref="F700" r:id="rId119" display="https://podminky.urs.cz/item/CS_URS_2021_02/998764102"/>
    <hyperlink ref="F703" r:id="rId120" display="https://podminky.urs.cz/item/CS_URS_2021_02/764001821"/>
    <hyperlink ref="F708" r:id="rId121" display="https://podminky.urs.cz/item/CS_URS_2021_02/764002841"/>
    <hyperlink ref="F713" r:id="rId122" display="https://podminky.urs.cz/item/CS_URS_2021_02/764002851"/>
    <hyperlink ref="F716" r:id="rId123" display="https://podminky.urs.cz/item/CS_URS_2021_02/764002871"/>
    <hyperlink ref="F721" r:id="rId124" display="https://podminky.urs.cz/item/CS_URS_2021_02/764003801"/>
    <hyperlink ref="F724" r:id="rId125" display="https://podminky.urs.cz/item/CS_URS_2021_02/764004801"/>
    <hyperlink ref="F727" r:id="rId126" display="https://podminky.urs.cz/item/CS_URS_2021_02/764004861"/>
    <hyperlink ref="F731" r:id="rId127" display="https://podminky.urs.cz/item/CS_URS_2021_02/766422343"/>
    <hyperlink ref="F736" r:id="rId128" display="https://podminky.urs.cz/item/CS_URS_2021_02/60726248"/>
    <hyperlink ref="F739" r:id="rId129" display="https://podminky.urs.cz/item/CS_URS_2021_02/766629214"/>
    <hyperlink ref="F746" r:id="rId130" display="https://podminky.urs.cz/item/CS_URS_2021_02/766622131"/>
    <hyperlink ref="F748" r:id="rId131" display="https://podminky.urs.cz/item/CS_URS_2021_02/61140051"/>
    <hyperlink ref="F751" r:id="rId132" display="https://podminky.urs.cz/item/CS_URS_2021_02/766622132"/>
    <hyperlink ref="F753" r:id="rId133" display="https://podminky.urs.cz/item/CS_URS_2021_02/61140053"/>
    <hyperlink ref="F756" r:id="rId134" display="https://podminky.urs.cz/item/CS_URS_2021_02/766660411"/>
    <hyperlink ref="F760" r:id="rId135" display="https://podminky.urs.cz/item/CS_URS_2021_02/766694121"/>
    <hyperlink ref="F763" r:id="rId136" display="https://podminky.urs.cz/item/CS_URS_2021_02/766694123"/>
    <hyperlink ref="F766" r:id="rId137" display="https://podminky.urs.cz/item/CS_URS_2021_02/766694125"/>
    <hyperlink ref="F769" r:id="rId138" display="https://podminky.urs.cz/item/CS_URS_2021_02/60794105"/>
    <hyperlink ref="F772" r:id="rId139" display="https://podminky.urs.cz/item/CS_URS_2021_02/60794121"/>
    <hyperlink ref="F775" r:id="rId140" display="https://podminky.urs.cz/item/CS_URS_2021_02/998766102"/>
    <hyperlink ref="F778" r:id="rId141" display="https://podminky.urs.cz/item/CS_URS_2021_02/766441812"/>
    <hyperlink ref="F781" r:id="rId142" display="https://podminky.urs.cz/item/CS_URS_2021_02/766441822"/>
    <hyperlink ref="F798" r:id="rId143" display="https://podminky.urs.cz/item/CS_URS_2021_02/998767102"/>
    <hyperlink ref="F801" r:id="rId144" display="https://podminky.urs.cz/item/CS_URS_2021_02/767134802"/>
    <hyperlink ref="F804" r:id="rId145" display="https://podminky.urs.cz/item/CS_URS_2021_02/767135821"/>
    <hyperlink ref="F806" r:id="rId146" display="https://podminky.urs.cz/item/CS_URS_2021_02/767812851"/>
    <hyperlink ref="F810" r:id="rId147" display="https://podminky.urs.cz/item/CS_URS_2021_02/783306809"/>
    <hyperlink ref="F812" r:id="rId148" display="https://podminky.urs.cz/item/CS_URS_2021_02/783314101"/>
    <hyperlink ref="F814" r:id="rId149" display="https://podminky.urs.cz/item/CS_URS_2021_02/783315101"/>
    <hyperlink ref="F816" r:id="rId150" display="https://podminky.urs.cz/item/CS_URS_2021_02/783317101"/>
    <hyperlink ref="F820" r:id="rId151" display="https://podminky.urs.cz/item/CS_URS_2021_02/786623011"/>
    <hyperlink ref="F822" r:id="rId152" display="https://podminky.urs.cz/item/CS_URS_2021_02/55342526"/>
    <hyperlink ref="F825" r:id="rId153" display="https://podminky.urs.cz/item/CS_URS_2021_02/786623013"/>
    <hyperlink ref="F827" r:id="rId154" display="https://podminky.urs.cz/item/CS_URS_2021_02/55342530"/>
    <hyperlink ref="F830" r:id="rId155" display="https://podminky.urs.cz/item/CS_URS_2021_02/786623015"/>
    <hyperlink ref="F832" r:id="rId156" display="https://podminky.urs.cz/item/CS_URS_2021_02/55342533"/>
    <hyperlink ref="F835" r:id="rId157" display="https://podminky.urs.cz/item/CS_URS_2021_02/786623039"/>
    <hyperlink ref="F837" r:id="rId158" display="https://podminky.urs.cz/item/CS_URS_2021_02/28376719"/>
    <hyperlink ref="F840" r:id="rId159" display="https://podminky.urs.cz/item/CS_URS_2021_02/786623041"/>
    <hyperlink ref="F842" r:id="rId160" display="https://podminky.urs.cz/item/CS_URS_2021_02/28376736"/>
    <hyperlink ref="F845" r:id="rId161" display="https://podminky.urs.cz/item/CS_URS_2021_02/786623043"/>
    <hyperlink ref="F847" r:id="rId162" display="https://podminky.urs.cz/item/CS_URS_2021_02/28376737"/>
    <hyperlink ref="F850" r:id="rId163" display="https://podminky.urs.cz/item/CS_URS_2021_02/998786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87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96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7" t="str">
        <f>'Rekapitulace zakázky'!K6</f>
        <v>Zateplení  stávajícího administrativního objektu v areálu spol. Pejskar &amp; spol., s.r.o., Police nad Metují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7" t="s">
        <v>97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1433</v>
      </c>
      <c r="F9" s="380"/>
      <c r="G9" s="380"/>
      <c r="H9" s="38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88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zakázky'!AN8</f>
        <v>29. 10. 2021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zakázky'!AN13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zakázky'!E14</f>
        <v>Vyplň údaj</v>
      </c>
      <c r="F18" s="382"/>
      <c r="G18" s="382"/>
      <c r="H18" s="382"/>
      <c r="I18" s="107" t="s">
        <v>28</v>
      </c>
      <c r="J18" s="32" t="str">
        <f>'Rekapitulace zakázky'!AN14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32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36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3" t="s">
        <v>38</v>
      </c>
      <c r="F27" s="383"/>
      <c r="G27" s="383"/>
      <c r="H27" s="3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ROUND((SUM(BE84:BE94)),2)</f>
        <v>0</v>
      </c>
      <c r="G33" s="36"/>
      <c r="H33" s="36"/>
      <c r="I33" s="120">
        <v>0.21</v>
      </c>
      <c r="J33" s="119">
        <f>ROUND(((SUM(BE84:BE94))*I33),2)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ROUND((SUM(BF84:BF94)),2)</f>
        <v>0</v>
      </c>
      <c r="G34" s="36"/>
      <c r="H34" s="36"/>
      <c r="I34" s="120">
        <v>0.15</v>
      </c>
      <c r="J34" s="119">
        <f>ROUND(((SUM(BF84:BF94))*I34),2)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46</v>
      </c>
      <c r="F35" s="119">
        <f>ROUND((SUM(BG84:BG94)),2)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47</v>
      </c>
      <c r="F36" s="119">
        <f>ROUND((SUM(BH84:BH94)),2)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48</v>
      </c>
      <c r="F37" s="119">
        <f>ROUND((SUM(BI84:BI94)),2)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Zateplení  stávajícího administrativního objektu v areálu spol. Pejskar &amp; spol., s.r.o., Police nad Metují</v>
      </c>
      <c r="F48" s="385"/>
      <c r="G48" s="385"/>
      <c r="H48" s="38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7" t="str">
        <f>E9</f>
        <v>VRN - Vedlejší a ostatní náklady</v>
      </c>
      <c r="F50" s="386"/>
      <c r="G50" s="386"/>
      <c r="H50" s="38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Police nad Metují</v>
      </c>
      <c r="G52" s="38"/>
      <c r="H52" s="38"/>
      <c r="I52" s="31" t="s">
        <v>23</v>
      </c>
      <c r="J52" s="61" t="str">
        <f>IF(J12="","",J12)</f>
        <v>29. 10. 2021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PEJSKAR &amp; SPOL., spol.s.r.o., Praha</v>
      </c>
      <c r="G54" s="38"/>
      <c r="H54" s="38"/>
      <c r="I54" s="31" t="s">
        <v>31</v>
      </c>
      <c r="J54" s="34" t="str">
        <f>E21</f>
        <v>Ing. Petr Tuček, Červený Kostelec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Jan Krčmář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100</v>
      </c>
      <c r="D57" s="133"/>
      <c r="E57" s="133"/>
      <c r="F57" s="133"/>
      <c r="G57" s="133"/>
      <c r="H57" s="133"/>
      <c r="I57" s="133"/>
      <c r="J57" s="134" t="s">
        <v>101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102</v>
      </c>
    </row>
    <row r="60" spans="2:12" s="9" customFormat="1" ht="24.95" customHeight="1">
      <c r="B60" s="136"/>
      <c r="C60" s="137"/>
      <c r="D60" s="138" t="s">
        <v>1434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1435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1436</v>
      </c>
      <c r="E62" s="145"/>
      <c r="F62" s="145"/>
      <c r="G62" s="145"/>
      <c r="H62" s="145"/>
      <c r="I62" s="145"/>
      <c r="J62" s="146">
        <f>J89</f>
        <v>0</v>
      </c>
      <c r="K62" s="143"/>
      <c r="L62" s="147"/>
    </row>
    <row r="63" spans="2:12" s="10" customFormat="1" ht="19.9" customHeight="1">
      <c r="B63" s="142"/>
      <c r="C63" s="143"/>
      <c r="D63" s="144" t="s">
        <v>1437</v>
      </c>
      <c r="E63" s="145"/>
      <c r="F63" s="145"/>
      <c r="G63" s="145"/>
      <c r="H63" s="145"/>
      <c r="I63" s="145"/>
      <c r="J63" s="146">
        <f>J91</f>
        <v>0</v>
      </c>
      <c r="K63" s="143"/>
      <c r="L63" s="147"/>
    </row>
    <row r="64" spans="2:12" s="10" customFormat="1" ht="19.9" customHeight="1">
      <c r="B64" s="142"/>
      <c r="C64" s="143"/>
      <c r="D64" s="144" t="s">
        <v>1438</v>
      </c>
      <c r="E64" s="145"/>
      <c r="F64" s="145"/>
      <c r="G64" s="145"/>
      <c r="H64" s="145"/>
      <c r="I64" s="145"/>
      <c r="J64" s="146">
        <f>J93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132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4" t="str">
        <f>E7</f>
        <v>Zateplení  stávajícího administrativního objektu v areálu spol. Pejskar &amp; spol., s.r.o., Police nad Metují</v>
      </c>
      <c r="F74" s="385"/>
      <c r="G74" s="385"/>
      <c r="H74" s="385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97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7" t="str">
        <f>E9</f>
        <v>VRN - Vedlejší a ostatní náklady</v>
      </c>
      <c r="F76" s="386"/>
      <c r="G76" s="386"/>
      <c r="H76" s="386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>Police nad Metují</v>
      </c>
      <c r="G78" s="38"/>
      <c r="H78" s="38"/>
      <c r="I78" s="31" t="s">
        <v>23</v>
      </c>
      <c r="J78" s="61" t="str">
        <f>IF(J12="","",J12)</f>
        <v>29. 10. 2021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7" customHeight="1">
      <c r="A80" s="36"/>
      <c r="B80" s="37"/>
      <c r="C80" s="31" t="s">
        <v>25</v>
      </c>
      <c r="D80" s="38"/>
      <c r="E80" s="38"/>
      <c r="F80" s="29" t="str">
        <f>E15</f>
        <v>PEJSKAR &amp; SPOL., spol.s.r.o., Praha</v>
      </c>
      <c r="G80" s="38"/>
      <c r="H80" s="38"/>
      <c r="I80" s="31" t="s">
        <v>31</v>
      </c>
      <c r="J80" s="34" t="str">
        <f>E21</f>
        <v>Ing. Petr Tuček, Červený Kostelec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29</v>
      </c>
      <c r="D81" s="38"/>
      <c r="E81" s="38"/>
      <c r="F81" s="29" t="str">
        <f>IF(E18="","",E18)</f>
        <v>Vyplň údaj</v>
      </c>
      <c r="G81" s="38"/>
      <c r="H81" s="38"/>
      <c r="I81" s="31" t="s">
        <v>35</v>
      </c>
      <c r="J81" s="34" t="str">
        <f>E24</f>
        <v>Jan Krčmář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133</v>
      </c>
      <c r="D83" s="151" t="s">
        <v>58</v>
      </c>
      <c r="E83" s="151" t="s">
        <v>54</v>
      </c>
      <c r="F83" s="151" t="s">
        <v>55</v>
      </c>
      <c r="G83" s="151" t="s">
        <v>134</v>
      </c>
      <c r="H83" s="151" t="s">
        <v>135</v>
      </c>
      <c r="I83" s="151" t="s">
        <v>136</v>
      </c>
      <c r="J83" s="151" t="s">
        <v>101</v>
      </c>
      <c r="K83" s="152" t="s">
        <v>137</v>
      </c>
      <c r="L83" s="153"/>
      <c r="M83" s="70" t="s">
        <v>19</v>
      </c>
      <c r="N83" s="71" t="s">
        <v>43</v>
      </c>
      <c r="O83" s="71" t="s">
        <v>138</v>
      </c>
      <c r="P83" s="71" t="s">
        <v>139</v>
      </c>
      <c r="Q83" s="71" t="s">
        <v>140</v>
      </c>
      <c r="R83" s="71" t="s">
        <v>141</v>
      </c>
      <c r="S83" s="71" t="s">
        <v>142</v>
      </c>
      <c r="T83" s="72" t="s">
        <v>143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144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</f>
        <v>0</v>
      </c>
      <c r="Q84" s="74"/>
      <c r="R84" s="156">
        <f>R85</f>
        <v>0</v>
      </c>
      <c r="S84" s="74"/>
      <c r="T84" s="157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72</v>
      </c>
      <c r="AU84" s="19" t="s">
        <v>102</v>
      </c>
      <c r="BK84" s="158">
        <f>BK85</f>
        <v>0</v>
      </c>
    </row>
    <row r="85" spans="2:63" s="12" customFormat="1" ht="25.9" customHeight="1">
      <c r="B85" s="159"/>
      <c r="C85" s="160"/>
      <c r="D85" s="161" t="s">
        <v>72</v>
      </c>
      <c r="E85" s="162" t="s">
        <v>84</v>
      </c>
      <c r="F85" s="162" t="s">
        <v>1439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P86+P89+P91+P93</f>
        <v>0</v>
      </c>
      <c r="Q85" s="167"/>
      <c r="R85" s="168">
        <f>R86+R89+R91+R93</f>
        <v>0</v>
      </c>
      <c r="S85" s="167"/>
      <c r="T85" s="169">
        <f>T86+T89+T91+T93</f>
        <v>0</v>
      </c>
      <c r="AR85" s="170" t="s">
        <v>177</v>
      </c>
      <c r="AT85" s="171" t="s">
        <v>72</v>
      </c>
      <c r="AU85" s="171" t="s">
        <v>73</v>
      </c>
      <c r="AY85" s="170" t="s">
        <v>147</v>
      </c>
      <c r="BK85" s="172">
        <f>BK86+BK89+BK91+BK93</f>
        <v>0</v>
      </c>
    </row>
    <row r="86" spans="2:63" s="12" customFormat="1" ht="22.9" customHeight="1">
      <c r="B86" s="159"/>
      <c r="C86" s="160"/>
      <c r="D86" s="161" t="s">
        <v>72</v>
      </c>
      <c r="E86" s="173" t="s">
        <v>1440</v>
      </c>
      <c r="F86" s="173" t="s">
        <v>1441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SUM(P87:P88)</f>
        <v>0</v>
      </c>
      <c r="Q86" s="167"/>
      <c r="R86" s="168">
        <f>SUM(R87:R88)</f>
        <v>0</v>
      </c>
      <c r="S86" s="167"/>
      <c r="T86" s="169">
        <f>SUM(T87:T88)</f>
        <v>0</v>
      </c>
      <c r="AR86" s="170" t="s">
        <v>177</v>
      </c>
      <c r="AT86" s="171" t="s">
        <v>72</v>
      </c>
      <c r="AU86" s="171" t="s">
        <v>81</v>
      </c>
      <c r="AY86" s="170" t="s">
        <v>147</v>
      </c>
      <c r="BK86" s="172">
        <f>SUM(BK87:BK88)</f>
        <v>0</v>
      </c>
    </row>
    <row r="87" spans="1:65" s="2" customFormat="1" ht="16.5" customHeight="1">
      <c r="A87" s="36"/>
      <c r="B87" s="37"/>
      <c r="C87" s="175" t="s">
        <v>81</v>
      </c>
      <c r="D87" s="175" t="s">
        <v>149</v>
      </c>
      <c r="E87" s="176" t="s">
        <v>1442</v>
      </c>
      <c r="F87" s="177" t="s">
        <v>1443</v>
      </c>
      <c r="G87" s="178" t="s">
        <v>566</v>
      </c>
      <c r="H87" s="179">
        <v>1</v>
      </c>
      <c r="I87" s="180"/>
      <c r="J87" s="181">
        <f>ROUND(I87*H87,2)</f>
        <v>0</v>
      </c>
      <c r="K87" s="177" t="s">
        <v>19</v>
      </c>
      <c r="L87" s="41"/>
      <c r="M87" s="182" t="s">
        <v>19</v>
      </c>
      <c r="N87" s="183" t="s">
        <v>44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1444</v>
      </c>
      <c r="AT87" s="186" t="s">
        <v>149</v>
      </c>
      <c r="AU87" s="186" t="s">
        <v>83</v>
      </c>
      <c r="AY87" s="19" t="s">
        <v>147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81</v>
      </c>
      <c r="BK87" s="187">
        <f>ROUND(I87*H87,2)</f>
        <v>0</v>
      </c>
      <c r="BL87" s="19" t="s">
        <v>1444</v>
      </c>
      <c r="BM87" s="186" t="s">
        <v>1445</v>
      </c>
    </row>
    <row r="88" spans="1:65" s="2" customFormat="1" ht="16.5" customHeight="1">
      <c r="A88" s="36"/>
      <c r="B88" s="37"/>
      <c r="C88" s="175" t="s">
        <v>83</v>
      </c>
      <c r="D88" s="175" t="s">
        <v>149</v>
      </c>
      <c r="E88" s="176" t="s">
        <v>1446</v>
      </c>
      <c r="F88" s="177" t="s">
        <v>1447</v>
      </c>
      <c r="G88" s="178" t="s">
        <v>566</v>
      </c>
      <c r="H88" s="179">
        <v>1</v>
      </c>
      <c r="I88" s="180"/>
      <c r="J88" s="181">
        <f>ROUND(I88*H88,2)</f>
        <v>0</v>
      </c>
      <c r="K88" s="177" t="s">
        <v>19</v>
      </c>
      <c r="L88" s="41"/>
      <c r="M88" s="182" t="s">
        <v>19</v>
      </c>
      <c r="N88" s="183" t="s">
        <v>44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1444</v>
      </c>
      <c r="AT88" s="186" t="s">
        <v>149</v>
      </c>
      <c r="AU88" s="186" t="s">
        <v>83</v>
      </c>
      <c r="AY88" s="19" t="s">
        <v>147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81</v>
      </c>
      <c r="BK88" s="187">
        <f>ROUND(I88*H88,2)</f>
        <v>0</v>
      </c>
      <c r="BL88" s="19" t="s">
        <v>1444</v>
      </c>
      <c r="BM88" s="186" t="s">
        <v>1448</v>
      </c>
    </row>
    <row r="89" spans="2:63" s="12" customFormat="1" ht="22.9" customHeight="1">
      <c r="B89" s="159"/>
      <c r="C89" s="160"/>
      <c r="D89" s="161" t="s">
        <v>72</v>
      </c>
      <c r="E89" s="173" t="s">
        <v>1449</v>
      </c>
      <c r="F89" s="173" t="s">
        <v>1450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P90</f>
        <v>0</v>
      </c>
      <c r="Q89" s="167"/>
      <c r="R89" s="168">
        <f>R90</f>
        <v>0</v>
      </c>
      <c r="S89" s="167"/>
      <c r="T89" s="169">
        <f>T90</f>
        <v>0</v>
      </c>
      <c r="AR89" s="170" t="s">
        <v>177</v>
      </c>
      <c r="AT89" s="171" t="s">
        <v>72</v>
      </c>
      <c r="AU89" s="171" t="s">
        <v>81</v>
      </c>
      <c r="AY89" s="170" t="s">
        <v>147</v>
      </c>
      <c r="BK89" s="172">
        <f>BK90</f>
        <v>0</v>
      </c>
    </row>
    <row r="90" spans="1:65" s="2" customFormat="1" ht="16.5" customHeight="1">
      <c r="A90" s="36"/>
      <c r="B90" s="37"/>
      <c r="C90" s="175" t="s">
        <v>168</v>
      </c>
      <c r="D90" s="175" t="s">
        <v>149</v>
      </c>
      <c r="E90" s="176" t="s">
        <v>1451</v>
      </c>
      <c r="F90" s="177" t="s">
        <v>1452</v>
      </c>
      <c r="G90" s="178" t="s">
        <v>566</v>
      </c>
      <c r="H90" s="179">
        <v>1</v>
      </c>
      <c r="I90" s="180"/>
      <c r="J90" s="181">
        <f>ROUND(I90*H90,2)</f>
        <v>0</v>
      </c>
      <c r="K90" s="177" t="s">
        <v>19</v>
      </c>
      <c r="L90" s="41"/>
      <c r="M90" s="182" t="s">
        <v>19</v>
      </c>
      <c r="N90" s="183" t="s">
        <v>44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1444</v>
      </c>
      <c r="AT90" s="186" t="s">
        <v>149</v>
      </c>
      <c r="AU90" s="186" t="s">
        <v>83</v>
      </c>
      <c r="AY90" s="19" t="s">
        <v>147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81</v>
      </c>
      <c r="BK90" s="187">
        <f>ROUND(I90*H90,2)</f>
        <v>0</v>
      </c>
      <c r="BL90" s="19" t="s">
        <v>1444</v>
      </c>
      <c r="BM90" s="186" t="s">
        <v>1453</v>
      </c>
    </row>
    <row r="91" spans="2:63" s="12" customFormat="1" ht="22.9" customHeight="1">
      <c r="B91" s="159"/>
      <c r="C91" s="160"/>
      <c r="D91" s="161" t="s">
        <v>72</v>
      </c>
      <c r="E91" s="173" t="s">
        <v>1454</v>
      </c>
      <c r="F91" s="173" t="s">
        <v>1455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P92</f>
        <v>0</v>
      </c>
      <c r="Q91" s="167"/>
      <c r="R91" s="168">
        <f>R92</f>
        <v>0</v>
      </c>
      <c r="S91" s="167"/>
      <c r="T91" s="169">
        <f>T92</f>
        <v>0</v>
      </c>
      <c r="AR91" s="170" t="s">
        <v>177</v>
      </c>
      <c r="AT91" s="171" t="s">
        <v>72</v>
      </c>
      <c r="AU91" s="171" t="s">
        <v>81</v>
      </c>
      <c r="AY91" s="170" t="s">
        <v>147</v>
      </c>
      <c r="BK91" s="172">
        <f>BK92</f>
        <v>0</v>
      </c>
    </row>
    <row r="92" spans="1:65" s="2" customFormat="1" ht="16.5" customHeight="1">
      <c r="A92" s="36"/>
      <c r="B92" s="37"/>
      <c r="C92" s="175" t="s">
        <v>154</v>
      </c>
      <c r="D92" s="175" t="s">
        <v>149</v>
      </c>
      <c r="E92" s="176" t="s">
        <v>1456</v>
      </c>
      <c r="F92" s="177" t="s">
        <v>1457</v>
      </c>
      <c r="G92" s="178" t="s">
        <v>566</v>
      </c>
      <c r="H92" s="179">
        <v>1</v>
      </c>
      <c r="I92" s="180"/>
      <c r="J92" s="181">
        <f>ROUND(I92*H92,2)</f>
        <v>0</v>
      </c>
      <c r="K92" s="177" t="s">
        <v>19</v>
      </c>
      <c r="L92" s="41"/>
      <c r="M92" s="182" t="s">
        <v>19</v>
      </c>
      <c r="N92" s="183" t="s">
        <v>44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1444</v>
      </c>
      <c r="AT92" s="186" t="s">
        <v>149</v>
      </c>
      <c r="AU92" s="186" t="s">
        <v>83</v>
      </c>
      <c r="AY92" s="19" t="s">
        <v>147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81</v>
      </c>
      <c r="BK92" s="187">
        <f>ROUND(I92*H92,2)</f>
        <v>0</v>
      </c>
      <c r="BL92" s="19" t="s">
        <v>1444</v>
      </c>
      <c r="BM92" s="186" t="s">
        <v>1458</v>
      </c>
    </row>
    <row r="93" spans="2:63" s="12" customFormat="1" ht="22.9" customHeight="1">
      <c r="B93" s="159"/>
      <c r="C93" s="160"/>
      <c r="D93" s="161" t="s">
        <v>72</v>
      </c>
      <c r="E93" s="173" t="s">
        <v>1459</v>
      </c>
      <c r="F93" s="173" t="s">
        <v>1460</v>
      </c>
      <c r="G93" s="160"/>
      <c r="H93" s="160"/>
      <c r="I93" s="163"/>
      <c r="J93" s="174">
        <f>BK93</f>
        <v>0</v>
      </c>
      <c r="K93" s="160"/>
      <c r="L93" s="165"/>
      <c r="M93" s="166"/>
      <c r="N93" s="167"/>
      <c r="O93" s="167"/>
      <c r="P93" s="168">
        <f>P94</f>
        <v>0</v>
      </c>
      <c r="Q93" s="167"/>
      <c r="R93" s="168">
        <f>R94</f>
        <v>0</v>
      </c>
      <c r="S93" s="167"/>
      <c r="T93" s="169">
        <f>T94</f>
        <v>0</v>
      </c>
      <c r="AR93" s="170" t="s">
        <v>177</v>
      </c>
      <c r="AT93" s="171" t="s">
        <v>72</v>
      </c>
      <c r="AU93" s="171" t="s">
        <v>81</v>
      </c>
      <c r="AY93" s="170" t="s">
        <v>147</v>
      </c>
      <c r="BK93" s="172">
        <f>BK94</f>
        <v>0</v>
      </c>
    </row>
    <row r="94" spans="1:65" s="2" customFormat="1" ht="16.5" customHeight="1">
      <c r="A94" s="36"/>
      <c r="B94" s="37"/>
      <c r="C94" s="175" t="s">
        <v>177</v>
      </c>
      <c r="D94" s="175" t="s">
        <v>149</v>
      </c>
      <c r="E94" s="176" t="s">
        <v>1461</v>
      </c>
      <c r="F94" s="177" t="s">
        <v>1462</v>
      </c>
      <c r="G94" s="178" t="s">
        <v>566</v>
      </c>
      <c r="H94" s="179">
        <v>1</v>
      </c>
      <c r="I94" s="180"/>
      <c r="J94" s="181">
        <f>ROUND(I94*H94,2)</f>
        <v>0</v>
      </c>
      <c r="K94" s="177" t="s">
        <v>19</v>
      </c>
      <c r="L94" s="41"/>
      <c r="M94" s="251" t="s">
        <v>19</v>
      </c>
      <c r="N94" s="252" t="s">
        <v>44</v>
      </c>
      <c r="O94" s="249"/>
      <c r="P94" s="253">
        <f>O94*H94</f>
        <v>0</v>
      </c>
      <c r="Q94" s="253">
        <v>0</v>
      </c>
      <c r="R94" s="253">
        <f>Q94*H94</f>
        <v>0</v>
      </c>
      <c r="S94" s="253">
        <v>0</v>
      </c>
      <c r="T94" s="25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1444</v>
      </c>
      <c r="AT94" s="186" t="s">
        <v>149</v>
      </c>
      <c r="AU94" s="186" t="s">
        <v>83</v>
      </c>
      <c r="AY94" s="19" t="s">
        <v>147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81</v>
      </c>
      <c r="BK94" s="187">
        <f>ROUND(I94*H94,2)</f>
        <v>0</v>
      </c>
      <c r="BL94" s="19" t="s">
        <v>1444</v>
      </c>
      <c r="BM94" s="186" t="s">
        <v>1463</v>
      </c>
    </row>
    <row r="95" spans="1:31" s="2" customFormat="1" ht="6.95" customHeight="1">
      <c r="A95" s="36"/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41"/>
      <c r="M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</sheetData>
  <sheetProtection algorithmName="SHA-512" hashValue="iiYBvzMI2YwE2WfP1cwnXn/lHSEPAQpR2vVeZmx9wZWwi5t72+ClXw+YNCVt3GS9I4MwUPS5O5cjr0x5wp2tfA==" saltValue="p7+PqDnDgHu8+hdiDu5nrU/dAW0QQbb++sSPjEBm2CHx8I8J7oh81nVeBCzmqGXmEwpCESPEvvZxm3KTTy9KpA==" spinCount="100000" sheet="1" objects="1" scenarios="1" formatColumns="0" formatRows="0" autoFilter="0"/>
  <autoFilter ref="C83:K9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92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96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7" t="str">
        <f>'Rekapitulace zakázky'!K6</f>
        <v>Zateplení  stávajícího administrativního objektu v areálu spol. Pejskar &amp; spol., s.r.o., Police nad Metují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7" t="s">
        <v>97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1464</v>
      </c>
      <c r="F9" s="380"/>
      <c r="G9" s="380"/>
      <c r="H9" s="38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zakázky'!AN8</f>
        <v>29. 10. 2021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zakázky'!AN13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zakázky'!E14</f>
        <v>Vyplň údaj</v>
      </c>
      <c r="F18" s="382"/>
      <c r="G18" s="382"/>
      <c r="H18" s="382"/>
      <c r="I18" s="107" t="s">
        <v>28</v>
      </c>
      <c r="J18" s="32" t="str">
        <f>'Rekapitulace zakázky'!AN14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32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36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3" t="s">
        <v>38</v>
      </c>
      <c r="F27" s="383"/>
      <c r="G27" s="383"/>
      <c r="H27" s="3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ROUND((SUM(BE81:BE85)),2)</f>
        <v>0</v>
      </c>
      <c r="G33" s="36"/>
      <c r="H33" s="36"/>
      <c r="I33" s="120">
        <v>0.21</v>
      </c>
      <c r="J33" s="119">
        <f>ROUND(((SUM(BE81:BE85))*I33),2)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ROUND((SUM(BF81:BF85)),2)</f>
        <v>0</v>
      </c>
      <c r="G34" s="36"/>
      <c r="H34" s="36"/>
      <c r="I34" s="120">
        <v>0.15</v>
      </c>
      <c r="J34" s="119">
        <f>ROUND(((SUM(BF81:BF85))*I34),2)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46</v>
      </c>
      <c r="F35" s="119">
        <f>ROUND((SUM(BG81:BG85)),2)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47</v>
      </c>
      <c r="F36" s="119">
        <f>ROUND((SUM(BH81:BH85)),2)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48</v>
      </c>
      <c r="F37" s="119">
        <f>ROUND((SUM(BI81:BI85)),2)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Zateplení  stávajícího administrativního objektu v areálu spol. Pejskar &amp; spol., s.r.o., Police nad Metují</v>
      </c>
      <c r="F48" s="385"/>
      <c r="G48" s="385"/>
      <c r="H48" s="38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7" t="str">
        <f>E9</f>
        <v xml:space="preserve">BOZP - Činnost koordinátora bezpečnosti práce a zpracování plánu BOZP </v>
      </c>
      <c r="F50" s="386"/>
      <c r="G50" s="386"/>
      <c r="H50" s="38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Police nad Metují</v>
      </c>
      <c r="G52" s="38"/>
      <c r="H52" s="38"/>
      <c r="I52" s="31" t="s">
        <v>23</v>
      </c>
      <c r="J52" s="61" t="str">
        <f>IF(J12="","",J12)</f>
        <v>29. 10. 2021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PEJSKAR &amp; SPOL., spol.s.r.o., Praha</v>
      </c>
      <c r="G54" s="38"/>
      <c r="H54" s="38"/>
      <c r="I54" s="31" t="s">
        <v>31</v>
      </c>
      <c r="J54" s="34" t="str">
        <f>E21</f>
        <v>Ing. Petr Tuček, Červený Kostelec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Jan Krčmář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100</v>
      </c>
      <c r="D57" s="133"/>
      <c r="E57" s="133"/>
      <c r="F57" s="133"/>
      <c r="G57" s="133"/>
      <c r="H57" s="133"/>
      <c r="I57" s="133"/>
      <c r="J57" s="134" t="s">
        <v>101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102</v>
      </c>
    </row>
    <row r="60" spans="2:12" s="9" customFormat="1" ht="24.95" customHeight="1">
      <c r="B60" s="136"/>
      <c r="C60" s="137"/>
      <c r="D60" s="138" t="s">
        <v>1465</v>
      </c>
      <c r="E60" s="139"/>
      <c r="F60" s="139"/>
      <c r="G60" s="139"/>
      <c r="H60" s="139"/>
      <c r="I60" s="139"/>
      <c r="J60" s="140">
        <f>J82</f>
        <v>0</v>
      </c>
      <c r="K60" s="137"/>
      <c r="L60" s="141"/>
    </row>
    <row r="61" spans="2:12" s="10" customFormat="1" ht="19.9" customHeight="1">
      <c r="B61" s="142"/>
      <c r="C61" s="143"/>
      <c r="D61" s="144" t="s">
        <v>1466</v>
      </c>
      <c r="E61" s="145"/>
      <c r="F61" s="145"/>
      <c r="G61" s="145"/>
      <c r="H61" s="145"/>
      <c r="I61" s="145"/>
      <c r="J61" s="146">
        <f>J83</f>
        <v>0</v>
      </c>
      <c r="K61" s="143"/>
      <c r="L61" s="147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132</v>
      </c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84" t="str">
        <f>E7</f>
        <v>Zateplení  stávajícího administrativního objektu v areálu spol. Pejskar &amp; spol., s.r.o., Police nad Metují</v>
      </c>
      <c r="F71" s="385"/>
      <c r="G71" s="385"/>
      <c r="H71" s="385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97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7" t="str">
        <f>E9</f>
        <v xml:space="preserve">BOZP - Činnost koordinátora bezpečnosti práce a zpracování plánu BOZP </v>
      </c>
      <c r="F73" s="386"/>
      <c r="G73" s="386"/>
      <c r="H73" s="38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>Police nad Metují</v>
      </c>
      <c r="G75" s="38"/>
      <c r="H75" s="38"/>
      <c r="I75" s="31" t="s">
        <v>23</v>
      </c>
      <c r="J75" s="61" t="str">
        <f>IF(J12="","",J12)</f>
        <v>29. 10. 2021</v>
      </c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7" customHeight="1">
      <c r="A77" s="36"/>
      <c r="B77" s="37"/>
      <c r="C77" s="31" t="s">
        <v>25</v>
      </c>
      <c r="D77" s="38"/>
      <c r="E77" s="38"/>
      <c r="F77" s="29" t="str">
        <f>E15</f>
        <v>PEJSKAR &amp; SPOL., spol.s.r.o., Praha</v>
      </c>
      <c r="G77" s="38"/>
      <c r="H77" s="38"/>
      <c r="I77" s="31" t="s">
        <v>31</v>
      </c>
      <c r="J77" s="34" t="str">
        <f>E21</f>
        <v>Ing. Petr Tuček, Červený Kostelec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29</v>
      </c>
      <c r="D78" s="38"/>
      <c r="E78" s="38"/>
      <c r="F78" s="29" t="str">
        <f>IF(E18="","",E18)</f>
        <v>Vyplň údaj</v>
      </c>
      <c r="G78" s="38"/>
      <c r="H78" s="38"/>
      <c r="I78" s="31" t="s">
        <v>35</v>
      </c>
      <c r="J78" s="34" t="str">
        <f>E24</f>
        <v>Jan Krčmář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8"/>
      <c r="B80" s="149"/>
      <c r="C80" s="150" t="s">
        <v>133</v>
      </c>
      <c r="D80" s="151" t="s">
        <v>58</v>
      </c>
      <c r="E80" s="151" t="s">
        <v>54</v>
      </c>
      <c r="F80" s="151" t="s">
        <v>55</v>
      </c>
      <c r="G80" s="151" t="s">
        <v>134</v>
      </c>
      <c r="H80" s="151" t="s">
        <v>135</v>
      </c>
      <c r="I80" s="151" t="s">
        <v>136</v>
      </c>
      <c r="J80" s="151" t="s">
        <v>101</v>
      </c>
      <c r="K80" s="152" t="s">
        <v>137</v>
      </c>
      <c r="L80" s="153"/>
      <c r="M80" s="70" t="s">
        <v>19</v>
      </c>
      <c r="N80" s="71" t="s">
        <v>43</v>
      </c>
      <c r="O80" s="71" t="s">
        <v>138</v>
      </c>
      <c r="P80" s="71" t="s">
        <v>139</v>
      </c>
      <c r="Q80" s="71" t="s">
        <v>140</v>
      </c>
      <c r="R80" s="71" t="s">
        <v>141</v>
      </c>
      <c r="S80" s="71" t="s">
        <v>142</v>
      </c>
      <c r="T80" s="72" t="s">
        <v>143</v>
      </c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</row>
    <row r="81" spans="1:63" s="2" customFormat="1" ht="22.9" customHeight="1">
      <c r="A81" s="36"/>
      <c r="B81" s="37"/>
      <c r="C81" s="77" t="s">
        <v>144</v>
      </c>
      <c r="D81" s="38"/>
      <c r="E81" s="38"/>
      <c r="F81" s="38"/>
      <c r="G81" s="38"/>
      <c r="H81" s="38"/>
      <c r="I81" s="38"/>
      <c r="J81" s="154">
        <f>BK81</f>
        <v>0</v>
      </c>
      <c r="K81" s="38"/>
      <c r="L81" s="41"/>
      <c r="M81" s="73"/>
      <c r="N81" s="155"/>
      <c r="O81" s="74"/>
      <c r="P81" s="156">
        <f>P82</f>
        <v>0</v>
      </c>
      <c r="Q81" s="74"/>
      <c r="R81" s="156">
        <f>R82</f>
        <v>0</v>
      </c>
      <c r="S81" s="74"/>
      <c r="T81" s="157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72</v>
      </c>
      <c r="AU81" s="19" t="s">
        <v>102</v>
      </c>
      <c r="BK81" s="158">
        <f>BK82</f>
        <v>0</v>
      </c>
    </row>
    <row r="82" spans="2:63" s="12" customFormat="1" ht="25.9" customHeight="1">
      <c r="B82" s="159"/>
      <c r="C82" s="160"/>
      <c r="D82" s="161" t="s">
        <v>72</v>
      </c>
      <c r="E82" s="162" t="s">
        <v>91</v>
      </c>
      <c r="F82" s="162" t="s">
        <v>1467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P83</f>
        <v>0</v>
      </c>
      <c r="Q82" s="167"/>
      <c r="R82" s="168">
        <f>R83</f>
        <v>0</v>
      </c>
      <c r="S82" s="167"/>
      <c r="T82" s="169">
        <f>T83</f>
        <v>0</v>
      </c>
      <c r="AR82" s="170" t="s">
        <v>154</v>
      </c>
      <c r="AT82" s="171" t="s">
        <v>72</v>
      </c>
      <c r="AU82" s="171" t="s">
        <v>73</v>
      </c>
      <c r="AY82" s="170" t="s">
        <v>147</v>
      </c>
      <c r="BK82" s="172">
        <f>BK83</f>
        <v>0</v>
      </c>
    </row>
    <row r="83" spans="2:63" s="12" customFormat="1" ht="22.9" customHeight="1">
      <c r="B83" s="159"/>
      <c r="C83" s="160"/>
      <c r="D83" s="161" t="s">
        <v>72</v>
      </c>
      <c r="E83" s="173" t="s">
        <v>89</v>
      </c>
      <c r="F83" s="173" t="s">
        <v>1468</v>
      </c>
      <c r="G83" s="160"/>
      <c r="H83" s="160"/>
      <c r="I83" s="163"/>
      <c r="J83" s="174">
        <f>BK83</f>
        <v>0</v>
      </c>
      <c r="K83" s="160"/>
      <c r="L83" s="165"/>
      <c r="M83" s="166"/>
      <c r="N83" s="167"/>
      <c r="O83" s="167"/>
      <c r="P83" s="168">
        <f>SUM(P84:P85)</f>
        <v>0</v>
      </c>
      <c r="Q83" s="167"/>
      <c r="R83" s="168">
        <f>SUM(R84:R85)</f>
        <v>0</v>
      </c>
      <c r="S83" s="167"/>
      <c r="T83" s="169">
        <f>SUM(T84:T85)</f>
        <v>0</v>
      </c>
      <c r="AR83" s="170" t="s">
        <v>154</v>
      </c>
      <c r="AT83" s="171" t="s">
        <v>72</v>
      </c>
      <c r="AU83" s="171" t="s">
        <v>81</v>
      </c>
      <c r="AY83" s="170" t="s">
        <v>147</v>
      </c>
      <c r="BK83" s="172">
        <f>SUM(BK84:BK85)</f>
        <v>0</v>
      </c>
    </row>
    <row r="84" spans="1:65" s="2" customFormat="1" ht="21.75" customHeight="1">
      <c r="A84" s="36"/>
      <c r="B84" s="37"/>
      <c r="C84" s="175" t="s">
        <v>81</v>
      </c>
      <c r="D84" s="175" t="s">
        <v>149</v>
      </c>
      <c r="E84" s="176" t="s">
        <v>1469</v>
      </c>
      <c r="F84" s="177" t="s">
        <v>1470</v>
      </c>
      <c r="G84" s="178" t="s">
        <v>566</v>
      </c>
      <c r="H84" s="179">
        <v>1</v>
      </c>
      <c r="I84" s="180"/>
      <c r="J84" s="181">
        <f>ROUND(I84*H84,2)</f>
        <v>0</v>
      </c>
      <c r="K84" s="177" t="s">
        <v>19</v>
      </c>
      <c r="L84" s="41"/>
      <c r="M84" s="182" t="s">
        <v>19</v>
      </c>
      <c r="N84" s="183" t="s">
        <v>44</v>
      </c>
      <c r="O84" s="66"/>
      <c r="P84" s="184">
        <f>O84*H84</f>
        <v>0</v>
      </c>
      <c r="Q84" s="184">
        <v>0</v>
      </c>
      <c r="R84" s="184">
        <f>Q84*H84</f>
        <v>0</v>
      </c>
      <c r="S84" s="184">
        <v>0</v>
      </c>
      <c r="T84" s="185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1471</v>
      </c>
      <c r="AT84" s="186" t="s">
        <v>149</v>
      </c>
      <c r="AU84" s="186" t="s">
        <v>83</v>
      </c>
      <c r="AY84" s="19" t="s">
        <v>147</v>
      </c>
      <c r="BE84" s="187">
        <f>IF(N84="základní",J84,0)</f>
        <v>0</v>
      </c>
      <c r="BF84" s="187">
        <f>IF(N84="snížená",J84,0)</f>
        <v>0</v>
      </c>
      <c r="BG84" s="187">
        <f>IF(N84="zákl. přenesená",J84,0)</f>
        <v>0</v>
      </c>
      <c r="BH84" s="187">
        <f>IF(N84="sníž. přenesená",J84,0)</f>
        <v>0</v>
      </c>
      <c r="BI84" s="187">
        <f>IF(N84="nulová",J84,0)</f>
        <v>0</v>
      </c>
      <c r="BJ84" s="19" t="s">
        <v>81</v>
      </c>
      <c r="BK84" s="187">
        <f>ROUND(I84*H84,2)</f>
        <v>0</v>
      </c>
      <c r="BL84" s="19" t="s">
        <v>1471</v>
      </c>
      <c r="BM84" s="186" t="s">
        <v>1472</v>
      </c>
    </row>
    <row r="85" spans="1:65" s="2" customFormat="1" ht="24.2" customHeight="1">
      <c r="A85" s="36"/>
      <c r="B85" s="37"/>
      <c r="C85" s="175" t="s">
        <v>83</v>
      </c>
      <c r="D85" s="175" t="s">
        <v>149</v>
      </c>
      <c r="E85" s="176" t="s">
        <v>1473</v>
      </c>
      <c r="F85" s="177" t="s">
        <v>1474</v>
      </c>
      <c r="G85" s="178" t="s">
        <v>566</v>
      </c>
      <c r="H85" s="179">
        <v>1</v>
      </c>
      <c r="I85" s="180"/>
      <c r="J85" s="181">
        <f>ROUND(I85*H85,2)</f>
        <v>0</v>
      </c>
      <c r="K85" s="177" t="s">
        <v>19</v>
      </c>
      <c r="L85" s="41"/>
      <c r="M85" s="251" t="s">
        <v>19</v>
      </c>
      <c r="N85" s="252" t="s">
        <v>44</v>
      </c>
      <c r="O85" s="249"/>
      <c r="P85" s="253">
        <f>O85*H85</f>
        <v>0</v>
      </c>
      <c r="Q85" s="253">
        <v>0</v>
      </c>
      <c r="R85" s="253">
        <f>Q85*H85</f>
        <v>0</v>
      </c>
      <c r="S85" s="253">
        <v>0</v>
      </c>
      <c r="T85" s="254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1471</v>
      </c>
      <c r="AT85" s="186" t="s">
        <v>149</v>
      </c>
      <c r="AU85" s="186" t="s">
        <v>83</v>
      </c>
      <c r="AY85" s="19" t="s">
        <v>147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81</v>
      </c>
      <c r="BK85" s="187">
        <f>ROUND(I85*H85,2)</f>
        <v>0</v>
      </c>
      <c r="BL85" s="19" t="s">
        <v>1471</v>
      </c>
      <c r="BM85" s="186" t="s">
        <v>1475</v>
      </c>
    </row>
    <row r="86" spans="1:31" s="2" customFormat="1" ht="6.95" customHeight="1">
      <c r="A86" s="36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41"/>
      <c r="M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</sheetData>
  <sheetProtection algorithmName="SHA-512" hashValue="gRwm5UpUKBChP7WT0ywH79BSAMj7vRC2jy2vKuJoVP+BqJn3aNWUxxQmAo2EDuzLVBpFM/0C7P4bSKCJmqTjPA==" saltValue="u3psVJdLQ8Ot0ZLs2u+JbG/FXwMIBspzbEUxn/oZ0lDB0m6y8S/fvKlYtwdnenVTqqOXiEJiaYEXaLOccUFZvg==" spinCount="100000" sheet="1" objects="1" scenarios="1" formatColumns="0" formatRows="0" autoFilter="0"/>
  <autoFilter ref="C80:K8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95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96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7" t="str">
        <f>'Rekapitulace zakázky'!K6</f>
        <v>Zateplení  stávajícího administrativního objektu v areálu spol. Pejskar &amp; spol., s.r.o., Police nad Metují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7" t="s">
        <v>97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1476</v>
      </c>
      <c r="F9" s="380"/>
      <c r="G9" s="380"/>
      <c r="H9" s="38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zakázky'!AN8</f>
        <v>29. 10. 2021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zakázky'!AN13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zakázky'!E14</f>
        <v>Vyplň údaj</v>
      </c>
      <c r="F18" s="382"/>
      <c r="G18" s="382"/>
      <c r="H18" s="382"/>
      <c r="I18" s="107" t="s">
        <v>28</v>
      </c>
      <c r="J18" s="32" t="str">
        <f>'Rekapitulace zakázky'!AN14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32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36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3" t="s">
        <v>38</v>
      </c>
      <c r="F27" s="383"/>
      <c r="G27" s="383"/>
      <c r="H27" s="3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ROUND((SUM(BE81:BE84)),2)</f>
        <v>0</v>
      </c>
      <c r="G33" s="36"/>
      <c r="H33" s="36"/>
      <c r="I33" s="120">
        <v>0.21</v>
      </c>
      <c r="J33" s="119">
        <f>ROUND(((SUM(BE81:BE84))*I33),2)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ROUND((SUM(BF81:BF84)),2)</f>
        <v>0</v>
      </c>
      <c r="G34" s="36"/>
      <c r="H34" s="36"/>
      <c r="I34" s="120">
        <v>0.15</v>
      </c>
      <c r="J34" s="119">
        <f>ROUND(((SUM(BF81:BF84))*I34),2)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46</v>
      </c>
      <c r="F35" s="119">
        <f>ROUND((SUM(BG81:BG84)),2)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47</v>
      </c>
      <c r="F36" s="119">
        <f>ROUND((SUM(BH81:BH84)),2)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48</v>
      </c>
      <c r="F37" s="119">
        <f>ROUND((SUM(BI81:BI84)),2)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Zateplení  stávajícího administrativního objektu v areálu spol. Pejskar &amp; spol., s.r.o., Police nad Metují</v>
      </c>
      <c r="F48" s="385"/>
      <c r="G48" s="385"/>
      <c r="H48" s="38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7" t="str">
        <f>E9</f>
        <v>RR - Rozpočtová rezerva (cca 5% ze ZRN)</v>
      </c>
      <c r="F50" s="386"/>
      <c r="G50" s="386"/>
      <c r="H50" s="38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Police nad Metují</v>
      </c>
      <c r="G52" s="38"/>
      <c r="H52" s="38"/>
      <c r="I52" s="31" t="s">
        <v>23</v>
      </c>
      <c r="J52" s="61" t="str">
        <f>IF(J12="","",J12)</f>
        <v>29. 10. 2021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PEJSKAR &amp; SPOL., spol.s.r.o., Praha</v>
      </c>
      <c r="G54" s="38"/>
      <c r="H54" s="38"/>
      <c r="I54" s="31" t="s">
        <v>31</v>
      </c>
      <c r="J54" s="34" t="str">
        <f>E21</f>
        <v>Ing. Petr Tuček, Červený Kostelec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Jan Krčmář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100</v>
      </c>
      <c r="D57" s="133"/>
      <c r="E57" s="133"/>
      <c r="F57" s="133"/>
      <c r="G57" s="133"/>
      <c r="H57" s="133"/>
      <c r="I57" s="133"/>
      <c r="J57" s="134" t="s">
        <v>101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102</v>
      </c>
    </row>
    <row r="60" spans="2:12" s="9" customFormat="1" ht="24.95" customHeight="1">
      <c r="B60" s="136"/>
      <c r="C60" s="137"/>
      <c r="D60" s="138" t="s">
        <v>1465</v>
      </c>
      <c r="E60" s="139"/>
      <c r="F60" s="139"/>
      <c r="G60" s="139"/>
      <c r="H60" s="139"/>
      <c r="I60" s="139"/>
      <c r="J60" s="140">
        <f>J82</f>
        <v>0</v>
      </c>
      <c r="K60" s="137"/>
      <c r="L60" s="141"/>
    </row>
    <row r="61" spans="2:12" s="10" customFormat="1" ht="19.9" customHeight="1">
      <c r="B61" s="142"/>
      <c r="C61" s="143"/>
      <c r="D61" s="144" t="s">
        <v>1477</v>
      </c>
      <c r="E61" s="145"/>
      <c r="F61" s="145"/>
      <c r="G61" s="145"/>
      <c r="H61" s="145"/>
      <c r="I61" s="145"/>
      <c r="J61" s="146">
        <f>J83</f>
        <v>0</v>
      </c>
      <c r="K61" s="143"/>
      <c r="L61" s="147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132</v>
      </c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84" t="str">
        <f>E7</f>
        <v>Zateplení  stávajícího administrativního objektu v areálu spol. Pejskar &amp; spol., s.r.o., Police nad Metují</v>
      </c>
      <c r="F71" s="385"/>
      <c r="G71" s="385"/>
      <c r="H71" s="385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97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7" t="str">
        <f>E9</f>
        <v>RR - Rozpočtová rezerva (cca 5% ze ZRN)</v>
      </c>
      <c r="F73" s="386"/>
      <c r="G73" s="386"/>
      <c r="H73" s="38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>Police nad Metují</v>
      </c>
      <c r="G75" s="38"/>
      <c r="H75" s="38"/>
      <c r="I75" s="31" t="s">
        <v>23</v>
      </c>
      <c r="J75" s="61" t="str">
        <f>IF(J12="","",J12)</f>
        <v>29. 10. 2021</v>
      </c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7" customHeight="1">
      <c r="A77" s="36"/>
      <c r="B77" s="37"/>
      <c r="C77" s="31" t="s">
        <v>25</v>
      </c>
      <c r="D77" s="38"/>
      <c r="E77" s="38"/>
      <c r="F77" s="29" t="str">
        <f>E15</f>
        <v>PEJSKAR &amp; SPOL., spol.s.r.o., Praha</v>
      </c>
      <c r="G77" s="38"/>
      <c r="H77" s="38"/>
      <c r="I77" s="31" t="s">
        <v>31</v>
      </c>
      <c r="J77" s="34" t="str">
        <f>E21</f>
        <v>Ing. Petr Tuček, Červený Kostelec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29</v>
      </c>
      <c r="D78" s="38"/>
      <c r="E78" s="38"/>
      <c r="F78" s="29" t="str">
        <f>IF(E18="","",E18)</f>
        <v>Vyplň údaj</v>
      </c>
      <c r="G78" s="38"/>
      <c r="H78" s="38"/>
      <c r="I78" s="31" t="s">
        <v>35</v>
      </c>
      <c r="J78" s="34" t="str">
        <f>E24</f>
        <v>Jan Krčmář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8"/>
      <c r="B80" s="149"/>
      <c r="C80" s="150" t="s">
        <v>133</v>
      </c>
      <c r="D80" s="151" t="s">
        <v>58</v>
      </c>
      <c r="E80" s="151" t="s">
        <v>54</v>
      </c>
      <c r="F80" s="151" t="s">
        <v>55</v>
      </c>
      <c r="G80" s="151" t="s">
        <v>134</v>
      </c>
      <c r="H80" s="151" t="s">
        <v>135</v>
      </c>
      <c r="I80" s="151" t="s">
        <v>136</v>
      </c>
      <c r="J80" s="151" t="s">
        <v>101</v>
      </c>
      <c r="K80" s="152" t="s">
        <v>137</v>
      </c>
      <c r="L80" s="153"/>
      <c r="M80" s="70" t="s">
        <v>19</v>
      </c>
      <c r="N80" s="71" t="s">
        <v>43</v>
      </c>
      <c r="O80" s="71" t="s">
        <v>138</v>
      </c>
      <c r="P80" s="71" t="s">
        <v>139</v>
      </c>
      <c r="Q80" s="71" t="s">
        <v>140</v>
      </c>
      <c r="R80" s="71" t="s">
        <v>141</v>
      </c>
      <c r="S80" s="71" t="s">
        <v>142</v>
      </c>
      <c r="T80" s="72" t="s">
        <v>143</v>
      </c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</row>
    <row r="81" spans="1:63" s="2" customFormat="1" ht="22.9" customHeight="1">
      <c r="A81" s="36"/>
      <c r="B81" s="37"/>
      <c r="C81" s="77" t="s">
        <v>144</v>
      </c>
      <c r="D81" s="38"/>
      <c r="E81" s="38"/>
      <c r="F81" s="38"/>
      <c r="G81" s="38"/>
      <c r="H81" s="38"/>
      <c r="I81" s="38"/>
      <c r="J81" s="154">
        <f>BK81</f>
        <v>0</v>
      </c>
      <c r="K81" s="38"/>
      <c r="L81" s="41"/>
      <c r="M81" s="73"/>
      <c r="N81" s="155"/>
      <c r="O81" s="74"/>
      <c r="P81" s="156">
        <f>P82</f>
        <v>0</v>
      </c>
      <c r="Q81" s="74"/>
      <c r="R81" s="156">
        <f>R82</f>
        <v>0</v>
      </c>
      <c r="S81" s="74"/>
      <c r="T81" s="157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72</v>
      </c>
      <c r="AU81" s="19" t="s">
        <v>102</v>
      </c>
      <c r="BK81" s="158">
        <f>BK82</f>
        <v>0</v>
      </c>
    </row>
    <row r="82" spans="2:63" s="12" customFormat="1" ht="25.9" customHeight="1">
      <c r="B82" s="159"/>
      <c r="C82" s="160"/>
      <c r="D82" s="161" t="s">
        <v>72</v>
      </c>
      <c r="E82" s="162" t="s">
        <v>91</v>
      </c>
      <c r="F82" s="162" t="s">
        <v>1467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P83</f>
        <v>0</v>
      </c>
      <c r="Q82" s="167"/>
      <c r="R82" s="168">
        <f>R83</f>
        <v>0</v>
      </c>
      <c r="S82" s="167"/>
      <c r="T82" s="169">
        <f>T83</f>
        <v>0</v>
      </c>
      <c r="AR82" s="170" t="s">
        <v>154</v>
      </c>
      <c r="AT82" s="171" t="s">
        <v>72</v>
      </c>
      <c r="AU82" s="171" t="s">
        <v>73</v>
      </c>
      <c r="AY82" s="170" t="s">
        <v>147</v>
      </c>
      <c r="BK82" s="172">
        <f>BK83</f>
        <v>0</v>
      </c>
    </row>
    <row r="83" spans="2:63" s="12" customFormat="1" ht="22.9" customHeight="1">
      <c r="B83" s="159"/>
      <c r="C83" s="160"/>
      <c r="D83" s="161" t="s">
        <v>72</v>
      </c>
      <c r="E83" s="173" t="s">
        <v>1478</v>
      </c>
      <c r="F83" s="173" t="s">
        <v>1479</v>
      </c>
      <c r="G83" s="160"/>
      <c r="H83" s="160"/>
      <c r="I83" s="163"/>
      <c r="J83" s="174">
        <f>BK83</f>
        <v>0</v>
      </c>
      <c r="K83" s="160"/>
      <c r="L83" s="165"/>
      <c r="M83" s="166"/>
      <c r="N83" s="167"/>
      <c r="O83" s="167"/>
      <c r="P83" s="168">
        <f>P84</f>
        <v>0</v>
      </c>
      <c r="Q83" s="167"/>
      <c r="R83" s="168">
        <f>R84</f>
        <v>0</v>
      </c>
      <c r="S83" s="167"/>
      <c r="T83" s="169">
        <f>T84</f>
        <v>0</v>
      </c>
      <c r="AR83" s="170" t="s">
        <v>154</v>
      </c>
      <c r="AT83" s="171" t="s">
        <v>72</v>
      </c>
      <c r="AU83" s="171" t="s">
        <v>81</v>
      </c>
      <c r="AY83" s="170" t="s">
        <v>147</v>
      </c>
      <c r="BK83" s="172">
        <f>BK84</f>
        <v>0</v>
      </c>
    </row>
    <row r="84" spans="1:65" s="2" customFormat="1" ht="16.5" customHeight="1">
      <c r="A84" s="36"/>
      <c r="B84" s="37"/>
      <c r="C84" s="175" t="s">
        <v>81</v>
      </c>
      <c r="D84" s="175" t="s">
        <v>149</v>
      </c>
      <c r="E84" s="176" t="s">
        <v>1480</v>
      </c>
      <c r="F84" s="177" t="s">
        <v>1481</v>
      </c>
      <c r="G84" s="178" t="s">
        <v>566</v>
      </c>
      <c r="H84" s="179">
        <v>1</v>
      </c>
      <c r="I84" s="180"/>
      <c r="J84" s="181">
        <f>ROUND(I84*H84,2)</f>
        <v>0</v>
      </c>
      <c r="K84" s="177" t="s">
        <v>19</v>
      </c>
      <c r="L84" s="41"/>
      <c r="M84" s="251" t="s">
        <v>19</v>
      </c>
      <c r="N84" s="252" t="s">
        <v>44</v>
      </c>
      <c r="O84" s="249"/>
      <c r="P84" s="253">
        <f>O84*H84</f>
        <v>0</v>
      </c>
      <c r="Q84" s="253">
        <v>0</v>
      </c>
      <c r="R84" s="253">
        <f>Q84*H84</f>
        <v>0</v>
      </c>
      <c r="S84" s="253">
        <v>0</v>
      </c>
      <c r="T84" s="254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1471</v>
      </c>
      <c r="AT84" s="186" t="s">
        <v>149</v>
      </c>
      <c r="AU84" s="186" t="s">
        <v>83</v>
      </c>
      <c r="AY84" s="19" t="s">
        <v>147</v>
      </c>
      <c r="BE84" s="187">
        <f>IF(N84="základní",J84,0)</f>
        <v>0</v>
      </c>
      <c r="BF84" s="187">
        <f>IF(N84="snížená",J84,0)</f>
        <v>0</v>
      </c>
      <c r="BG84" s="187">
        <f>IF(N84="zákl. přenesená",J84,0)</f>
        <v>0</v>
      </c>
      <c r="BH84" s="187">
        <f>IF(N84="sníž. přenesená",J84,0)</f>
        <v>0</v>
      </c>
      <c r="BI84" s="187">
        <f>IF(N84="nulová",J84,0)</f>
        <v>0</v>
      </c>
      <c r="BJ84" s="19" t="s">
        <v>81</v>
      </c>
      <c r="BK84" s="187">
        <f>ROUND(I84*H84,2)</f>
        <v>0</v>
      </c>
      <c r="BL84" s="19" t="s">
        <v>1471</v>
      </c>
      <c r="BM84" s="186" t="s">
        <v>1482</v>
      </c>
    </row>
    <row r="85" spans="1:31" s="2" customFormat="1" ht="6.95" customHeight="1">
      <c r="A85" s="36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41"/>
      <c r="M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</sheetData>
  <sheetProtection algorithmName="SHA-512" hashValue="qA2n/HoOfcieiUUe+m0oay6c9EtF3EoF/UW70FKLOJe0A6wDJ+LzBNkyg9DSTUDNMBPvQEQ7JmLt18chFZu3bA==" saltValue="kwSCg+tCKbEXHzoixK9sdMOnCMTO8tLYF0KUCeEaEx/MRmv/k5LPvljSo9S5LsKrSZZjXF50PaSjmYykhoX7SA==" spinCount="100000" sheet="1" objects="1" scenarios="1" formatColumns="0" formatRows="0" autoFilter="0"/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7" customFormat="1" ht="45" customHeight="1">
      <c r="B3" s="259"/>
      <c r="C3" s="388" t="s">
        <v>1483</v>
      </c>
      <c r="D3" s="388"/>
      <c r="E3" s="388"/>
      <c r="F3" s="388"/>
      <c r="G3" s="388"/>
      <c r="H3" s="388"/>
      <c r="I3" s="388"/>
      <c r="J3" s="388"/>
      <c r="K3" s="260"/>
    </row>
    <row r="4" spans="2:11" s="1" customFormat="1" ht="25.5" customHeight="1">
      <c r="B4" s="261"/>
      <c r="C4" s="393" t="s">
        <v>1484</v>
      </c>
      <c r="D4" s="393"/>
      <c r="E4" s="393"/>
      <c r="F4" s="393"/>
      <c r="G4" s="393"/>
      <c r="H4" s="393"/>
      <c r="I4" s="393"/>
      <c r="J4" s="393"/>
      <c r="K4" s="262"/>
    </row>
    <row r="5" spans="2:11" s="1" customFormat="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1"/>
      <c r="C6" s="392" t="s">
        <v>1485</v>
      </c>
      <c r="D6" s="392"/>
      <c r="E6" s="392"/>
      <c r="F6" s="392"/>
      <c r="G6" s="392"/>
      <c r="H6" s="392"/>
      <c r="I6" s="392"/>
      <c r="J6" s="392"/>
      <c r="K6" s="262"/>
    </row>
    <row r="7" spans="2:11" s="1" customFormat="1" ht="15" customHeight="1">
      <c r="B7" s="265"/>
      <c r="C7" s="392" t="s">
        <v>1486</v>
      </c>
      <c r="D7" s="392"/>
      <c r="E7" s="392"/>
      <c r="F7" s="392"/>
      <c r="G7" s="392"/>
      <c r="H7" s="392"/>
      <c r="I7" s="392"/>
      <c r="J7" s="392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392" t="s">
        <v>1487</v>
      </c>
      <c r="D9" s="392"/>
      <c r="E9" s="392"/>
      <c r="F9" s="392"/>
      <c r="G9" s="392"/>
      <c r="H9" s="392"/>
      <c r="I9" s="392"/>
      <c r="J9" s="392"/>
      <c r="K9" s="262"/>
    </row>
    <row r="10" spans="2:11" s="1" customFormat="1" ht="15" customHeight="1">
      <c r="B10" s="265"/>
      <c r="C10" s="264"/>
      <c r="D10" s="392" t="s">
        <v>1488</v>
      </c>
      <c r="E10" s="392"/>
      <c r="F10" s="392"/>
      <c r="G10" s="392"/>
      <c r="H10" s="392"/>
      <c r="I10" s="392"/>
      <c r="J10" s="392"/>
      <c r="K10" s="262"/>
    </row>
    <row r="11" spans="2:11" s="1" customFormat="1" ht="15" customHeight="1">
      <c r="B11" s="265"/>
      <c r="C11" s="266"/>
      <c r="D11" s="392" t="s">
        <v>1489</v>
      </c>
      <c r="E11" s="392"/>
      <c r="F11" s="392"/>
      <c r="G11" s="392"/>
      <c r="H11" s="392"/>
      <c r="I11" s="392"/>
      <c r="J11" s="392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1490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392" t="s">
        <v>1491</v>
      </c>
      <c r="E15" s="392"/>
      <c r="F15" s="392"/>
      <c r="G15" s="392"/>
      <c r="H15" s="392"/>
      <c r="I15" s="392"/>
      <c r="J15" s="392"/>
      <c r="K15" s="262"/>
    </row>
    <row r="16" spans="2:11" s="1" customFormat="1" ht="15" customHeight="1">
      <c r="B16" s="265"/>
      <c r="C16" s="266"/>
      <c r="D16" s="392" t="s">
        <v>1492</v>
      </c>
      <c r="E16" s="392"/>
      <c r="F16" s="392"/>
      <c r="G16" s="392"/>
      <c r="H16" s="392"/>
      <c r="I16" s="392"/>
      <c r="J16" s="392"/>
      <c r="K16" s="262"/>
    </row>
    <row r="17" spans="2:11" s="1" customFormat="1" ht="15" customHeight="1">
      <c r="B17" s="265"/>
      <c r="C17" s="266"/>
      <c r="D17" s="392" t="s">
        <v>1493</v>
      </c>
      <c r="E17" s="392"/>
      <c r="F17" s="392"/>
      <c r="G17" s="392"/>
      <c r="H17" s="392"/>
      <c r="I17" s="392"/>
      <c r="J17" s="392"/>
      <c r="K17" s="262"/>
    </row>
    <row r="18" spans="2:11" s="1" customFormat="1" ht="15" customHeight="1">
      <c r="B18" s="265"/>
      <c r="C18" s="266"/>
      <c r="D18" s="266"/>
      <c r="E18" s="268" t="s">
        <v>80</v>
      </c>
      <c r="F18" s="392" t="s">
        <v>1494</v>
      </c>
      <c r="G18" s="392"/>
      <c r="H18" s="392"/>
      <c r="I18" s="392"/>
      <c r="J18" s="392"/>
      <c r="K18" s="262"/>
    </row>
    <row r="19" spans="2:11" s="1" customFormat="1" ht="15" customHeight="1">
      <c r="B19" s="265"/>
      <c r="C19" s="266"/>
      <c r="D19" s="266"/>
      <c r="E19" s="268" t="s">
        <v>1495</v>
      </c>
      <c r="F19" s="392" t="s">
        <v>1496</v>
      </c>
      <c r="G19" s="392"/>
      <c r="H19" s="392"/>
      <c r="I19" s="392"/>
      <c r="J19" s="392"/>
      <c r="K19" s="262"/>
    </row>
    <row r="20" spans="2:11" s="1" customFormat="1" ht="15" customHeight="1">
      <c r="B20" s="265"/>
      <c r="C20" s="266"/>
      <c r="D20" s="266"/>
      <c r="E20" s="268" t="s">
        <v>1497</v>
      </c>
      <c r="F20" s="392" t="s">
        <v>1498</v>
      </c>
      <c r="G20" s="392"/>
      <c r="H20" s="392"/>
      <c r="I20" s="392"/>
      <c r="J20" s="392"/>
      <c r="K20" s="262"/>
    </row>
    <row r="21" spans="2:11" s="1" customFormat="1" ht="15" customHeight="1">
      <c r="B21" s="265"/>
      <c r="C21" s="266"/>
      <c r="D21" s="266"/>
      <c r="E21" s="268" t="s">
        <v>86</v>
      </c>
      <c r="F21" s="392" t="s">
        <v>85</v>
      </c>
      <c r="G21" s="392"/>
      <c r="H21" s="392"/>
      <c r="I21" s="392"/>
      <c r="J21" s="392"/>
      <c r="K21" s="262"/>
    </row>
    <row r="22" spans="2:11" s="1" customFormat="1" ht="15" customHeight="1">
      <c r="B22" s="265"/>
      <c r="C22" s="266"/>
      <c r="D22" s="266"/>
      <c r="E22" s="268" t="s">
        <v>91</v>
      </c>
      <c r="F22" s="392" t="s">
        <v>1467</v>
      </c>
      <c r="G22" s="392"/>
      <c r="H22" s="392"/>
      <c r="I22" s="392"/>
      <c r="J22" s="392"/>
      <c r="K22" s="262"/>
    </row>
    <row r="23" spans="2:11" s="1" customFormat="1" ht="15" customHeight="1">
      <c r="B23" s="265"/>
      <c r="C23" s="266"/>
      <c r="D23" s="266"/>
      <c r="E23" s="268" t="s">
        <v>1499</v>
      </c>
      <c r="F23" s="392" t="s">
        <v>1500</v>
      </c>
      <c r="G23" s="392"/>
      <c r="H23" s="392"/>
      <c r="I23" s="392"/>
      <c r="J23" s="392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392" t="s">
        <v>1501</v>
      </c>
      <c r="D25" s="392"/>
      <c r="E25" s="392"/>
      <c r="F25" s="392"/>
      <c r="G25" s="392"/>
      <c r="H25" s="392"/>
      <c r="I25" s="392"/>
      <c r="J25" s="392"/>
      <c r="K25" s="262"/>
    </row>
    <row r="26" spans="2:11" s="1" customFormat="1" ht="15" customHeight="1">
      <c r="B26" s="265"/>
      <c r="C26" s="392" t="s">
        <v>1502</v>
      </c>
      <c r="D26" s="392"/>
      <c r="E26" s="392"/>
      <c r="F26" s="392"/>
      <c r="G26" s="392"/>
      <c r="H26" s="392"/>
      <c r="I26" s="392"/>
      <c r="J26" s="392"/>
      <c r="K26" s="262"/>
    </row>
    <row r="27" spans="2:11" s="1" customFormat="1" ht="15" customHeight="1">
      <c r="B27" s="265"/>
      <c r="C27" s="264"/>
      <c r="D27" s="392" t="s">
        <v>1503</v>
      </c>
      <c r="E27" s="392"/>
      <c r="F27" s="392"/>
      <c r="G27" s="392"/>
      <c r="H27" s="392"/>
      <c r="I27" s="392"/>
      <c r="J27" s="392"/>
      <c r="K27" s="262"/>
    </row>
    <row r="28" spans="2:11" s="1" customFormat="1" ht="15" customHeight="1">
      <c r="B28" s="265"/>
      <c r="C28" s="266"/>
      <c r="D28" s="392" t="s">
        <v>1504</v>
      </c>
      <c r="E28" s="392"/>
      <c r="F28" s="392"/>
      <c r="G28" s="392"/>
      <c r="H28" s="392"/>
      <c r="I28" s="392"/>
      <c r="J28" s="392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392" t="s">
        <v>1505</v>
      </c>
      <c r="E30" s="392"/>
      <c r="F30" s="392"/>
      <c r="G30" s="392"/>
      <c r="H30" s="392"/>
      <c r="I30" s="392"/>
      <c r="J30" s="392"/>
      <c r="K30" s="262"/>
    </row>
    <row r="31" spans="2:11" s="1" customFormat="1" ht="15" customHeight="1">
      <c r="B31" s="265"/>
      <c r="C31" s="266"/>
      <c r="D31" s="392" t="s">
        <v>1506</v>
      </c>
      <c r="E31" s="392"/>
      <c r="F31" s="392"/>
      <c r="G31" s="392"/>
      <c r="H31" s="392"/>
      <c r="I31" s="392"/>
      <c r="J31" s="392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392" t="s">
        <v>1507</v>
      </c>
      <c r="E33" s="392"/>
      <c r="F33" s="392"/>
      <c r="G33" s="392"/>
      <c r="H33" s="392"/>
      <c r="I33" s="392"/>
      <c r="J33" s="392"/>
      <c r="K33" s="262"/>
    </row>
    <row r="34" spans="2:11" s="1" customFormat="1" ht="15" customHeight="1">
      <c r="B34" s="265"/>
      <c r="C34" s="266"/>
      <c r="D34" s="392" t="s">
        <v>1508</v>
      </c>
      <c r="E34" s="392"/>
      <c r="F34" s="392"/>
      <c r="G34" s="392"/>
      <c r="H34" s="392"/>
      <c r="I34" s="392"/>
      <c r="J34" s="392"/>
      <c r="K34" s="262"/>
    </row>
    <row r="35" spans="2:11" s="1" customFormat="1" ht="15" customHeight="1">
      <c r="B35" s="265"/>
      <c r="C35" s="266"/>
      <c r="D35" s="392" t="s">
        <v>1509</v>
      </c>
      <c r="E35" s="392"/>
      <c r="F35" s="392"/>
      <c r="G35" s="392"/>
      <c r="H35" s="392"/>
      <c r="I35" s="392"/>
      <c r="J35" s="392"/>
      <c r="K35" s="262"/>
    </row>
    <row r="36" spans="2:11" s="1" customFormat="1" ht="15" customHeight="1">
      <c r="B36" s="265"/>
      <c r="C36" s="266"/>
      <c r="D36" s="264"/>
      <c r="E36" s="267" t="s">
        <v>133</v>
      </c>
      <c r="F36" s="264"/>
      <c r="G36" s="392" t="s">
        <v>1510</v>
      </c>
      <c r="H36" s="392"/>
      <c r="I36" s="392"/>
      <c r="J36" s="392"/>
      <c r="K36" s="262"/>
    </row>
    <row r="37" spans="2:11" s="1" customFormat="1" ht="30.75" customHeight="1">
      <c r="B37" s="265"/>
      <c r="C37" s="266"/>
      <c r="D37" s="264"/>
      <c r="E37" s="267" t="s">
        <v>1511</v>
      </c>
      <c r="F37" s="264"/>
      <c r="G37" s="392" t="s">
        <v>1512</v>
      </c>
      <c r="H37" s="392"/>
      <c r="I37" s="392"/>
      <c r="J37" s="392"/>
      <c r="K37" s="262"/>
    </row>
    <row r="38" spans="2:11" s="1" customFormat="1" ht="15" customHeight="1">
      <c r="B38" s="265"/>
      <c r="C38" s="266"/>
      <c r="D38" s="264"/>
      <c r="E38" s="267" t="s">
        <v>54</v>
      </c>
      <c r="F38" s="264"/>
      <c r="G38" s="392" t="s">
        <v>1513</v>
      </c>
      <c r="H38" s="392"/>
      <c r="I38" s="392"/>
      <c r="J38" s="392"/>
      <c r="K38" s="262"/>
    </row>
    <row r="39" spans="2:11" s="1" customFormat="1" ht="15" customHeight="1">
      <c r="B39" s="265"/>
      <c r="C39" s="266"/>
      <c r="D39" s="264"/>
      <c r="E39" s="267" t="s">
        <v>55</v>
      </c>
      <c r="F39" s="264"/>
      <c r="G39" s="392" t="s">
        <v>1514</v>
      </c>
      <c r="H39" s="392"/>
      <c r="I39" s="392"/>
      <c r="J39" s="392"/>
      <c r="K39" s="262"/>
    </row>
    <row r="40" spans="2:11" s="1" customFormat="1" ht="15" customHeight="1">
      <c r="B40" s="265"/>
      <c r="C40" s="266"/>
      <c r="D40" s="264"/>
      <c r="E40" s="267" t="s">
        <v>134</v>
      </c>
      <c r="F40" s="264"/>
      <c r="G40" s="392" t="s">
        <v>1515</v>
      </c>
      <c r="H40" s="392"/>
      <c r="I40" s="392"/>
      <c r="J40" s="392"/>
      <c r="K40" s="262"/>
    </row>
    <row r="41" spans="2:11" s="1" customFormat="1" ht="15" customHeight="1">
      <c r="B41" s="265"/>
      <c r="C41" s="266"/>
      <c r="D41" s="264"/>
      <c r="E41" s="267" t="s">
        <v>135</v>
      </c>
      <c r="F41" s="264"/>
      <c r="G41" s="392" t="s">
        <v>1516</v>
      </c>
      <c r="H41" s="392"/>
      <c r="I41" s="392"/>
      <c r="J41" s="392"/>
      <c r="K41" s="262"/>
    </row>
    <row r="42" spans="2:11" s="1" customFormat="1" ht="15" customHeight="1">
      <c r="B42" s="265"/>
      <c r="C42" s="266"/>
      <c r="D42" s="264"/>
      <c r="E42" s="267" t="s">
        <v>1517</v>
      </c>
      <c r="F42" s="264"/>
      <c r="G42" s="392" t="s">
        <v>1518</v>
      </c>
      <c r="H42" s="392"/>
      <c r="I42" s="392"/>
      <c r="J42" s="392"/>
      <c r="K42" s="262"/>
    </row>
    <row r="43" spans="2:11" s="1" customFormat="1" ht="15" customHeight="1">
      <c r="B43" s="265"/>
      <c r="C43" s="266"/>
      <c r="D43" s="264"/>
      <c r="E43" s="267"/>
      <c r="F43" s="264"/>
      <c r="G43" s="392" t="s">
        <v>1519</v>
      </c>
      <c r="H43" s="392"/>
      <c r="I43" s="392"/>
      <c r="J43" s="392"/>
      <c r="K43" s="262"/>
    </row>
    <row r="44" spans="2:11" s="1" customFormat="1" ht="15" customHeight="1">
      <c r="B44" s="265"/>
      <c r="C44" s="266"/>
      <c r="D44" s="264"/>
      <c r="E44" s="267" t="s">
        <v>1520</v>
      </c>
      <c r="F44" s="264"/>
      <c r="G44" s="392" t="s">
        <v>1521</v>
      </c>
      <c r="H44" s="392"/>
      <c r="I44" s="392"/>
      <c r="J44" s="392"/>
      <c r="K44" s="262"/>
    </row>
    <row r="45" spans="2:11" s="1" customFormat="1" ht="15" customHeight="1">
      <c r="B45" s="265"/>
      <c r="C45" s="266"/>
      <c r="D45" s="264"/>
      <c r="E45" s="267" t="s">
        <v>137</v>
      </c>
      <c r="F45" s="264"/>
      <c r="G45" s="392" t="s">
        <v>1522</v>
      </c>
      <c r="H45" s="392"/>
      <c r="I45" s="392"/>
      <c r="J45" s="392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392" t="s">
        <v>1523</v>
      </c>
      <c r="E47" s="392"/>
      <c r="F47" s="392"/>
      <c r="G47" s="392"/>
      <c r="H47" s="392"/>
      <c r="I47" s="392"/>
      <c r="J47" s="392"/>
      <c r="K47" s="262"/>
    </row>
    <row r="48" spans="2:11" s="1" customFormat="1" ht="15" customHeight="1">
      <c r="B48" s="265"/>
      <c r="C48" s="266"/>
      <c r="D48" s="266"/>
      <c r="E48" s="392" t="s">
        <v>1524</v>
      </c>
      <c r="F48" s="392"/>
      <c r="G48" s="392"/>
      <c r="H48" s="392"/>
      <c r="I48" s="392"/>
      <c r="J48" s="392"/>
      <c r="K48" s="262"/>
    </row>
    <row r="49" spans="2:11" s="1" customFormat="1" ht="15" customHeight="1">
      <c r="B49" s="265"/>
      <c r="C49" s="266"/>
      <c r="D49" s="266"/>
      <c r="E49" s="392" t="s">
        <v>1525</v>
      </c>
      <c r="F49" s="392"/>
      <c r="G49" s="392"/>
      <c r="H49" s="392"/>
      <c r="I49" s="392"/>
      <c r="J49" s="392"/>
      <c r="K49" s="262"/>
    </row>
    <row r="50" spans="2:11" s="1" customFormat="1" ht="15" customHeight="1">
      <c r="B50" s="265"/>
      <c r="C50" s="266"/>
      <c r="D50" s="266"/>
      <c r="E50" s="392" t="s">
        <v>1526</v>
      </c>
      <c r="F50" s="392"/>
      <c r="G50" s="392"/>
      <c r="H50" s="392"/>
      <c r="I50" s="392"/>
      <c r="J50" s="392"/>
      <c r="K50" s="262"/>
    </row>
    <row r="51" spans="2:11" s="1" customFormat="1" ht="15" customHeight="1">
      <c r="B51" s="265"/>
      <c r="C51" s="266"/>
      <c r="D51" s="392" t="s">
        <v>1527</v>
      </c>
      <c r="E51" s="392"/>
      <c r="F51" s="392"/>
      <c r="G51" s="392"/>
      <c r="H51" s="392"/>
      <c r="I51" s="392"/>
      <c r="J51" s="392"/>
      <c r="K51" s="262"/>
    </row>
    <row r="52" spans="2:11" s="1" customFormat="1" ht="25.5" customHeight="1">
      <c r="B52" s="261"/>
      <c r="C52" s="393" t="s">
        <v>1528</v>
      </c>
      <c r="D52" s="393"/>
      <c r="E52" s="393"/>
      <c r="F52" s="393"/>
      <c r="G52" s="393"/>
      <c r="H52" s="393"/>
      <c r="I52" s="393"/>
      <c r="J52" s="393"/>
      <c r="K52" s="262"/>
    </row>
    <row r="53" spans="2:11" s="1" customFormat="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1"/>
      <c r="C54" s="392" t="s">
        <v>1529</v>
      </c>
      <c r="D54" s="392"/>
      <c r="E54" s="392"/>
      <c r="F54" s="392"/>
      <c r="G54" s="392"/>
      <c r="H54" s="392"/>
      <c r="I54" s="392"/>
      <c r="J54" s="392"/>
      <c r="K54" s="262"/>
    </row>
    <row r="55" spans="2:11" s="1" customFormat="1" ht="15" customHeight="1">
      <c r="B55" s="261"/>
      <c r="C55" s="392" t="s">
        <v>1530</v>
      </c>
      <c r="D55" s="392"/>
      <c r="E55" s="392"/>
      <c r="F55" s="392"/>
      <c r="G55" s="392"/>
      <c r="H55" s="392"/>
      <c r="I55" s="392"/>
      <c r="J55" s="392"/>
      <c r="K55" s="262"/>
    </row>
    <row r="56" spans="2:11" s="1" customFormat="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1"/>
      <c r="C57" s="392" t="s">
        <v>1531</v>
      </c>
      <c r="D57" s="392"/>
      <c r="E57" s="392"/>
      <c r="F57" s="392"/>
      <c r="G57" s="392"/>
      <c r="H57" s="392"/>
      <c r="I57" s="392"/>
      <c r="J57" s="392"/>
      <c r="K57" s="262"/>
    </row>
    <row r="58" spans="2:11" s="1" customFormat="1" ht="15" customHeight="1">
      <c r="B58" s="261"/>
      <c r="C58" s="266"/>
      <c r="D58" s="392" t="s">
        <v>1532</v>
      </c>
      <c r="E58" s="392"/>
      <c r="F58" s="392"/>
      <c r="G58" s="392"/>
      <c r="H58" s="392"/>
      <c r="I58" s="392"/>
      <c r="J58" s="392"/>
      <c r="K58" s="262"/>
    </row>
    <row r="59" spans="2:11" s="1" customFormat="1" ht="15" customHeight="1">
      <c r="B59" s="261"/>
      <c r="C59" s="266"/>
      <c r="D59" s="392" t="s">
        <v>1533</v>
      </c>
      <c r="E59" s="392"/>
      <c r="F59" s="392"/>
      <c r="G59" s="392"/>
      <c r="H59" s="392"/>
      <c r="I59" s="392"/>
      <c r="J59" s="392"/>
      <c r="K59" s="262"/>
    </row>
    <row r="60" spans="2:11" s="1" customFormat="1" ht="15" customHeight="1">
      <c r="B60" s="261"/>
      <c r="C60" s="266"/>
      <c r="D60" s="392" t="s">
        <v>1534</v>
      </c>
      <c r="E60" s="392"/>
      <c r="F60" s="392"/>
      <c r="G60" s="392"/>
      <c r="H60" s="392"/>
      <c r="I60" s="392"/>
      <c r="J60" s="392"/>
      <c r="K60" s="262"/>
    </row>
    <row r="61" spans="2:11" s="1" customFormat="1" ht="15" customHeight="1">
      <c r="B61" s="261"/>
      <c r="C61" s="266"/>
      <c r="D61" s="392" t="s">
        <v>1535</v>
      </c>
      <c r="E61" s="392"/>
      <c r="F61" s="392"/>
      <c r="G61" s="392"/>
      <c r="H61" s="392"/>
      <c r="I61" s="392"/>
      <c r="J61" s="392"/>
      <c r="K61" s="262"/>
    </row>
    <row r="62" spans="2:11" s="1" customFormat="1" ht="15" customHeight="1">
      <c r="B62" s="261"/>
      <c r="C62" s="266"/>
      <c r="D62" s="394" t="s">
        <v>1536</v>
      </c>
      <c r="E62" s="394"/>
      <c r="F62" s="394"/>
      <c r="G62" s="394"/>
      <c r="H62" s="394"/>
      <c r="I62" s="394"/>
      <c r="J62" s="394"/>
      <c r="K62" s="262"/>
    </row>
    <row r="63" spans="2:11" s="1" customFormat="1" ht="15" customHeight="1">
      <c r="B63" s="261"/>
      <c r="C63" s="266"/>
      <c r="D63" s="392" t="s">
        <v>1537</v>
      </c>
      <c r="E63" s="392"/>
      <c r="F63" s="392"/>
      <c r="G63" s="392"/>
      <c r="H63" s="392"/>
      <c r="I63" s="392"/>
      <c r="J63" s="392"/>
      <c r="K63" s="262"/>
    </row>
    <row r="64" spans="2:11" s="1" customFormat="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s="1" customFormat="1" ht="15" customHeight="1">
      <c r="B65" s="261"/>
      <c r="C65" s="266"/>
      <c r="D65" s="392" t="s">
        <v>1538</v>
      </c>
      <c r="E65" s="392"/>
      <c r="F65" s="392"/>
      <c r="G65" s="392"/>
      <c r="H65" s="392"/>
      <c r="I65" s="392"/>
      <c r="J65" s="392"/>
      <c r="K65" s="262"/>
    </row>
    <row r="66" spans="2:11" s="1" customFormat="1" ht="15" customHeight="1">
      <c r="B66" s="261"/>
      <c r="C66" s="266"/>
      <c r="D66" s="394" t="s">
        <v>1539</v>
      </c>
      <c r="E66" s="394"/>
      <c r="F66" s="394"/>
      <c r="G66" s="394"/>
      <c r="H66" s="394"/>
      <c r="I66" s="394"/>
      <c r="J66" s="394"/>
      <c r="K66" s="262"/>
    </row>
    <row r="67" spans="2:11" s="1" customFormat="1" ht="15" customHeight="1">
      <c r="B67" s="261"/>
      <c r="C67" s="266"/>
      <c r="D67" s="392" t="s">
        <v>1540</v>
      </c>
      <c r="E67" s="392"/>
      <c r="F67" s="392"/>
      <c r="G67" s="392"/>
      <c r="H67" s="392"/>
      <c r="I67" s="392"/>
      <c r="J67" s="392"/>
      <c r="K67" s="262"/>
    </row>
    <row r="68" spans="2:11" s="1" customFormat="1" ht="15" customHeight="1">
      <c r="B68" s="261"/>
      <c r="C68" s="266"/>
      <c r="D68" s="392" t="s">
        <v>1541</v>
      </c>
      <c r="E68" s="392"/>
      <c r="F68" s="392"/>
      <c r="G68" s="392"/>
      <c r="H68" s="392"/>
      <c r="I68" s="392"/>
      <c r="J68" s="392"/>
      <c r="K68" s="262"/>
    </row>
    <row r="69" spans="2:11" s="1" customFormat="1" ht="15" customHeight="1">
      <c r="B69" s="261"/>
      <c r="C69" s="266"/>
      <c r="D69" s="392" t="s">
        <v>1542</v>
      </c>
      <c r="E69" s="392"/>
      <c r="F69" s="392"/>
      <c r="G69" s="392"/>
      <c r="H69" s="392"/>
      <c r="I69" s="392"/>
      <c r="J69" s="392"/>
      <c r="K69" s="262"/>
    </row>
    <row r="70" spans="2:11" s="1" customFormat="1" ht="15" customHeight="1">
      <c r="B70" s="261"/>
      <c r="C70" s="266"/>
      <c r="D70" s="392" t="s">
        <v>1543</v>
      </c>
      <c r="E70" s="392"/>
      <c r="F70" s="392"/>
      <c r="G70" s="392"/>
      <c r="H70" s="392"/>
      <c r="I70" s="392"/>
      <c r="J70" s="392"/>
      <c r="K70" s="262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387" t="s">
        <v>1544</v>
      </c>
      <c r="D75" s="387"/>
      <c r="E75" s="387"/>
      <c r="F75" s="387"/>
      <c r="G75" s="387"/>
      <c r="H75" s="387"/>
      <c r="I75" s="387"/>
      <c r="J75" s="387"/>
      <c r="K75" s="279"/>
    </row>
    <row r="76" spans="2:11" s="1" customFormat="1" ht="17.25" customHeight="1">
      <c r="B76" s="278"/>
      <c r="C76" s="280" t="s">
        <v>1545</v>
      </c>
      <c r="D76" s="280"/>
      <c r="E76" s="280"/>
      <c r="F76" s="280" t="s">
        <v>1546</v>
      </c>
      <c r="G76" s="281"/>
      <c r="H76" s="280" t="s">
        <v>55</v>
      </c>
      <c r="I76" s="280" t="s">
        <v>58</v>
      </c>
      <c r="J76" s="280" t="s">
        <v>1547</v>
      </c>
      <c r="K76" s="279"/>
    </row>
    <row r="77" spans="2:11" s="1" customFormat="1" ht="17.25" customHeight="1">
      <c r="B77" s="278"/>
      <c r="C77" s="282" t="s">
        <v>1548</v>
      </c>
      <c r="D77" s="282"/>
      <c r="E77" s="282"/>
      <c r="F77" s="283" t="s">
        <v>1549</v>
      </c>
      <c r="G77" s="284"/>
      <c r="H77" s="282"/>
      <c r="I77" s="282"/>
      <c r="J77" s="282" t="s">
        <v>1550</v>
      </c>
      <c r="K77" s="279"/>
    </row>
    <row r="78" spans="2:11" s="1" customFormat="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8"/>
      <c r="C79" s="267" t="s">
        <v>54</v>
      </c>
      <c r="D79" s="287"/>
      <c r="E79" s="287"/>
      <c r="F79" s="288" t="s">
        <v>1551</v>
      </c>
      <c r="G79" s="289"/>
      <c r="H79" s="267" t="s">
        <v>1552</v>
      </c>
      <c r="I79" s="267" t="s">
        <v>1553</v>
      </c>
      <c r="J79" s="267">
        <v>20</v>
      </c>
      <c r="K79" s="279"/>
    </row>
    <row r="80" spans="2:11" s="1" customFormat="1" ht="15" customHeight="1">
      <c r="B80" s="278"/>
      <c r="C80" s="267" t="s">
        <v>1554</v>
      </c>
      <c r="D80" s="267"/>
      <c r="E80" s="267"/>
      <c r="F80" s="288" t="s">
        <v>1551</v>
      </c>
      <c r="G80" s="289"/>
      <c r="H80" s="267" t="s">
        <v>1555</v>
      </c>
      <c r="I80" s="267" t="s">
        <v>1553</v>
      </c>
      <c r="J80" s="267">
        <v>120</v>
      </c>
      <c r="K80" s="279"/>
    </row>
    <row r="81" spans="2:11" s="1" customFormat="1" ht="15" customHeight="1">
      <c r="B81" s="290"/>
      <c r="C81" s="267" t="s">
        <v>1556</v>
      </c>
      <c r="D81" s="267"/>
      <c r="E81" s="267"/>
      <c r="F81" s="288" t="s">
        <v>1557</v>
      </c>
      <c r="G81" s="289"/>
      <c r="H81" s="267" t="s">
        <v>1558</v>
      </c>
      <c r="I81" s="267" t="s">
        <v>1553</v>
      </c>
      <c r="J81" s="267">
        <v>50</v>
      </c>
      <c r="K81" s="279"/>
    </row>
    <row r="82" spans="2:11" s="1" customFormat="1" ht="15" customHeight="1">
      <c r="B82" s="290"/>
      <c r="C82" s="267" t="s">
        <v>1559</v>
      </c>
      <c r="D82" s="267"/>
      <c r="E82" s="267"/>
      <c r="F82" s="288" t="s">
        <v>1551</v>
      </c>
      <c r="G82" s="289"/>
      <c r="H82" s="267" t="s">
        <v>1560</v>
      </c>
      <c r="I82" s="267" t="s">
        <v>1561</v>
      </c>
      <c r="J82" s="267"/>
      <c r="K82" s="279"/>
    </row>
    <row r="83" spans="2:11" s="1" customFormat="1" ht="15" customHeight="1">
      <c r="B83" s="290"/>
      <c r="C83" s="291" t="s">
        <v>1562</v>
      </c>
      <c r="D83" s="291"/>
      <c r="E83" s="291"/>
      <c r="F83" s="292" t="s">
        <v>1557</v>
      </c>
      <c r="G83" s="291"/>
      <c r="H83" s="291" t="s">
        <v>1563</v>
      </c>
      <c r="I83" s="291" t="s">
        <v>1553</v>
      </c>
      <c r="J83" s="291">
        <v>15</v>
      </c>
      <c r="K83" s="279"/>
    </row>
    <row r="84" spans="2:11" s="1" customFormat="1" ht="15" customHeight="1">
      <c r="B84" s="290"/>
      <c r="C84" s="291" t="s">
        <v>1564</v>
      </c>
      <c r="D84" s="291"/>
      <c r="E84" s="291"/>
      <c r="F84" s="292" t="s">
        <v>1557</v>
      </c>
      <c r="G84" s="291"/>
      <c r="H84" s="291" t="s">
        <v>1565</v>
      </c>
      <c r="I84" s="291" t="s">
        <v>1553</v>
      </c>
      <c r="J84" s="291">
        <v>15</v>
      </c>
      <c r="K84" s="279"/>
    </row>
    <row r="85" spans="2:11" s="1" customFormat="1" ht="15" customHeight="1">
      <c r="B85" s="290"/>
      <c r="C85" s="291" t="s">
        <v>1566</v>
      </c>
      <c r="D85" s="291"/>
      <c r="E85" s="291"/>
      <c r="F85" s="292" t="s">
        <v>1557</v>
      </c>
      <c r="G85" s="291"/>
      <c r="H85" s="291" t="s">
        <v>1567</v>
      </c>
      <c r="I85" s="291" t="s">
        <v>1553</v>
      </c>
      <c r="J85" s="291">
        <v>20</v>
      </c>
      <c r="K85" s="279"/>
    </row>
    <row r="86" spans="2:11" s="1" customFormat="1" ht="15" customHeight="1">
      <c r="B86" s="290"/>
      <c r="C86" s="291" t="s">
        <v>1568</v>
      </c>
      <c r="D86" s="291"/>
      <c r="E86" s="291"/>
      <c r="F86" s="292" t="s">
        <v>1557</v>
      </c>
      <c r="G86" s="291"/>
      <c r="H86" s="291" t="s">
        <v>1569</v>
      </c>
      <c r="I86" s="291" t="s">
        <v>1553</v>
      </c>
      <c r="J86" s="291">
        <v>20</v>
      </c>
      <c r="K86" s="279"/>
    </row>
    <row r="87" spans="2:11" s="1" customFormat="1" ht="15" customHeight="1">
      <c r="B87" s="290"/>
      <c r="C87" s="267" t="s">
        <v>1570</v>
      </c>
      <c r="D87" s="267"/>
      <c r="E87" s="267"/>
      <c r="F87" s="288" t="s">
        <v>1557</v>
      </c>
      <c r="G87" s="289"/>
      <c r="H87" s="267" t="s">
        <v>1571</v>
      </c>
      <c r="I87" s="267" t="s">
        <v>1553</v>
      </c>
      <c r="J87" s="267">
        <v>50</v>
      </c>
      <c r="K87" s="279"/>
    </row>
    <row r="88" spans="2:11" s="1" customFormat="1" ht="15" customHeight="1">
      <c r="B88" s="290"/>
      <c r="C88" s="267" t="s">
        <v>1572</v>
      </c>
      <c r="D88" s="267"/>
      <c r="E88" s="267"/>
      <c r="F88" s="288" t="s">
        <v>1557</v>
      </c>
      <c r="G88" s="289"/>
      <c r="H88" s="267" t="s">
        <v>1573</v>
      </c>
      <c r="I88" s="267" t="s">
        <v>1553</v>
      </c>
      <c r="J88" s="267">
        <v>20</v>
      </c>
      <c r="K88" s="279"/>
    </row>
    <row r="89" spans="2:11" s="1" customFormat="1" ht="15" customHeight="1">
      <c r="B89" s="290"/>
      <c r="C89" s="267" t="s">
        <v>1574</v>
      </c>
      <c r="D89" s="267"/>
      <c r="E89" s="267"/>
      <c r="F89" s="288" t="s">
        <v>1557</v>
      </c>
      <c r="G89" s="289"/>
      <c r="H89" s="267" t="s">
        <v>1575</v>
      </c>
      <c r="I89" s="267" t="s">
        <v>1553</v>
      </c>
      <c r="J89" s="267">
        <v>20</v>
      </c>
      <c r="K89" s="279"/>
    </row>
    <row r="90" spans="2:11" s="1" customFormat="1" ht="15" customHeight="1">
      <c r="B90" s="290"/>
      <c r="C90" s="267" t="s">
        <v>1576</v>
      </c>
      <c r="D90" s="267"/>
      <c r="E90" s="267"/>
      <c r="F90" s="288" t="s">
        <v>1557</v>
      </c>
      <c r="G90" s="289"/>
      <c r="H90" s="267" t="s">
        <v>1577</v>
      </c>
      <c r="I90" s="267" t="s">
        <v>1553</v>
      </c>
      <c r="J90" s="267">
        <v>50</v>
      </c>
      <c r="K90" s="279"/>
    </row>
    <row r="91" spans="2:11" s="1" customFormat="1" ht="15" customHeight="1">
      <c r="B91" s="290"/>
      <c r="C91" s="267" t="s">
        <v>1578</v>
      </c>
      <c r="D91" s="267"/>
      <c r="E91" s="267"/>
      <c r="F91" s="288" t="s">
        <v>1557</v>
      </c>
      <c r="G91" s="289"/>
      <c r="H91" s="267" t="s">
        <v>1578</v>
      </c>
      <c r="I91" s="267" t="s">
        <v>1553</v>
      </c>
      <c r="J91" s="267">
        <v>50</v>
      </c>
      <c r="K91" s="279"/>
    </row>
    <row r="92" spans="2:11" s="1" customFormat="1" ht="15" customHeight="1">
      <c r="B92" s="290"/>
      <c r="C92" s="267" t="s">
        <v>1579</v>
      </c>
      <c r="D92" s="267"/>
      <c r="E92" s="267"/>
      <c r="F92" s="288" t="s">
        <v>1557</v>
      </c>
      <c r="G92" s="289"/>
      <c r="H92" s="267" t="s">
        <v>1580</v>
      </c>
      <c r="I92" s="267" t="s">
        <v>1553</v>
      </c>
      <c r="J92" s="267">
        <v>255</v>
      </c>
      <c r="K92" s="279"/>
    </row>
    <row r="93" spans="2:11" s="1" customFormat="1" ht="15" customHeight="1">
      <c r="B93" s="290"/>
      <c r="C93" s="267" t="s">
        <v>1581</v>
      </c>
      <c r="D93" s="267"/>
      <c r="E93" s="267"/>
      <c r="F93" s="288" t="s">
        <v>1551</v>
      </c>
      <c r="G93" s="289"/>
      <c r="H93" s="267" t="s">
        <v>1582</v>
      </c>
      <c r="I93" s="267" t="s">
        <v>1583</v>
      </c>
      <c r="J93" s="267"/>
      <c r="K93" s="279"/>
    </row>
    <row r="94" spans="2:11" s="1" customFormat="1" ht="15" customHeight="1">
      <c r="B94" s="290"/>
      <c r="C94" s="267" t="s">
        <v>1584</v>
      </c>
      <c r="D94" s="267"/>
      <c r="E94" s="267"/>
      <c r="F94" s="288" t="s">
        <v>1551</v>
      </c>
      <c r="G94" s="289"/>
      <c r="H94" s="267" t="s">
        <v>1585</v>
      </c>
      <c r="I94" s="267" t="s">
        <v>1586</v>
      </c>
      <c r="J94" s="267"/>
      <c r="K94" s="279"/>
    </row>
    <row r="95" spans="2:11" s="1" customFormat="1" ht="15" customHeight="1">
      <c r="B95" s="290"/>
      <c r="C95" s="267" t="s">
        <v>1587</v>
      </c>
      <c r="D95" s="267"/>
      <c r="E95" s="267"/>
      <c r="F95" s="288" t="s">
        <v>1551</v>
      </c>
      <c r="G95" s="289"/>
      <c r="H95" s="267" t="s">
        <v>1587</v>
      </c>
      <c r="I95" s="267" t="s">
        <v>1586</v>
      </c>
      <c r="J95" s="267"/>
      <c r="K95" s="279"/>
    </row>
    <row r="96" spans="2:11" s="1" customFormat="1" ht="15" customHeight="1">
      <c r="B96" s="290"/>
      <c r="C96" s="267" t="s">
        <v>39</v>
      </c>
      <c r="D96" s="267"/>
      <c r="E96" s="267"/>
      <c r="F96" s="288" t="s">
        <v>1551</v>
      </c>
      <c r="G96" s="289"/>
      <c r="H96" s="267" t="s">
        <v>1588</v>
      </c>
      <c r="I96" s="267" t="s">
        <v>1586</v>
      </c>
      <c r="J96" s="267"/>
      <c r="K96" s="279"/>
    </row>
    <row r="97" spans="2:11" s="1" customFormat="1" ht="15" customHeight="1">
      <c r="B97" s="290"/>
      <c r="C97" s="267" t="s">
        <v>49</v>
      </c>
      <c r="D97" s="267"/>
      <c r="E97" s="267"/>
      <c r="F97" s="288" t="s">
        <v>1551</v>
      </c>
      <c r="G97" s="289"/>
      <c r="H97" s="267" t="s">
        <v>1589</v>
      </c>
      <c r="I97" s="267" t="s">
        <v>1586</v>
      </c>
      <c r="J97" s="267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387" t="s">
        <v>1590</v>
      </c>
      <c r="D102" s="387"/>
      <c r="E102" s="387"/>
      <c r="F102" s="387"/>
      <c r="G102" s="387"/>
      <c r="H102" s="387"/>
      <c r="I102" s="387"/>
      <c r="J102" s="387"/>
      <c r="K102" s="279"/>
    </row>
    <row r="103" spans="2:11" s="1" customFormat="1" ht="17.25" customHeight="1">
      <c r="B103" s="278"/>
      <c r="C103" s="280" t="s">
        <v>1545</v>
      </c>
      <c r="D103" s="280"/>
      <c r="E103" s="280"/>
      <c r="F103" s="280" t="s">
        <v>1546</v>
      </c>
      <c r="G103" s="281"/>
      <c r="H103" s="280" t="s">
        <v>55</v>
      </c>
      <c r="I103" s="280" t="s">
        <v>58</v>
      </c>
      <c r="J103" s="280" t="s">
        <v>1547</v>
      </c>
      <c r="K103" s="279"/>
    </row>
    <row r="104" spans="2:11" s="1" customFormat="1" ht="17.25" customHeight="1">
      <c r="B104" s="278"/>
      <c r="C104" s="282" t="s">
        <v>1548</v>
      </c>
      <c r="D104" s="282"/>
      <c r="E104" s="282"/>
      <c r="F104" s="283" t="s">
        <v>1549</v>
      </c>
      <c r="G104" s="284"/>
      <c r="H104" s="282"/>
      <c r="I104" s="282"/>
      <c r="J104" s="282" t="s">
        <v>1550</v>
      </c>
      <c r="K104" s="279"/>
    </row>
    <row r="105" spans="2:11" s="1" customFormat="1" ht="5.25" customHeight="1">
      <c r="B105" s="278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8"/>
      <c r="C106" s="267" t="s">
        <v>54</v>
      </c>
      <c r="D106" s="287"/>
      <c r="E106" s="287"/>
      <c r="F106" s="288" t="s">
        <v>1551</v>
      </c>
      <c r="G106" s="267"/>
      <c r="H106" s="267" t="s">
        <v>1591</v>
      </c>
      <c r="I106" s="267" t="s">
        <v>1553</v>
      </c>
      <c r="J106" s="267">
        <v>20</v>
      </c>
      <c r="K106" s="279"/>
    </row>
    <row r="107" spans="2:11" s="1" customFormat="1" ht="15" customHeight="1">
      <c r="B107" s="278"/>
      <c r="C107" s="267" t="s">
        <v>1554</v>
      </c>
      <c r="D107" s="267"/>
      <c r="E107" s="267"/>
      <c r="F107" s="288" t="s">
        <v>1551</v>
      </c>
      <c r="G107" s="267"/>
      <c r="H107" s="267" t="s">
        <v>1591</v>
      </c>
      <c r="I107" s="267" t="s">
        <v>1553</v>
      </c>
      <c r="J107" s="267">
        <v>120</v>
      </c>
      <c r="K107" s="279"/>
    </row>
    <row r="108" spans="2:11" s="1" customFormat="1" ht="15" customHeight="1">
      <c r="B108" s="290"/>
      <c r="C108" s="267" t="s">
        <v>1556</v>
      </c>
      <c r="D108" s="267"/>
      <c r="E108" s="267"/>
      <c r="F108" s="288" t="s">
        <v>1557</v>
      </c>
      <c r="G108" s="267"/>
      <c r="H108" s="267" t="s">
        <v>1591</v>
      </c>
      <c r="I108" s="267" t="s">
        <v>1553</v>
      </c>
      <c r="J108" s="267">
        <v>50</v>
      </c>
      <c r="K108" s="279"/>
    </row>
    <row r="109" spans="2:11" s="1" customFormat="1" ht="15" customHeight="1">
      <c r="B109" s="290"/>
      <c r="C109" s="267" t="s">
        <v>1559</v>
      </c>
      <c r="D109" s="267"/>
      <c r="E109" s="267"/>
      <c r="F109" s="288" t="s">
        <v>1551</v>
      </c>
      <c r="G109" s="267"/>
      <c r="H109" s="267" t="s">
        <v>1591</v>
      </c>
      <c r="I109" s="267" t="s">
        <v>1561</v>
      </c>
      <c r="J109" s="267"/>
      <c r="K109" s="279"/>
    </row>
    <row r="110" spans="2:11" s="1" customFormat="1" ht="15" customHeight="1">
      <c r="B110" s="290"/>
      <c r="C110" s="267" t="s">
        <v>1570</v>
      </c>
      <c r="D110" s="267"/>
      <c r="E110" s="267"/>
      <c r="F110" s="288" t="s">
        <v>1557</v>
      </c>
      <c r="G110" s="267"/>
      <c r="H110" s="267" t="s">
        <v>1591</v>
      </c>
      <c r="I110" s="267" t="s">
        <v>1553</v>
      </c>
      <c r="J110" s="267">
        <v>50</v>
      </c>
      <c r="K110" s="279"/>
    </row>
    <row r="111" spans="2:11" s="1" customFormat="1" ht="15" customHeight="1">
      <c r="B111" s="290"/>
      <c r="C111" s="267" t="s">
        <v>1578</v>
      </c>
      <c r="D111" s="267"/>
      <c r="E111" s="267"/>
      <c r="F111" s="288" t="s">
        <v>1557</v>
      </c>
      <c r="G111" s="267"/>
      <c r="H111" s="267" t="s">
        <v>1591</v>
      </c>
      <c r="I111" s="267" t="s">
        <v>1553</v>
      </c>
      <c r="J111" s="267">
        <v>50</v>
      </c>
      <c r="K111" s="279"/>
    </row>
    <row r="112" spans="2:11" s="1" customFormat="1" ht="15" customHeight="1">
      <c r="B112" s="290"/>
      <c r="C112" s="267" t="s">
        <v>1576</v>
      </c>
      <c r="D112" s="267"/>
      <c r="E112" s="267"/>
      <c r="F112" s="288" t="s">
        <v>1557</v>
      </c>
      <c r="G112" s="267"/>
      <c r="H112" s="267" t="s">
        <v>1591</v>
      </c>
      <c r="I112" s="267" t="s">
        <v>1553</v>
      </c>
      <c r="J112" s="267">
        <v>50</v>
      </c>
      <c r="K112" s="279"/>
    </row>
    <row r="113" spans="2:11" s="1" customFormat="1" ht="15" customHeight="1">
      <c r="B113" s="290"/>
      <c r="C113" s="267" t="s">
        <v>54</v>
      </c>
      <c r="D113" s="267"/>
      <c r="E113" s="267"/>
      <c r="F113" s="288" t="s">
        <v>1551</v>
      </c>
      <c r="G113" s="267"/>
      <c r="H113" s="267" t="s">
        <v>1592</v>
      </c>
      <c r="I113" s="267" t="s">
        <v>1553</v>
      </c>
      <c r="J113" s="267">
        <v>20</v>
      </c>
      <c r="K113" s="279"/>
    </row>
    <row r="114" spans="2:11" s="1" customFormat="1" ht="15" customHeight="1">
      <c r="B114" s="290"/>
      <c r="C114" s="267" t="s">
        <v>1593</v>
      </c>
      <c r="D114" s="267"/>
      <c r="E114" s="267"/>
      <c r="F114" s="288" t="s">
        <v>1551</v>
      </c>
      <c r="G114" s="267"/>
      <c r="H114" s="267" t="s">
        <v>1594</v>
      </c>
      <c r="I114" s="267" t="s">
        <v>1553</v>
      </c>
      <c r="J114" s="267">
        <v>120</v>
      </c>
      <c r="K114" s="279"/>
    </row>
    <row r="115" spans="2:11" s="1" customFormat="1" ht="15" customHeight="1">
      <c r="B115" s="290"/>
      <c r="C115" s="267" t="s">
        <v>39</v>
      </c>
      <c r="D115" s="267"/>
      <c r="E115" s="267"/>
      <c r="F115" s="288" t="s">
        <v>1551</v>
      </c>
      <c r="G115" s="267"/>
      <c r="H115" s="267" t="s">
        <v>1595</v>
      </c>
      <c r="I115" s="267" t="s">
        <v>1586</v>
      </c>
      <c r="J115" s="267"/>
      <c r="K115" s="279"/>
    </row>
    <row r="116" spans="2:11" s="1" customFormat="1" ht="15" customHeight="1">
      <c r="B116" s="290"/>
      <c r="C116" s="267" t="s">
        <v>49</v>
      </c>
      <c r="D116" s="267"/>
      <c r="E116" s="267"/>
      <c r="F116" s="288" t="s">
        <v>1551</v>
      </c>
      <c r="G116" s="267"/>
      <c r="H116" s="267" t="s">
        <v>1596</v>
      </c>
      <c r="I116" s="267" t="s">
        <v>1586</v>
      </c>
      <c r="J116" s="267"/>
      <c r="K116" s="279"/>
    </row>
    <row r="117" spans="2:11" s="1" customFormat="1" ht="15" customHeight="1">
      <c r="B117" s="290"/>
      <c r="C117" s="267" t="s">
        <v>58</v>
      </c>
      <c r="D117" s="267"/>
      <c r="E117" s="267"/>
      <c r="F117" s="288" t="s">
        <v>1551</v>
      </c>
      <c r="G117" s="267"/>
      <c r="H117" s="267" t="s">
        <v>1597</v>
      </c>
      <c r="I117" s="267" t="s">
        <v>1598</v>
      </c>
      <c r="J117" s="267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388" t="s">
        <v>1599</v>
      </c>
      <c r="D122" s="388"/>
      <c r="E122" s="388"/>
      <c r="F122" s="388"/>
      <c r="G122" s="388"/>
      <c r="H122" s="388"/>
      <c r="I122" s="388"/>
      <c r="J122" s="388"/>
      <c r="K122" s="307"/>
    </row>
    <row r="123" spans="2:11" s="1" customFormat="1" ht="17.25" customHeight="1">
      <c r="B123" s="308"/>
      <c r="C123" s="280" t="s">
        <v>1545</v>
      </c>
      <c r="D123" s="280"/>
      <c r="E123" s="280"/>
      <c r="F123" s="280" t="s">
        <v>1546</v>
      </c>
      <c r="G123" s="281"/>
      <c r="H123" s="280" t="s">
        <v>55</v>
      </c>
      <c r="I123" s="280" t="s">
        <v>58</v>
      </c>
      <c r="J123" s="280" t="s">
        <v>1547</v>
      </c>
      <c r="K123" s="309"/>
    </row>
    <row r="124" spans="2:11" s="1" customFormat="1" ht="17.25" customHeight="1">
      <c r="B124" s="308"/>
      <c r="C124" s="282" t="s">
        <v>1548</v>
      </c>
      <c r="D124" s="282"/>
      <c r="E124" s="282"/>
      <c r="F124" s="283" t="s">
        <v>1549</v>
      </c>
      <c r="G124" s="284"/>
      <c r="H124" s="282"/>
      <c r="I124" s="282"/>
      <c r="J124" s="282" t="s">
        <v>1550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7" t="s">
        <v>1554</v>
      </c>
      <c r="D126" s="287"/>
      <c r="E126" s="287"/>
      <c r="F126" s="288" t="s">
        <v>1551</v>
      </c>
      <c r="G126" s="267"/>
      <c r="H126" s="267" t="s">
        <v>1591</v>
      </c>
      <c r="I126" s="267" t="s">
        <v>1553</v>
      </c>
      <c r="J126" s="267">
        <v>120</v>
      </c>
      <c r="K126" s="313"/>
    </row>
    <row r="127" spans="2:11" s="1" customFormat="1" ht="15" customHeight="1">
      <c r="B127" s="310"/>
      <c r="C127" s="267" t="s">
        <v>1600</v>
      </c>
      <c r="D127" s="267"/>
      <c r="E127" s="267"/>
      <c r="F127" s="288" t="s">
        <v>1551</v>
      </c>
      <c r="G127" s="267"/>
      <c r="H127" s="267" t="s">
        <v>1601</v>
      </c>
      <c r="I127" s="267" t="s">
        <v>1553</v>
      </c>
      <c r="J127" s="267" t="s">
        <v>1602</v>
      </c>
      <c r="K127" s="313"/>
    </row>
    <row r="128" spans="2:11" s="1" customFormat="1" ht="15" customHeight="1">
      <c r="B128" s="310"/>
      <c r="C128" s="267" t="s">
        <v>1499</v>
      </c>
      <c r="D128" s="267"/>
      <c r="E128" s="267"/>
      <c r="F128" s="288" t="s">
        <v>1551</v>
      </c>
      <c r="G128" s="267"/>
      <c r="H128" s="267" t="s">
        <v>1603</v>
      </c>
      <c r="I128" s="267" t="s">
        <v>1553</v>
      </c>
      <c r="J128" s="267" t="s">
        <v>1602</v>
      </c>
      <c r="K128" s="313"/>
    </row>
    <row r="129" spans="2:11" s="1" customFormat="1" ht="15" customHeight="1">
      <c r="B129" s="310"/>
      <c r="C129" s="267" t="s">
        <v>1562</v>
      </c>
      <c r="D129" s="267"/>
      <c r="E129" s="267"/>
      <c r="F129" s="288" t="s">
        <v>1557</v>
      </c>
      <c r="G129" s="267"/>
      <c r="H129" s="267" t="s">
        <v>1563</v>
      </c>
      <c r="I129" s="267" t="s">
        <v>1553</v>
      </c>
      <c r="J129" s="267">
        <v>15</v>
      </c>
      <c r="K129" s="313"/>
    </row>
    <row r="130" spans="2:11" s="1" customFormat="1" ht="15" customHeight="1">
      <c r="B130" s="310"/>
      <c r="C130" s="291" t="s">
        <v>1564</v>
      </c>
      <c r="D130" s="291"/>
      <c r="E130" s="291"/>
      <c r="F130" s="292" t="s">
        <v>1557</v>
      </c>
      <c r="G130" s="291"/>
      <c r="H130" s="291" t="s">
        <v>1565</v>
      </c>
      <c r="I130" s="291" t="s">
        <v>1553</v>
      </c>
      <c r="J130" s="291">
        <v>15</v>
      </c>
      <c r="K130" s="313"/>
    </row>
    <row r="131" spans="2:11" s="1" customFormat="1" ht="15" customHeight="1">
      <c r="B131" s="310"/>
      <c r="C131" s="291" t="s">
        <v>1566</v>
      </c>
      <c r="D131" s="291"/>
      <c r="E131" s="291"/>
      <c r="F131" s="292" t="s">
        <v>1557</v>
      </c>
      <c r="G131" s="291"/>
      <c r="H131" s="291" t="s">
        <v>1567</v>
      </c>
      <c r="I131" s="291" t="s">
        <v>1553</v>
      </c>
      <c r="J131" s="291">
        <v>20</v>
      </c>
      <c r="K131" s="313"/>
    </row>
    <row r="132" spans="2:11" s="1" customFormat="1" ht="15" customHeight="1">
      <c r="B132" s="310"/>
      <c r="C132" s="291" t="s">
        <v>1568</v>
      </c>
      <c r="D132" s="291"/>
      <c r="E132" s="291"/>
      <c r="F132" s="292" t="s">
        <v>1557</v>
      </c>
      <c r="G132" s="291"/>
      <c r="H132" s="291" t="s">
        <v>1569</v>
      </c>
      <c r="I132" s="291" t="s">
        <v>1553</v>
      </c>
      <c r="J132" s="291">
        <v>20</v>
      </c>
      <c r="K132" s="313"/>
    </row>
    <row r="133" spans="2:11" s="1" customFormat="1" ht="15" customHeight="1">
      <c r="B133" s="310"/>
      <c r="C133" s="267" t="s">
        <v>1556</v>
      </c>
      <c r="D133" s="267"/>
      <c r="E133" s="267"/>
      <c r="F133" s="288" t="s">
        <v>1557</v>
      </c>
      <c r="G133" s="267"/>
      <c r="H133" s="267" t="s">
        <v>1591</v>
      </c>
      <c r="I133" s="267" t="s">
        <v>1553</v>
      </c>
      <c r="J133" s="267">
        <v>50</v>
      </c>
      <c r="K133" s="313"/>
    </row>
    <row r="134" spans="2:11" s="1" customFormat="1" ht="15" customHeight="1">
      <c r="B134" s="310"/>
      <c r="C134" s="267" t="s">
        <v>1570</v>
      </c>
      <c r="D134" s="267"/>
      <c r="E134" s="267"/>
      <c r="F134" s="288" t="s">
        <v>1557</v>
      </c>
      <c r="G134" s="267"/>
      <c r="H134" s="267" t="s">
        <v>1591</v>
      </c>
      <c r="I134" s="267" t="s">
        <v>1553</v>
      </c>
      <c r="J134" s="267">
        <v>50</v>
      </c>
      <c r="K134" s="313"/>
    </row>
    <row r="135" spans="2:11" s="1" customFormat="1" ht="15" customHeight="1">
      <c r="B135" s="310"/>
      <c r="C135" s="267" t="s">
        <v>1576</v>
      </c>
      <c r="D135" s="267"/>
      <c r="E135" s="267"/>
      <c r="F135" s="288" t="s">
        <v>1557</v>
      </c>
      <c r="G135" s="267"/>
      <c r="H135" s="267" t="s">
        <v>1591</v>
      </c>
      <c r="I135" s="267" t="s">
        <v>1553</v>
      </c>
      <c r="J135" s="267">
        <v>50</v>
      </c>
      <c r="K135" s="313"/>
    </row>
    <row r="136" spans="2:11" s="1" customFormat="1" ht="15" customHeight="1">
      <c r="B136" s="310"/>
      <c r="C136" s="267" t="s">
        <v>1578</v>
      </c>
      <c r="D136" s="267"/>
      <c r="E136" s="267"/>
      <c r="F136" s="288" t="s">
        <v>1557</v>
      </c>
      <c r="G136" s="267"/>
      <c r="H136" s="267" t="s">
        <v>1591</v>
      </c>
      <c r="I136" s="267" t="s">
        <v>1553</v>
      </c>
      <c r="J136" s="267">
        <v>50</v>
      </c>
      <c r="K136" s="313"/>
    </row>
    <row r="137" spans="2:11" s="1" customFormat="1" ht="15" customHeight="1">
      <c r="B137" s="310"/>
      <c r="C137" s="267" t="s">
        <v>1579</v>
      </c>
      <c r="D137" s="267"/>
      <c r="E137" s="267"/>
      <c r="F137" s="288" t="s">
        <v>1557</v>
      </c>
      <c r="G137" s="267"/>
      <c r="H137" s="267" t="s">
        <v>1604</v>
      </c>
      <c r="I137" s="267" t="s">
        <v>1553</v>
      </c>
      <c r="J137" s="267">
        <v>255</v>
      </c>
      <c r="K137" s="313"/>
    </row>
    <row r="138" spans="2:11" s="1" customFormat="1" ht="15" customHeight="1">
      <c r="B138" s="310"/>
      <c r="C138" s="267" t="s">
        <v>1581</v>
      </c>
      <c r="D138" s="267"/>
      <c r="E138" s="267"/>
      <c r="F138" s="288" t="s">
        <v>1551</v>
      </c>
      <c r="G138" s="267"/>
      <c r="H138" s="267" t="s">
        <v>1605</v>
      </c>
      <c r="I138" s="267" t="s">
        <v>1583</v>
      </c>
      <c r="J138" s="267"/>
      <c r="K138" s="313"/>
    </row>
    <row r="139" spans="2:11" s="1" customFormat="1" ht="15" customHeight="1">
      <c r="B139" s="310"/>
      <c r="C139" s="267" t="s">
        <v>1584</v>
      </c>
      <c r="D139" s="267"/>
      <c r="E139" s="267"/>
      <c r="F139" s="288" t="s">
        <v>1551</v>
      </c>
      <c r="G139" s="267"/>
      <c r="H139" s="267" t="s">
        <v>1606</v>
      </c>
      <c r="I139" s="267" t="s">
        <v>1586</v>
      </c>
      <c r="J139" s="267"/>
      <c r="K139" s="313"/>
    </row>
    <row r="140" spans="2:11" s="1" customFormat="1" ht="15" customHeight="1">
      <c r="B140" s="310"/>
      <c r="C140" s="267" t="s">
        <v>1587</v>
      </c>
      <c r="D140" s="267"/>
      <c r="E140" s="267"/>
      <c r="F140" s="288" t="s">
        <v>1551</v>
      </c>
      <c r="G140" s="267"/>
      <c r="H140" s="267" t="s">
        <v>1587</v>
      </c>
      <c r="I140" s="267" t="s">
        <v>1586</v>
      </c>
      <c r="J140" s="267"/>
      <c r="K140" s="313"/>
    </row>
    <row r="141" spans="2:11" s="1" customFormat="1" ht="15" customHeight="1">
      <c r="B141" s="310"/>
      <c r="C141" s="267" t="s">
        <v>39</v>
      </c>
      <c r="D141" s="267"/>
      <c r="E141" s="267"/>
      <c r="F141" s="288" t="s">
        <v>1551</v>
      </c>
      <c r="G141" s="267"/>
      <c r="H141" s="267" t="s">
        <v>1607</v>
      </c>
      <c r="I141" s="267" t="s">
        <v>1586</v>
      </c>
      <c r="J141" s="267"/>
      <c r="K141" s="313"/>
    </row>
    <row r="142" spans="2:11" s="1" customFormat="1" ht="15" customHeight="1">
      <c r="B142" s="310"/>
      <c r="C142" s="267" t="s">
        <v>1608</v>
      </c>
      <c r="D142" s="267"/>
      <c r="E142" s="267"/>
      <c r="F142" s="288" t="s">
        <v>1551</v>
      </c>
      <c r="G142" s="267"/>
      <c r="H142" s="267" t="s">
        <v>1609</v>
      </c>
      <c r="I142" s="267" t="s">
        <v>1586</v>
      </c>
      <c r="J142" s="267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387" t="s">
        <v>1610</v>
      </c>
      <c r="D147" s="387"/>
      <c r="E147" s="387"/>
      <c r="F147" s="387"/>
      <c r="G147" s="387"/>
      <c r="H147" s="387"/>
      <c r="I147" s="387"/>
      <c r="J147" s="387"/>
      <c r="K147" s="279"/>
    </row>
    <row r="148" spans="2:11" s="1" customFormat="1" ht="17.25" customHeight="1">
      <c r="B148" s="278"/>
      <c r="C148" s="280" t="s">
        <v>1545</v>
      </c>
      <c r="D148" s="280"/>
      <c r="E148" s="280"/>
      <c r="F148" s="280" t="s">
        <v>1546</v>
      </c>
      <c r="G148" s="281"/>
      <c r="H148" s="280" t="s">
        <v>55</v>
      </c>
      <c r="I148" s="280" t="s">
        <v>58</v>
      </c>
      <c r="J148" s="280" t="s">
        <v>1547</v>
      </c>
      <c r="K148" s="279"/>
    </row>
    <row r="149" spans="2:11" s="1" customFormat="1" ht="17.25" customHeight="1">
      <c r="B149" s="278"/>
      <c r="C149" s="282" t="s">
        <v>1548</v>
      </c>
      <c r="D149" s="282"/>
      <c r="E149" s="282"/>
      <c r="F149" s="283" t="s">
        <v>1549</v>
      </c>
      <c r="G149" s="284"/>
      <c r="H149" s="282"/>
      <c r="I149" s="282"/>
      <c r="J149" s="282" t="s">
        <v>1550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1554</v>
      </c>
      <c r="D151" s="267"/>
      <c r="E151" s="267"/>
      <c r="F151" s="318" t="s">
        <v>1551</v>
      </c>
      <c r="G151" s="267"/>
      <c r="H151" s="317" t="s">
        <v>1591</v>
      </c>
      <c r="I151" s="317" t="s">
        <v>1553</v>
      </c>
      <c r="J151" s="317">
        <v>120</v>
      </c>
      <c r="K151" s="313"/>
    </row>
    <row r="152" spans="2:11" s="1" customFormat="1" ht="15" customHeight="1">
      <c r="B152" s="290"/>
      <c r="C152" s="317" t="s">
        <v>1600</v>
      </c>
      <c r="D152" s="267"/>
      <c r="E152" s="267"/>
      <c r="F152" s="318" t="s">
        <v>1551</v>
      </c>
      <c r="G152" s="267"/>
      <c r="H152" s="317" t="s">
        <v>1611</v>
      </c>
      <c r="I152" s="317" t="s">
        <v>1553</v>
      </c>
      <c r="J152" s="317" t="s">
        <v>1602</v>
      </c>
      <c r="K152" s="313"/>
    </row>
    <row r="153" spans="2:11" s="1" customFormat="1" ht="15" customHeight="1">
      <c r="B153" s="290"/>
      <c r="C153" s="317" t="s">
        <v>1499</v>
      </c>
      <c r="D153" s="267"/>
      <c r="E153" s="267"/>
      <c r="F153" s="318" t="s">
        <v>1551</v>
      </c>
      <c r="G153" s="267"/>
      <c r="H153" s="317" t="s">
        <v>1612</v>
      </c>
      <c r="I153" s="317" t="s">
        <v>1553</v>
      </c>
      <c r="J153" s="317" t="s">
        <v>1602</v>
      </c>
      <c r="K153" s="313"/>
    </row>
    <row r="154" spans="2:11" s="1" customFormat="1" ht="15" customHeight="1">
      <c r="B154" s="290"/>
      <c r="C154" s="317" t="s">
        <v>1556</v>
      </c>
      <c r="D154" s="267"/>
      <c r="E154" s="267"/>
      <c r="F154" s="318" t="s">
        <v>1557</v>
      </c>
      <c r="G154" s="267"/>
      <c r="H154" s="317" t="s">
        <v>1591</v>
      </c>
      <c r="I154" s="317" t="s">
        <v>1553</v>
      </c>
      <c r="J154" s="317">
        <v>50</v>
      </c>
      <c r="K154" s="313"/>
    </row>
    <row r="155" spans="2:11" s="1" customFormat="1" ht="15" customHeight="1">
      <c r="B155" s="290"/>
      <c r="C155" s="317" t="s">
        <v>1559</v>
      </c>
      <c r="D155" s="267"/>
      <c r="E155" s="267"/>
      <c r="F155" s="318" t="s">
        <v>1551</v>
      </c>
      <c r="G155" s="267"/>
      <c r="H155" s="317" t="s">
        <v>1591</v>
      </c>
      <c r="I155" s="317" t="s">
        <v>1561</v>
      </c>
      <c r="J155" s="317"/>
      <c r="K155" s="313"/>
    </row>
    <row r="156" spans="2:11" s="1" customFormat="1" ht="15" customHeight="1">
      <c r="B156" s="290"/>
      <c r="C156" s="317" t="s">
        <v>1570</v>
      </c>
      <c r="D156" s="267"/>
      <c r="E156" s="267"/>
      <c r="F156" s="318" t="s">
        <v>1557</v>
      </c>
      <c r="G156" s="267"/>
      <c r="H156" s="317" t="s">
        <v>1591</v>
      </c>
      <c r="I156" s="317" t="s">
        <v>1553</v>
      </c>
      <c r="J156" s="317">
        <v>50</v>
      </c>
      <c r="K156" s="313"/>
    </row>
    <row r="157" spans="2:11" s="1" customFormat="1" ht="15" customHeight="1">
      <c r="B157" s="290"/>
      <c r="C157" s="317" t="s">
        <v>1578</v>
      </c>
      <c r="D157" s="267"/>
      <c r="E157" s="267"/>
      <c r="F157" s="318" t="s">
        <v>1557</v>
      </c>
      <c r="G157" s="267"/>
      <c r="H157" s="317" t="s">
        <v>1591</v>
      </c>
      <c r="I157" s="317" t="s">
        <v>1553</v>
      </c>
      <c r="J157" s="317">
        <v>50</v>
      </c>
      <c r="K157" s="313"/>
    </row>
    <row r="158" spans="2:11" s="1" customFormat="1" ht="15" customHeight="1">
      <c r="B158" s="290"/>
      <c r="C158" s="317" t="s">
        <v>1576</v>
      </c>
      <c r="D158" s="267"/>
      <c r="E158" s="267"/>
      <c r="F158" s="318" t="s">
        <v>1557</v>
      </c>
      <c r="G158" s="267"/>
      <c r="H158" s="317" t="s">
        <v>1591</v>
      </c>
      <c r="I158" s="317" t="s">
        <v>1553</v>
      </c>
      <c r="J158" s="317">
        <v>50</v>
      </c>
      <c r="K158" s="313"/>
    </row>
    <row r="159" spans="2:11" s="1" customFormat="1" ht="15" customHeight="1">
      <c r="B159" s="290"/>
      <c r="C159" s="317" t="s">
        <v>100</v>
      </c>
      <c r="D159" s="267"/>
      <c r="E159" s="267"/>
      <c r="F159" s="318" t="s">
        <v>1551</v>
      </c>
      <c r="G159" s="267"/>
      <c r="H159" s="317" t="s">
        <v>1613</v>
      </c>
      <c r="I159" s="317" t="s">
        <v>1553</v>
      </c>
      <c r="J159" s="317" t="s">
        <v>1614</v>
      </c>
      <c r="K159" s="313"/>
    </row>
    <row r="160" spans="2:11" s="1" customFormat="1" ht="15" customHeight="1">
      <c r="B160" s="290"/>
      <c r="C160" s="317" t="s">
        <v>1615</v>
      </c>
      <c r="D160" s="267"/>
      <c r="E160" s="267"/>
      <c r="F160" s="318" t="s">
        <v>1551</v>
      </c>
      <c r="G160" s="267"/>
      <c r="H160" s="317" t="s">
        <v>1616</v>
      </c>
      <c r="I160" s="317" t="s">
        <v>1586</v>
      </c>
      <c r="J160" s="317"/>
      <c r="K160" s="313"/>
    </row>
    <row r="161" spans="2:11" s="1" customFormat="1" ht="15" customHeight="1">
      <c r="B161" s="319"/>
      <c r="C161" s="320"/>
      <c r="D161" s="320"/>
      <c r="E161" s="320"/>
      <c r="F161" s="320"/>
      <c r="G161" s="320"/>
      <c r="H161" s="320"/>
      <c r="I161" s="320"/>
      <c r="J161" s="320"/>
      <c r="K161" s="321"/>
    </row>
    <row r="162" spans="2:11" s="1" customFormat="1" ht="18.75" customHeight="1">
      <c r="B162" s="301"/>
      <c r="C162" s="311"/>
      <c r="D162" s="311"/>
      <c r="E162" s="311"/>
      <c r="F162" s="322"/>
      <c r="G162" s="311"/>
      <c r="H162" s="311"/>
      <c r="I162" s="311"/>
      <c r="J162" s="311"/>
      <c r="K162" s="301"/>
    </row>
    <row r="163" spans="2:11" s="1" customFormat="1" ht="18.75" customHeight="1">
      <c r="B163" s="301"/>
      <c r="C163" s="311"/>
      <c r="D163" s="311"/>
      <c r="E163" s="311"/>
      <c r="F163" s="322"/>
      <c r="G163" s="311"/>
      <c r="H163" s="311"/>
      <c r="I163" s="311"/>
      <c r="J163" s="311"/>
      <c r="K163" s="301"/>
    </row>
    <row r="164" spans="2:11" s="1" customFormat="1" ht="18.75" customHeight="1">
      <c r="B164" s="301"/>
      <c r="C164" s="311"/>
      <c r="D164" s="311"/>
      <c r="E164" s="311"/>
      <c r="F164" s="322"/>
      <c r="G164" s="311"/>
      <c r="H164" s="311"/>
      <c r="I164" s="311"/>
      <c r="J164" s="311"/>
      <c r="K164" s="301"/>
    </row>
    <row r="165" spans="2:11" s="1" customFormat="1" ht="18.75" customHeight="1">
      <c r="B165" s="301"/>
      <c r="C165" s="311"/>
      <c r="D165" s="311"/>
      <c r="E165" s="311"/>
      <c r="F165" s="322"/>
      <c r="G165" s="311"/>
      <c r="H165" s="311"/>
      <c r="I165" s="311"/>
      <c r="J165" s="311"/>
      <c r="K165" s="301"/>
    </row>
    <row r="166" spans="2:11" s="1" customFormat="1" ht="18.75" customHeight="1">
      <c r="B166" s="301"/>
      <c r="C166" s="311"/>
      <c r="D166" s="311"/>
      <c r="E166" s="311"/>
      <c r="F166" s="322"/>
      <c r="G166" s="311"/>
      <c r="H166" s="311"/>
      <c r="I166" s="311"/>
      <c r="J166" s="311"/>
      <c r="K166" s="301"/>
    </row>
    <row r="167" spans="2:11" s="1" customFormat="1" ht="18.75" customHeight="1">
      <c r="B167" s="301"/>
      <c r="C167" s="311"/>
      <c r="D167" s="311"/>
      <c r="E167" s="311"/>
      <c r="F167" s="322"/>
      <c r="G167" s="311"/>
      <c r="H167" s="311"/>
      <c r="I167" s="311"/>
      <c r="J167" s="311"/>
      <c r="K167" s="301"/>
    </row>
    <row r="168" spans="2:11" s="1" customFormat="1" ht="18.75" customHeight="1">
      <c r="B168" s="301"/>
      <c r="C168" s="311"/>
      <c r="D168" s="311"/>
      <c r="E168" s="311"/>
      <c r="F168" s="322"/>
      <c r="G168" s="311"/>
      <c r="H168" s="311"/>
      <c r="I168" s="311"/>
      <c r="J168" s="311"/>
      <c r="K168" s="301"/>
    </row>
    <row r="169" spans="2:11" s="1" customFormat="1" ht="18.75" customHeight="1">
      <c r="B169" s="274"/>
      <c r="C169" s="274"/>
      <c r="D169" s="274"/>
      <c r="E169" s="274"/>
      <c r="F169" s="274"/>
      <c r="G169" s="274"/>
      <c r="H169" s="274"/>
      <c r="I169" s="274"/>
      <c r="J169" s="274"/>
      <c r="K169" s="274"/>
    </row>
    <row r="170" spans="2:11" s="1" customFormat="1" ht="7.5" customHeight="1">
      <c r="B170" s="256"/>
      <c r="C170" s="257"/>
      <c r="D170" s="257"/>
      <c r="E170" s="257"/>
      <c r="F170" s="257"/>
      <c r="G170" s="257"/>
      <c r="H170" s="257"/>
      <c r="I170" s="257"/>
      <c r="J170" s="257"/>
      <c r="K170" s="258"/>
    </row>
    <row r="171" spans="2:11" s="1" customFormat="1" ht="45" customHeight="1">
      <c r="B171" s="259"/>
      <c r="C171" s="388" t="s">
        <v>1617</v>
      </c>
      <c r="D171" s="388"/>
      <c r="E171" s="388"/>
      <c r="F171" s="388"/>
      <c r="G171" s="388"/>
      <c r="H171" s="388"/>
      <c r="I171" s="388"/>
      <c r="J171" s="388"/>
      <c r="K171" s="260"/>
    </row>
    <row r="172" spans="2:11" s="1" customFormat="1" ht="17.25" customHeight="1">
      <c r="B172" s="259"/>
      <c r="C172" s="280" t="s">
        <v>1545</v>
      </c>
      <c r="D172" s="280"/>
      <c r="E172" s="280"/>
      <c r="F172" s="280" t="s">
        <v>1546</v>
      </c>
      <c r="G172" s="323"/>
      <c r="H172" s="324" t="s">
        <v>55</v>
      </c>
      <c r="I172" s="324" t="s">
        <v>58</v>
      </c>
      <c r="J172" s="280" t="s">
        <v>1547</v>
      </c>
      <c r="K172" s="260"/>
    </row>
    <row r="173" spans="2:11" s="1" customFormat="1" ht="17.25" customHeight="1">
      <c r="B173" s="261"/>
      <c r="C173" s="282" t="s">
        <v>1548</v>
      </c>
      <c r="D173" s="282"/>
      <c r="E173" s="282"/>
      <c r="F173" s="283" t="s">
        <v>1549</v>
      </c>
      <c r="G173" s="325"/>
      <c r="H173" s="326"/>
      <c r="I173" s="326"/>
      <c r="J173" s="282" t="s">
        <v>1550</v>
      </c>
      <c r="K173" s="262"/>
    </row>
    <row r="174" spans="2:11" s="1" customFormat="1" ht="5.25" customHeight="1">
      <c r="B174" s="290"/>
      <c r="C174" s="285"/>
      <c r="D174" s="285"/>
      <c r="E174" s="285"/>
      <c r="F174" s="285"/>
      <c r="G174" s="286"/>
      <c r="H174" s="285"/>
      <c r="I174" s="285"/>
      <c r="J174" s="285"/>
      <c r="K174" s="313"/>
    </row>
    <row r="175" spans="2:11" s="1" customFormat="1" ht="15" customHeight="1">
      <c r="B175" s="290"/>
      <c r="C175" s="267" t="s">
        <v>1554</v>
      </c>
      <c r="D175" s="267"/>
      <c r="E175" s="267"/>
      <c r="F175" s="288" t="s">
        <v>1551</v>
      </c>
      <c r="G175" s="267"/>
      <c r="H175" s="267" t="s">
        <v>1591</v>
      </c>
      <c r="I175" s="267" t="s">
        <v>1553</v>
      </c>
      <c r="J175" s="267">
        <v>120</v>
      </c>
      <c r="K175" s="313"/>
    </row>
    <row r="176" spans="2:11" s="1" customFormat="1" ht="15" customHeight="1">
      <c r="B176" s="290"/>
      <c r="C176" s="267" t="s">
        <v>1600</v>
      </c>
      <c r="D176" s="267"/>
      <c r="E176" s="267"/>
      <c r="F176" s="288" t="s">
        <v>1551</v>
      </c>
      <c r="G176" s="267"/>
      <c r="H176" s="267" t="s">
        <v>1601</v>
      </c>
      <c r="I176" s="267" t="s">
        <v>1553</v>
      </c>
      <c r="J176" s="267" t="s">
        <v>1602</v>
      </c>
      <c r="K176" s="313"/>
    </row>
    <row r="177" spans="2:11" s="1" customFormat="1" ht="15" customHeight="1">
      <c r="B177" s="290"/>
      <c r="C177" s="267" t="s">
        <v>1499</v>
      </c>
      <c r="D177" s="267"/>
      <c r="E177" s="267"/>
      <c r="F177" s="288" t="s">
        <v>1551</v>
      </c>
      <c r="G177" s="267"/>
      <c r="H177" s="267" t="s">
        <v>1618</v>
      </c>
      <c r="I177" s="267" t="s">
        <v>1553</v>
      </c>
      <c r="J177" s="267" t="s">
        <v>1602</v>
      </c>
      <c r="K177" s="313"/>
    </row>
    <row r="178" spans="2:11" s="1" customFormat="1" ht="15" customHeight="1">
      <c r="B178" s="290"/>
      <c r="C178" s="267" t="s">
        <v>1556</v>
      </c>
      <c r="D178" s="267"/>
      <c r="E178" s="267"/>
      <c r="F178" s="288" t="s">
        <v>1557</v>
      </c>
      <c r="G178" s="267"/>
      <c r="H178" s="267" t="s">
        <v>1618</v>
      </c>
      <c r="I178" s="267" t="s">
        <v>1553</v>
      </c>
      <c r="J178" s="267">
        <v>50</v>
      </c>
      <c r="K178" s="313"/>
    </row>
    <row r="179" spans="2:11" s="1" customFormat="1" ht="15" customHeight="1">
      <c r="B179" s="290"/>
      <c r="C179" s="267" t="s">
        <v>1559</v>
      </c>
      <c r="D179" s="267"/>
      <c r="E179" s="267"/>
      <c r="F179" s="288" t="s">
        <v>1551</v>
      </c>
      <c r="G179" s="267"/>
      <c r="H179" s="267" t="s">
        <v>1618</v>
      </c>
      <c r="I179" s="267" t="s">
        <v>1561</v>
      </c>
      <c r="J179" s="267"/>
      <c r="K179" s="313"/>
    </row>
    <row r="180" spans="2:11" s="1" customFormat="1" ht="15" customHeight="1">
      <c r="B180" s="290"/>
      <c r="C180" s="267" t="s">
        <v>1570</v>
      </c>
      <c r="D180" s="267"/>
      <c r="E180" s="267"/>
      <c r="F180" s="288" t="s">
        <v>1557</v>
      </c>
      <c r="G180" s="267"/>
      <c r="H180" s="267" t="s">
        <v>1618</v>
      </c>
      <c r="I180" s="267" t="s">
        <v>1553</v>
      </c>
      <c r="J180" s="267">
        <v>50</v>
      </c>
      <c r="K180" s="313"/>
    </row>
    <row r="181" spans="2:11" s="1" customFormat="1" ht="15" customHeight="1">
      <c r="B181" s="290"/>
      <c r="C181" s="267" t="s">
        <v>1578</v>
      </c>
      <c r="D181" s="267"/>
      <c r="E181" s="267"/>
      <c r="F181" s="288" t="s">
        <v>1557</v>
      </c>
      <c r="G181" s="267"/>
      <c r="H181" s="267" t="s">
        <v>1618</v>
      </c>
      <c r="I181" s="267" t="s">
        <v>1553</v>
      </c>
      <c r="J181" s="267">
        <v>50</v>
      </c>
      <c r="K181" s="313"/>
    </row>
    <row r="182" spans="2:11" s="1" customFormat="1" ht="15" customHeight="1">
      <c r="B182" s="290"/>
      <c r="C182" s="267" t="s">
        <v>1576</v>
      </c>
      <c r="D182" s="267"/>
      <c r="E182" s="267"/>
      <c r="F182" s="288" t="s">
        <v>1557</v>
      </c>
      <c r="G182" s="267"/>
      <c r="H182" s="267" t="s">
        <v>1618</v>
      </c>
      <c r="I182" s="267" t="s">
        <v>1553</v>
      </c>
      <c r="J182" s="267">
        <v>50</v>
      </c>
      <c r="K182" s="313"/>
    </row>
    <row r="183" spans="2:11" s="1" customFormat="1" ht="15" customHeight="1">
      <c r="B183" s="290"/>
      <c r="C183" s="267" t="s">
        <v>133</v>
      </c>
      <c r="D183" s="267"/>
      <c r="E183" s="267"/>
      <c r="F183" s="288" t="s">
        <v>1551</v>
      </c>
      <c r="G183" s="267"/>
      <c r="H183" s="267" t="s">
        <v>1619</v>
      </c>
      <c r="I183" s="267" t="s">
        <v>1620</v>
      </c>
      <c r="J183" s="267"/>
      <c r="K183" s="313"/>
    </row>
    <row r="184" spans="2:11" s="1" customFormat="1" ht="15" customHeight="1">
      <c r="B184" s="290"/>
      <c r="C184" s="267" t="s">
        <v>58</v>
      </c>
      <c r="D184" s="267"/>
      <c r="E184" s="267"/>
      <c r="F184" s="288" t="s">
        <v>1551</v>
      </c>
      <c r="G184" s="267"/>
      <c r="H184" s="267" t="s">
        <v>1621</v>
      </c>
      <c r="I184" s="267" t="s">
        <v>1622</v>
      </c>
      <c r="J184" s="267">
        <v>1</v>
      </c>
      <c r="K184" s="313"/>
    </row>
    <row r="185" spans="2:11" s="1" customFormat="1" ht="15" customHeight="1">
      <c r="B185" s="290"/>
      <c r="C185" s="267" t="s">
        <v>54</v>
      </c>
      <c r="D185" s="267"/>
      <c r="E185" s="267"/>
      <c r="F185" s="288" t="s">
        <v>1551</v>
      </c>
      <c r="G185" s="267"/>
      <c r="H185" s="267" t="s">
        <v>1623</v>
      </c>
      <c r="I185" s="267" t="s">
        <v>1553</v>
      </c>
      <c r="J185" s="267">
        <v>20</v>
      </c>
      <c r="K185" s="313"/>
    </row>
    <row r="186" spans="2:11" s="1" customFormat="1" ht="15" customHeight="1">
      <c r="B186" s="290"/>
      <c r="C186" s="267" t="s">
        <v>55</v>
      </c>
      <c r="D186" s="267"/>
      <c r="E186" s="267"/>
      <c r="F186" s="288" t="s">
        <v>1551</v>
      </c>
      <c r="G186" s="267"/>
      <c r="H186" s="267" t="s">
        <v>1624</v>
      </c>
      <c r="I186" s="267" t="s">
        <v>1553</v>
      </c>
      <c r="J186" s="267">
        <v>255</v>
      </c>
      <c r="K186" s="313"/>
    </row>
    <row r="187" spans="2:11" s="1" customFormat="1" ht="15" customHeight="1">
      <c r="B187" s="290"/>
      <c r="C187" s="267" t="s">
        <v>134</v>
      </c>
      <c r="D187" s="267"/>
      <c r="E187" s="267"/>
      <c r="F187" s="288" t="s">
        <v>1551</v>
      </c>
      <c r="G187" s="267"/>
      <c r="H187" s="267" t="s">
        <v>1515</v>
      </c>
      <c r="I187" s="267" t="s">
        <v>1553</v>
      </c>
      <c r="J187" s="267">
        <v>10</v>
      </c>
      <c r="K187" s="313"/>
    </row>
    <row r="188" spans="2:11" s="1" customFormat="1" ht="15" customHeight="1">
      <c r="B188" s="290"/>
      <c r="C188" s="267" t="s">
        <v>135</v>
      </c>
      <c r="D188" s="267"/>
      <c r="E188" s="267"/>
      <c r="F188" s="288" t="s">
        <v>1551</v>
      </c>
      <c r="G188" s="267"/>
      <c r="H188" s="267" t="s">
        <v>1625</v>
      </c>
      <c r="I188" s="267" t="s">
        <v>1586</v>
      </c>
      <c r="J188" s="267"/>
      <c r="K188" s="313"/>
    </row>
    <row r="189" spans="2:11" s="1" customFormat="1" ht="15" customHeight="1">
      <c r="B189" s="290"/>
      <c r="C189" s="267" t="s">
        <v>1626</v>
      </c>
      <c r="D189" s="267"/>
      <c r="E189" s="267"/>
      <c r="F189" s="288" t="s">
        <v>1551</v>
      </c>
      <c r="G189" s="267"/>
      <c r="H189" s="267" t="s">
        <v>1627</v>
      </c>
      <c r="I189" s="267" t="s">
        <v>1586</v>
      </c>
      <c r="J189" s="267"/>
      <c r="K189" s="313"/>
    </row>
    <row r="190" spans="2:11" s="1" customFormat="1" ht="15" customHeight="1">
      <c r="B190" s="290"/>
      <c r="C190" s="267" t="s">
        <v>1615</v>
      </c>
      <c r="D190" s="267"/>
      <c r="E190" s="267"/>
      <c r="F190" s="288" t="s">
        <v>1551</v>
      </c>
      <c r="G190" s="267"/>
      <c r="H190" s="267" t="s">
        <v>1628</v>
      </c>
      <c r="I190" s="267" t="s">
        <v>1586</v>
      </c>
      <c r="J190" s="267"/>
      <c r="K190" s="313"/>
    </row>
    <row r="191" spans="2:11" s="1" customFormat="1" ht="15" customHeight="1">
      <c r="B191" s="290"/>
      <c r="C191" s="267" t="s">
        <v>137</v>
      </c>
      <c r="D191" s="267"/>
      <c r="E191" s="267"/>
      <c r="F191" s="288" t="s">
        <v>1557</v>
      </c>
      <c r="G191" s="267"/>
      <c r="H191" s="267" t="s">
        <v>1629</v>
      </c>
      <c r="I191" s="267" t="s">
        <v>1553</v>
      </c>
      <c r="J191" s="267">
        <v>50</v>
      </c>
      <c r="K191" s="313"/>
    </row>
    <row r="192" spans="2:11" s="1" customFormat="1" ht="15" customHeight="1">
      <c r="B192" s="290"/>
      <c r="C192" s="267" t="s">
        <v>1630</v>
      </c>
      <c r="D192" s="267"/>
      <c r="E192" s="267"/>
      <c r="F192" s="288" t="s">
        <v>1557</v>
      </c>
      <c r="G192" s="267"/>
      <c r="H192" s="267" t="s">
        <v>1631</v>
      </c>
      <c r="I192" s="267" t="s">
        <v>1632</v>
      </c>
      <c r="J192" s="267"/>
      <c r="K192" s="313"/>
    </row>
    <row r="193" spans="2:11" s="1" customFormat="1" ht="15" customHeight="1">
      <c r="B193" s="290"/>
      <c r="C193" s="267" t="s">
        <v>1633</v>
      </c>
      <c r="D193" s="267"/>
      <c r="E193" s="267"/>
      <c r="F193" s="288" t="s">
        <v>1557</v>
      </c>
      <c r="G193" s="267"/>
      <c r="H193" s="267" t="s">
        <v>1634</v>
      </c>
      <c r="I193" s="267" t="s">
        <v>1632</v>
      </c>
      <c r="J193" s="267"/>
      <c r="K193" s="313"/>
    </row>
    <row r="194" spans="2:11" s="1" customFormat="1" ht="15" customHeight="1">
      <c r="B194" s="290"/>
      <c r="C194" s="267" t="s">
        <v>1635</v>
      </c>
      <c r="D194" s="267"/>
      <c r="E194" s="267"/>
      <c r="F194" s="288" t="s">
        <v>1557</v>
      </c>
      <c r="G194" s="267"/>
      <c r="H194" s="267" t="s">
        <v>1636</v>
      </c>
      <c r="I194" s="267" t="s">
        <v>1632</v>
      </c>
      <c r="J194" s="267"/>
      <c r="K194" s="313"/>
    </row>
    <row r="195" spans="2:11" s="1" customFormat="1" ht="15" customHeight="1">
      <c r="B195" s="290"/>
      <c r="C195" s="327" t="s">
        <v>1637</v>
      </c>
      <c r="D195" s="267"/>
      <c r="E195" s="267"/>
      <c r="F195" s="288" t="s">
        <v>1557</v>
      </c>
      <c r="G195" s="267"/>
      <c r="H195" s="267" t="s">
        <v>1638</v>
      </c>
      <c r="I195" s="267" t="s">
        <v>1639</v>
      </c>
      <c r="J195" s="328" t="s">
        <v>1640</v>
      </c>
      <c r="K195" s="313"/>
    </row>
    <row r="196" spans="2:11" s="1" customFormat="1" ht="15" customHeight="1">
      <c r="B196" s="290"/>
      <c r="C196" s="327" t="s">
        <v>43</v>
      </c>
      <c r="D196" s="267"/>
      <c r="E196" s="267"/>
      <c r="F196" s="288" t="s">
        <v>1551</v>
      </c>
      <c r="G196" s="267"/>
      <c r="H196" s="264" t="s">
        <v>1641</v>
      </c>
      <c r="I196" s="267" t="s">
        <v>1642</v>
      </c>
      <c r="J196" s="267"/>
      <c r="K196" s="313"/>
    </row>
    <row r="197" spans="2:11" s="1" customFormat="1" ht="15" customHeight="1">
      <c r="B197" s="290"/>
      <c r="C197" s="327" t="s">
        <v>1643</v>
      </c>
      <c r="D197" s="267"/>
      <c r="E197" s="267"/>
      <c r="F197" s="288" t="s">
        <v>1551</v>
      </c>
      <c r="G197" s="267"/>
      <c r="H197" s="267" t="s">
        <v>1644</v>
      </c>
      <c r="I197" s="267" t="s">
        <v>1586</v>
      </c>
      <c r="J197" s="267"/>
      <c r="K197" s="313"/>
    </row>
    <row r="198" spans="2:11" s="1" customFormat="1" ht="15" customHeight="1">
      <c r="B198" s="290"/>
      <c r="C198" s="327" t="s">
        <v>1645</v>
      </c>
      <c r="D198" s="267"/>
      <c r="E198" s="267"/>
      <c r="F198" s="288" t="s">
        <v>1551</v>
      </c>
      <c r="G198" s="267"/>
      <c r="H198" s="267" t="s">
        <v>1646</v>
      </c>
      <c r="I198" s="267" t="s">
        <v>1586</v>
      </c>
      <c r="J198" s="267"/>
      <c r="K198" s="313"/>
    </row>
    <row r="199" spans="2:11" s="1" customFormat="1" ht="15" customHeight="1">
      <c r="B199" s="290"/>
      <c r="C199" s="327" t="s">
        <v>1647</v>
      </c>
      <c r="D199" s="267"/>
      <c r="E199" s="267"/>
      <c r="F199" s="288" t="s">
        <v>1557</v>
      </c>
      <c r="G199" s="267"/>
      <c r="H199" s="267" t="s">
        <v>1648</v>
      </c>
      <c r="I199" s="267" t="s">
        <v>1586</v>
      </c>
      <c r="J199" s="267"/>
      <c r="K199" s="313"/>
    </row>
    <row r="200" spans="2:11" s="1" customFormat="1" ht="15" customHeight="1">
      <c r="B200" s="319"/>
      <c r="C200" s="329"/>
      <c r="D200" s="320"/>
      <c r="E200" s="320"/>
      <c r="F200" s="320"/>
      <c r="G200" s="320"/>
      <c r="H200" s="320"/>
      <c r="I200" s="320"/>
      <c r="J200" s="320"/>
      <c r="K200" s="321"/>
    </row>
    <row r="201" spans="2:11" s="1" customFormat="1" ht="18.75" customHeight="1">
      <c r="B201" s="301"/>
      <c r="C201" s="311"/>
      <c r="D201" s="311"/>
      <c r="E201" s="311"/>
      <c r="F201" s="322"/>
      <c r="G201" s="311"/>
      <c r="H201" s="311"/>
      <c r="I201" s="311"/>
      <c r="J201" s="311"/>
      <c r="K201" s="301"/>
    </row>
    <row r="202" spans="2:11" s="1" customFormat="1" ht="18.75" customHeight="1">
      <c r="B202" s="274"/>
      <c r="C202" s="274"/>
      <c r="D202" s="274"/>
      <c r="E202" s="274"/>
      <c r="F202" s="274"/>
      <c r="G202" s="274"/>
      <c r="H202" s="274"/>
      <c r="I202" s="274"/>
      <c r="J202" s="274"/>
      <c r="K202" s="274"/>
    </row>
    <row r="203" spans="2:11" s="1" customFormat="1" ht="13.5">
      <c r="B203" s="256"/>
      <c r="C203" s="257"/>
      <c r="D203" s="257"/>
      <c r="E203" s="257"/>
      <c r="F203" s="257"/>
      <c r="G203" s="257"/>
      <c r="H203" s="257"/>
      <c r="I203" s="257"/>
      <c r="J203" s="257"/>
      <c r="K203" s="258"/>
    </row>
    <row r="204" spans="2:11" s="1" customFormat="1" ht="21" customHeight="1">
      <c r="B204" s="259"/>
      <c r="C204" s="388" t="s">
        <v>1649</v>
      </c>
      <c r="D204" s="388"/>
      <c r="E204" s="388"/>
      <c r="F204" s="388"/>
      <c r="G204" s="388"/>
      <c r="H204" s="388"/>
      <c r="I204" s="388"/>
      <c r="J204" s="388"/>
      <c r="K204" s="260"/>
    </row>
    <row r="205" spans="2:11" s="1" customFormat="1" ht="25.5" customHeight="1">
      <c r="B205" s="259"/>
      <c r="C205" s="330" t="s">
        <v>1650</v>
      </c>
      <c r="D205" s="330"/>
      <c r="E205" s="330"/>
      <c r="F205" s="330" t="s">
        <v>1651</v>
      </c>
      <c r="G205" s="331"/>
      <c r="H205" s="389" t="s">
        <v>1652</v>
      </c>
      <c r="I205" s="389"/>
      <c r="J205" s="389"/>
      <c r="K205" s="260"/>
    </row>
    <row r="206" spans="2:11" s="1" customFormat="1" ht="5.25" customHeight="1">
      <c r="B206" s="290"/>
      <c r="C206" s="285"/>
      <c r="D206" s="285"/>
      <c r="E206" s="285"/>
      <c r="F206" s="285"/>
      <c r="G206" s="311"/>
      <c r="H206" s="285"/>
      <c r="I206" s="285"/>
      <c r="J206" s="285"/>
      <c r="K206" s="313"/>
    </row>
    <row r="207" spans="2:11" s="1" customFormat="1" ht="15" customHeight="1">
      <c r="B207" s="290"/>
      <c r="C207" s="267" t="s">
        <v>1642</v>
      </c>
      <c r="D207" s="267"/>
      <c r="E207" s="267"/>
      <c r="F207" s="288" t="s">
        <v>44</v>
      </c>
      <c r="G207" s="267"/>
      <c r="H207" s="390" t="s">
        <v>1653</v>
      </c>
      <c r="I207" s="390"/>
      <c r="J207" s="390"/>
      <c r="K207" s="313"/>
    </row>
    <row r="208" spans="2:11" s="1" customFormat="1" ht="15" customHeight="1">
      <c r="B208" s="290"/>
      <c r="C208" s="267"/>
      <c r="D208" s="267"/>
      <c r="E208" s="267"/>
      <c r="F208" s="288" t="s">
        <v>45</v>
      </c>
      <c r="G208" s="267"/>
      <c r="H208" s="390" t="s">
        <v>1654</v>
      </c>
      <c r="I208" s="390"/>
      <c r="J208" s="390"/>
      <c r="K208" s="313"/>
    </row>
    <row r="209" spans="2:11" s="1" customFormat="1" ht="15" customHeight="1">
      <c r="B209" s="290"/>
      <c r="C209" s="267"/>
      <c r="D209" s="267"/>
      <c r="E209" s="267"/>
      <c r="F209" s="288" t="s">
        <v>48</v>
      </c>
      <c r="G209" s="267"/>
      <c r="H209" s="390" t="s">
        <v>1655</v>
      </c>
      <c r="I209" s="390"/>
      <c r="J209" s="390"/>
      <c r="K209" s="313"/>
    </row>
    <row r="210" spans="2:11" s="1" customFormat="1" ht="15" customHeight="1">
      <c r="B210" s="290"/>
      <c r="C210" s="267"/>
      <c r="D210" s="267"/>
      <c r="E210" s="267"/>
      <c r="F210" s="288" t="s">
        <v>46</v>
      </c>
      <c r="G210" s="267"/>
      <c r="H210" s="390" t="s">
        <v>1656</v>
      </c>
      <c r="I210" s="390"/>
      <c r="J210" s="390"/>
      <c r="K210" s="313"/>
    </row>
    <row r="211" spans="2:11" s="1" customFormat="1" ht="15" customHeight="1">
      <c r="B211" s="290"/>
      <c r="C211" s="267"/>
      <c r="D211" s="267"/>
      <c r="E211" s="267"/>
      <c r="F211" s="288" t="s">
        <v>47</v>
      </c>
      <c r="G211" s="267"/>
      <c r="H211" s="390" t="s">
        <v>1657</v>
      </c>
      <c r="I211" s="390"/>
      <c r="J211" s="390"/>
      <c r="K211" s="313"/>
    </row>
    <row r="212" spans="2:11" s="1" customFormat="1" ht="15" customHeight="1">
      <c r="B212" s="290"/>
      <c r="C212" s="267"/>
      <c r="D212" s="267"/>
      <c r="E212" s="267"/>
      <c r="F212" s="288"/>
      <c r="G212" s="267"/>
      <c r="H212" s="267"/>
      <c r="I212" s="267"/>
      <c r="J212" s="267"/>
      <c r="K212" s="313"/>
    </row>
    <row r="213" spans="2:11" s="1" customFormat="1" ht="15" customHeight="1">
      <c r="B213" s="290"/>
      <c r="C213" s="267" t="s">
        <v>1598</v>
      </c>
      <c r="D213" s="267"/>
      <c r="E213" s="267"/>
      <c r="F213" s="288" t="s">
        <v>80</v>
      </c>
      <c r="G213" s="267"/>
      <c r="H213" s="390" t="s">
        <v>1658</v>
      </c>
      <c r="I213" s="390"/>
      <c r="J213" s="390"/>
      <c r="K213" s="313"/>
    </row>
    <row r="214" spans="2:11" s="1" customFormat="1" ht="15" customHeight="1">
      <c r="B214" s="290"/>
      <c r="C214" s="267"/>
      <c r="D214" s="267"/>
      <c r="E214" s="267"/>
      <c r="F214" s="288" t="s">
        <v>1497</v>
      </c>
      <c r="G214" s="267"/>
      <c r="H214" s="390" t="s">
        <v>1498</v>
      </c>
      <c r="I214" s="390"/>
      <c r="J214" s="390"/>
      <c r="K214" s="313"/>
    </row>
    <row r="215" spans="2:11" s="1" customFormat="1" ht="15" customHeight="1">
      <c r="B215" s="290"/>
      <c r="C215" s="267"/>
      <c r="D215" s="267"/>
      <c r="E215" s="267"/>
      <c r="F215" s="288" t="s">
        <v>1495</v>
      </c>
      <c r="G215" s="267"/>
      <c r="H215" s="390" t="s">
        <v>1659</v>
      </c>
      <c r="I215" s="390"/>
      <c r="J215" s="390"/>
      <c r="K215" s="313"/>
    </row>
    <row r="216" spans="2:11" s="1" customFormat="1" ht="15" customHeight="1">
      <c r="B216" s="332"/>
      <c r="C216" s="267"/>
      <c r="D216" s="267"/>
      <c r="E216" s="267"/>
      <c r="F216" s="288" t="s">
        <v>86</v>
      </c>
      <c r="G216" s="327"/>
      <c r="H216" s="391" t="s">
        <v>85</v>
      </c>
      <c r="I216" s="391"/>
      <c r="J216" s="391"/>
      <c r="K216" s="333"/>
    </row>
    <row r="217" spans="2:11" s="1" customFormat="1" ht="15" customHeight="1">
      <c r="B217" s="332"/>
      <c r="C217" s="267"/>
      <c r="D217" s="267"/>
      <c r="E217" s="267"/>
      <c r="F217" s="288" t="s">
        <v>91</v>
      </c>
      <c r="G217" s="327"/>
      <c r="H217" s="391" t="s">
        <v>1660</v>
      </c>
      <c r="I217" s="391"/>
      <c r="J217" s="391"/>
      <c r="K217" s="333"/>
    </row>
    <row r="218" spans="2:11" s="1" customFormat="1" ht="15" customHeight="1">
      <c r="B218" s="332"/>
      <c r="C218" s="267"/>
      <c r="D218" s="267"/>
      <c r="E218" s="267"/>
      <c r="F218" s="288"/>
      <c r="G218" s="327"/>
      <c r="H218" s="317"/>
      <c r="I218" s="317"/>
      <c r="J218" s="317"/>
      <c r="K218" s="333"/>
    </row>
    <row r="219" spans="2:11" s="1" customFormat="1" ht="15" customHeight="1">
      <c r="B219" s="332"/>
      <c r="C219" s="267" t="s">
        <v>1622</v>
      </c>
      <c r="D219" s="267"/>
      <c r="E219" s="267"/>
      <c r="F219" s="288">
        <v>1</v>
      </c>
      <c r="G219" s="327"/>
      <c r="H219" s="391" t="s">
        <v>1661</v>
      </c>
      <c r="I219" s="391"/>
      <c r="J219" s="391"/>
      <c r="K219" s="333"/>
    </row>
    <row r="220" spans="2:11" s="1" customFormat="1" ht="15" customHeight="1">
      <c r="B220" s="332"/>
      <c r="C220" s="267"/>
      <c r="D220" s="267"/>
      <c r="E220" s="267"/>
      <c r="F220" s="288">
        <v>2</v>
      </c>
      <c r="G220" s="327"/>
      <c r="H220" s="391" t="s">
        <v>1662</v>
      </c>
      <c r="I220" s="391"/>
      <c r="J220" s="391"/>
      <c r="K220" s="333"/>
    </row>
    <row r="221" spans="2:11" s="1" customFormat="1" ht="15" customHeight="1">
      <c r="B221" s="332"/>
      <c r="C221" s="267"/>
      <c r="D221" s="267"/>
      <c r="E221" s="267"/>
      <c r="F221" s="288">
        <v>3</v>
      </c>
      <c r="G221" s="327"/>
      <c r="H221" s="391" t="s">
        <v>1663</v>
      </c>
      <c r="I221" s="391"/>
      <c r="J221" s="391"/>
      <c r="K221" s="333"/>
    </row>
    <row r="222" spans="2:11" s="1" customFormat="1" ht="15" customHeight="1">
      <c r="B222" s="332"/>
      <c r="C222" s="267"/>
      <c r="D222" s="267"/>
      <c r="E222" s="267"/>
      <c r="F222" s="288">
        <v>4</v>
      </c>
      <c r="G222" s="327"/>
      <c r="H222" s="391" t="s">
        <v>1664</v>
      </c>
      <c r="I222" s="391"/>
      <c r="J222" s="391"/>
      <c r="K222" s="333"/>
    </row>
    <row r="223" spans="2:11" s="1" customFormat="1" ht="12.75" customHeight="1">
      <c r="B223" s="334"/>
      <c r="C223" s="335"/>
      <c r="D223" s="335"/>
      <c r="E223" s="335"/>
      <c r="F223" s="335"/>
      <c r="G223" s="335"/>
      <c r="H223" s="335"/>
      <c r="I223" s="335"/>
      <c r="J223" s="335"/>
      <c r="K223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6:J6"/>
    <mergeCell ref="C7:J7"/>
    <mergeCell ref="D11:J11"/>
    <mergeCell ref="D15:J15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3:J3"/>
    <mergeCell ref="C4:J4"/>
    <mergeCell ref="C9:J9"/>
    <mergeCell ref="D10:J10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7:J217"/>
    <mergeCell ref="H219:J219"/>
    <mergeCell ref="H220:J220"/>
    <mergeCell ref="H221:J221"/>
    <mergeCell ref="H222:J222"/>
    <mergeCell ref="H211:J211"/>
    <mergeCell ref="H213:J213"/>
    <mergeCell ref="H214:J214"/>
    <mergeCell ref="H215:J215"/>
    <mergeCell ref="H216:J216"/>
    <mergeCell ref="H205:J205"/>
    <mergeCell ref="H207:J207"/>
    <mergeCell ref="H208:J208"/>
    <mergeCell ref="H209:J209"/>
    <mergeCell ref="H210:J210"/>
    <mergeCell ref="C102:J102"/>
    <mergeCell ref="C122:J122"/>
    <mergeCell ref="C147:J147"/>
    <mergeCell ref="C171:J171"/>
    <mergeCell ref="C204:J204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Honza-PC\Honza</dc:creator>
  <cp:keywords/>
  <dc:description/>
  <cp:lastModifiedBy>Ivona Peštálová</cp:lastModifiedBy>
  <dcterms:created xsi:type="dcterms:W3CDTF">2021-10-29T09:28:47Z</dcterms:created>
  <dcterms:modified xsi:type="dcterms:W3CDTF">2021-11-24T09:52:12Z</dcterms:modified>
  <cp:category/>
  <cp:version/>
  <cp:contentType/>
  <cp:contentStatus/>
</cp:coreProperties>
</file>