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tka Dupalová\Desktop\Stavebně inženýrská činnost\Obec Milín\Blok A, M,O\"/>
    </mc:Choice>
  </mc:AlternateContent>
  <bookViews>
    <workbookView xWindow="0" yWindow="0" windowWidth="0" windowHeight="0"/>
  </bookViews>
  <sheets>
    <sheet name="Rekapitulace stavby" sheetId="1" r:id="rId1"/>
    <sheet name="01 - Stavební úpravy sute..." sheetId="2" r:id="rId2"/>
    <sheet name="01 - č.p.222" sheetId="3" r:id="rId3"/>
    <sheet name="02 - č.p.223" sheetId="4" r:id="rId4"/>
    <sheet name="03 - č.p.224" sheetId="5" r:id="rId5"/>
    <sheet name="Seznam figur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'01 - Stavební úpravy sute...'!$C$128:$K$273</definedName>
    <definedName name="_xlnm.Print_Area" localSheetId="1">'01 - Stavební úpravy sute...'!$C$82:$J$110,'01 - Stavební úpravy sute...'!$C$116:$K$273</definedName>
    <definedName name="_xlnm.Print_Titles" localSheetId="1">'01 - Stavební úpravy sute...'!$128:$128</definedName>
    <definedName name="_xlnm._FilterDatabase" localSheetId="2" hidden="1">'01 - č.p.222'!$C$134:$K$310</definedName>
    <definedName name="_xlnm.Print_Area" localSheetId="2">'01 - č.p.222'!$C$82:$J$114,'01 - č.p.222'!$C$120:$K$310</definedName>
    <definedName name="_xlnm.Print_Titles" localSheetId="2">'01 - č.p.222'!$134:$134</definedName>
    <definedName name="_xlnm._FilterDatabase" localSheetId="3" hidden="1">'02 - č.p.223'!$C$134:$K$310</definedName>
    <definedName name="_xlnm.Print_Area" localSheetId="3">'02 - č.p.223'!$C$82:$J$114,'02 - č.p.223'!$C$120:$K$310</definedName>
    <definedName name="_xlnm.Print_Titles" localSheetId="3">'02 - č.p.223'!$134:$134</definedName>
    <definedName name="_xlnm._FilterDatabase" localSheetId="4" hidden="1">'03 - č.p.224'!$C$134:$K$310</definedName>
    <definedName name="_xlnm.Print_Area" localSheetId="4">'03 - č.p.224'!$C$82:$J$114,'03 - č.p.224'!$C$120:$K$310</definedName>
    <definedName name="_xlnm.Print_Titles" localSheetId="4">'03 - č.p.224'!$134:$134</definedName>
    <definedName name="_xlnm.Print_Area" localSheetId="5">'Seznam figur'!$C$4:$G$459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9"/>
  <c r="J38"/>
  <c i="1" r="AY99"/>
  <c i="5" r="J37"/>
  <c i="1" r="AX99"/>
  <c i="5" r="BI309"/>
  <c r="BH309"/>
  <c r="BG309"/>
  <c r="BE309"/>
  <c r="T309"/>
  <c r="R309"/>
  <c r="P309"/>
  <c r="BI307"/>
  <c r="BH307"/>
  <c r="BG307"/>
  <c r="BE307"/>
  <c r="T307"/>
  <c r="R307"/>
  <c r="P307"/>
  <c r="BI305"/>
  <c r="BH305"/>
  <c r="BG305"/>
  <c r="BE305"/>
  <c r="T305"/>
  <c r="R305"/>
  <c r="P305"/>
  <c r="BI302"/>
  <c r="BH302"/>
  <c r="BG302"/>
  <c r="BE302"/>
  <c r="T302"/>
  <c r="R302"/>
  <c r="P302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91"/>
  <c r="BH291"/>
  <c r="BG291"/>
  <c r="BE291"/>
  <c r="T291"/>
  <c r="R291"/>
  <c r="P291"/>
  <c r="BI287"/>
  <c r="BH287"/>
  <c r="BG287"/>
  <c r="BE287"/>
  <c r="T287"/>
  <c r="R287"/>
  <c r="P287"/>
  <c r="BI284"/>
  <c r="BH284"/>
  <c r="BG284"/>
  <c r="BE284"/>
  <c r="T284"/>
  <c r="R284"/>
  <c r="P284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69"/>
  <c r="BH269"/>
  <c r="BG269"/>
  <c r="BE269"/>
  <c r="T269"/>
  <c r="R269"/>
  <c r="P269"/>
  <c r="BI265"/>
  <c r="BH265"/>
  <c r="BG265"/>
  <c r="BE265"/>
  <c r="T265"/>
  <c r="R265"/>
  <c r="P265"/>
  <c r="BI263"/>
  <c r="BH263"/>
  <c r="BG263"/>
  <c r="BE263"/>
  <c r="T263"/>
  <c r="R263"/>
  <c r="P263"/>
  <c r="BI261"/>
  <c r="BH261"/>
  <c r="BG261"/>
  <c r="BE261"/>
  <c r="T261"/>
  <c r="R261"/>
  <c r="P261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49"/>
  <c r="BH249"/>
  <c r="BG249"/>
  <c r="BE249"/>
  <c r="T249"/>
  <c r="R249"/>
  <c r="P249"/>
  <c r="BI247"/>
  <c r="BH247"/>
  <c r="BG247"/>
  <c r="BE247"/>
  <c r="T247"/>
  <c r="R247"/>
  <c r="P247"/>
  <c r="BI242"/>
  <c r="BH242"/>
  <c r="BG242"/>
  <c r="BE242"/>
  <c r="T242"/>
  <c r="T241"/>
  <c r="R242"/>
  <c r="R241"/>
  <c r="P242"/>
  <c r="P241"/>
  <c r="BI239"/>
  <c r="BH239"/>
  <c r="BG239"/>
  <c r="BE239"/>
  <c r="T239"/>
  <c r="T238"/>
  <c r="R239"/>
  <c r="R238"/>
  <c r="P239"/>
  <c r="P238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7"/>
  <c r="BH227"/>
  <c r="BG227"/>
  <c r="BE227"/>
  <c r="T227"/>
  <c r="R227"/>
  <c r="P227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7"/>
  <c r="BH197"/>
  <c r="BG197"/>
  <c r="BE197"/>
  <c r="T197"/>
  <c r="R197"/>
  <c r="P197"/>
  <c r="BI195"/>
  <c r="BH195"/>
  <c r="BG195"/>
  <c r="BE195"/>
  <c r="T195"/>
  <c r="R195"/>
  <c r="P195"/>
  <c r="BI193"/>
  <c r="BH193"/>
  <c r="BG193"/>
  <c r="BE193"/>
  <c r="T193"/>
  <c r="R193"/>
  <c r="P193"/>
  <c r="BI190"/>
  <c r="BH190"/>
  <c r="BG190"/>
  <c r="BE190"/>
  <c r="T190"/>
  <c r="T189"/>
  <c r="R190"/>
  <c r="R189"/>
  <c r="P190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1"/>
  <c r="BH181"/>
  <c r="BG181"/>
  <c r="BE181"/>
  <c r="T181"/>
  <c r="R181"/>
  <c r="P181"/>
  <c r="BI179"/>
  <c r="BH179"/>
  <c r="BG179"/>
  <c r="BE179"/>
  <c r="T179"/>
  <c r="R179"/>
  <c r="P179"/>
  <c r="BI175"/>
  <c r="BH175"/>
  <c r="BG175"/>
  <c r="BE175"/>
  <c r="T175"/>
  <c r="R175"/>
  <c r="P175"/>
  <c r="BI173"/>
  <c r="BH173"/>
  <c r="BG173"/>
  <c r="BE173"/>
  <c r="T173"/>
  <c r="R173"/>
  <c r="P173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8"/>
  <c r="BH158"/>
  <c r="BG158"/>
  <c r="BE158"/>
  <c r="T158"/>
  <c r="R158"/>
  <c r="P158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38"/>
  <c r="BH138"/>
  <c r="BG138"/>
  <c r="BE138"/>
  <c r="T138"/>
  <c r="T137"/>
  <c r="R138"/>
  <c r="R137"/>
  <c r="P138"/>
  <c r="P137"/>
  <c r="J132"/>
  <c r="J131"/>
  <c r="F131"/>
  <c r="F129"/>
  <c r="E127"/>
  <c r="J94"/>
  <c r="J93"/>
  <c r="F93"/>
  <c r="F91"/>
  <c r="E89"/>
  <c r="J20"/>
  <c r="E20"/>
  <c r="F132"/>
  <c r="J19"/>
  <c r="J14"/>
  <c r="J129"/>
  <c r="E7"/>
  <c r="E85"/>
  <c i="4" r="J39"/>
  <c r="J38"/>
  <c i="1" r="AY98"/>
  <c i="4" r="J37"/>
  <c i="1" r="AX98"/>
  <c i="4" r="BI309"/>
  <c r="BH309"/>
  <c r="BG309"/>
  <c r="BE309"/>
  <c r="T309"/>
  <c r="R309"/>
  <c r="P309"/>
  <c r="BI307"/>
  <c r="BH307"/>
  <c r="BG307"/>
  <c r="BE307"/>
  <c r="T307"/>
  <c r="R307"/>
  <c r="P307"/>
  <c r="BI305"/>
  <c r="BH305"/>
  <c r="BG305"/>
  <c r="BE305"/>
  <c r="T305"/>
  <c r="R305"/>
  <c r="P305"/>
  <c r="BI302"/>
  <c r="BH302"/>
  <c r="BG302"/>
  <c r="BE302"/>
  <c r="T302"/>
  <c r="R302"/>
  <c r="P302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91"/>
  <c r="BH291"/>
  <c r="BG291"/>
  <c r="BE291"/>
  <c r="T291"/>
  <c r="R291"/>
  <c r="P291"/>
  <c r="BI287"/>
  <c r="BH287"/>
  <c r="BG287"/>
  <c r="BE287"/>
  <c r="T287"/>
  <c r="R287"/>
  <c r="P287"/>
  <c r="BI284"/>
  <c r="BH284"/>
  <c r="BG284"/>
  <c r="BE284"/>
  <c r="T284"/>
  <c r="R284"/>
  <c r="P284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69"/>
  <c r="BH269"/>
  <c r="BG269"/>
  <c r="BE269"/>
  <c r="T269"/>
  <c r="R269"/>
  <c r="P269"/>
  <c r="BI265"/>
  <c r="BH265"/>
  <c r="BG265"/>
  <c r="BE265"/>
  <c r="T265"/>
  <c r="R265"/>
  <c r="P265"/>
  <c r="BI263"/>
  <c r="BH263"/>
  <c r="BG263"/>
  <c r="BE263"/>
  <c r="T263"/>
  <c r="R263"/>
  <c r="P263"/>
  <c r="BI261"/>
  <c r="BH261"/>
  <c r="BG261"/>
  <c r="BE261"/>
  <c r="T261"/>
  <c r="R261"/>
  <c r="P261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49"/>
  <c r="BH249"/>
  <c r="BG249"/>
  <c r="BE249"/>
  <c r="T249"/>
  <c r="R249"/>
  <c r="P249"/>
  <c r="BI247"/>
  <c r="BH247"/>
  <c r="BG247"/>
  <c r="BE247"/>
  <c r="T247"/>
  <c r="R247"/>
  <c r="P247"/>
  <c r="BI242"/>
  <c r="BH242"/>
  <c r="BG242"/>
  <c r="BE242"/>
  <c r="T242"/>
  <c r="T241"/>
  <c r="R242"/>
  <c r="R241"/>
  <c r="P242"/>
  <c r="P241"/>
  <c r="BI239"/>
  <c r="BH239"/>
  <c r="BG239"/>
  <c r="BE239"/>
  <c r="T239"/>
  <c r="T238"/>
  <c r="R239"/>
  <c r="R238"/>
  <c r="P239"/>
  <c r="P238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7"/>
  <c r="BH227"/>
  <c r="BG227"/>
  <c r="BE227"/>
  <c r="T227"/>
  <c r="R227"/>
  <c r="P227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7"/>
  <c r="BH197"/>
  <c r="BG197"/>
  <c r="BE197"/>
  <c r="T197"/>
  <c r="R197"/>
  <c r="P197"/>
  <c r="BI195"/>
  <c r="BH195"/>
  <c r="BG195"/>
  <c r="BE195"/>
  <c r="T195"/>
  <c r="R195"/>
  <c r="P195"/>
  <c r="BI193"/>
  <c r="BH193"/>
  <c r="BG193"/>
  <c r="BE193"/>
  <c r="T193"/>
  <c r="R193"/>
  <c r="P193"/>
  <c r="BI190"/>
  <c r="BH190"/>
  <c r="BG190"/>
  <c r="BE190"/>
  <c r="T190"/>
  <c r="T189"/>
  <c r="R190"/>
  <c r="R189"/>
  <c r="P190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1"/>
  <c r="BH181"/>
  <c r="BG181"/>
  <c r="BE181"/>
  <c r="T181"/>
  <c r="R181"/>
  <c r="P181"/>
  <c r="BI179"/>
  <c r="BH179"/>
  <c r="BG179"/>
  <c r="BE179"/>
  <c r="T179"/>
  <c r="R179"/>
  <c r="P179"/>
  <c r="BI175"/>
  <c r="BH175"/>
  <c r="BG175"/>
  <c r="BE175"/>
  <c r="T175"/>
  <c r="R175"/>
  <c r="P175"/>
  <c r="BI173"/>
  <c r="BH173"/>
  <c r="BG173"/>
  <c r="BE173"/>
  <c r="T173"/>
  <c r="R173"/>
  <c r="P173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8"/>
  <c r="BH158"/>
  <c r="BG158"/>
  <c r="BE158"/>
  <c r="T158"/>
  <c r="R158"/>
  <c r="P158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38"/>
  <c r="BH138"/>
  <c r="BG138"/>
  <c r="BE138"/>
  <c r="T138"/>
  <c r="T137"/>
  <c r="R138"/>
  <c r="R137"/>
  <c r="P138"/>
  <c r="P137"/>
  <c r="J132"/>
  <c r="J131"/>
  <c r="F131"/>
  <c r="F129"/>
  <c r="E127"/>
  <c r="J94"/>
  <c r="J93"/>
  <c r="F93"/>
  <c r="F91"/>
  <c r="E89"/>
  <c r="J20"/>
  <c r="E20"/>
  <c r="F132"/>
  <c r="J19"/>
  <c r="J14"/>
  <c r="J129"/>
  <c r="E7"/>
  <c r="E123"/>
  <c i="3" r="J39"/>
  <c r="J38"/>
  <c i="1" r="AY97"/>
  <c i="3" r="J37"/>
  <c i="1" r="AX97"/>
  <c i="3" r="BI309"/>
  <c r="BH309"/>
  <c r="BG309"/>
  <c r="BE309"/>
  <c r="T309"/>
  <c r="R309"/>
  <c r="P309"/>
  <c r="BI307"/>
  <c r="BH307"/>
  <c r="BG307"/>
  <c r="BE307"/>
  <c r="T307"/>
  <c r="R307"/>
  <c r="P307"/>
  <c r="BI305"/>
  <c r="BH305"/>
  <c r="BG305"/>
  <c r="BE305"/>
  <c r="T305"/>
  <c r="R305"/>
  <c r="P305"/>
  <c r="BI302"/>
  <c r="BH302"/>
  <c r="BG302"/>
  <c r="BE302"/>
  <c r="T302"/>
  <c r="R302"/>
  <c r="P302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91"/>
  <c r="BH291"/>
  <c r="BG291"/>
  <c r="BE291"/>
  <c r="T291"/>
  <c r="R291"/>
  <c r="P291"/>
  <c r="BI287"/>
  <c r="BH287"/>
  <c r="BG287"/>
  <c r="BE287"/>
  <c r="T287"/>
  <c r="R287"/>
  <c r="P287"/>
  <c r="BI284"/>
  <c r="BH284"/>
  <c r="BG284"/>
  <c r="BE284"/>
  <c r="T284"/>
  <c r="R284"/>
  <c r="P284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69"/>
  <c r="BH269"/>
  <c r="BG269"/>
  <c r="BE269"/>
  <c r="T269"/>
  <c r="R269"/>
  <c r="P269"/>
  <c r="BI265"/>
  <c r="BH265"/>
  <c r="BG265"/>
  <c r="BE265"/>
  <c r="T265"/>
  <c r="R265"/>
  <c r="P265"/>
  <c r="BI263"/>
  <c r="BH263"/>
  <c r="BG263"/>
  <c r="BE263"/>
  <c r="T263"/>
  <c r="R263"/>
  <c r="P263"/>
  <c r="BI261"/>
  <c r="BH261"/>
  <c r="BG261"/>
  <c r="BE261"/>
  <c r="T261"/>
  <c r="R261"/>
  <c r="P261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49"/>
  <c r="BH249"/>
  <c r="BG249"/>
  <c r="BE249"/>
  <c r="T249"/>
  <c r="R249"/>
  <c r="P249"/>
  <c r="BI247"/>
  <c r="BH247"/>
  <c r="BG247"/>
  <c r="BE247"/>
  <c r="T247"/>
  <c r="R247"/>
  <c r="P247"/>
  <c r="BI242"/>
  <c r="BH242"/>
  <c r="BG242"/>
  <c r="BE242"/>
  <c r="T242"/>
  <c r="T241"/>
  <c r="R242"/>
  <c r="R241"/>
  <c r="P242"/>
  <c r="P241"/>
  <c r="BI239"/>
  <c r="BH239"/>
  <c r="BG239"/>
  <c r="BE239"/>
  <c r="T239"/>
  <c r="T238"/>
  <c r="R239"/>
  <c r="R238"/>
  <c r="P239"/>
  <c r="P238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7"/>
  <c r="BH227"/>
  <c r="BG227"/>
  <c r="BE227"/>
  <c r="T227"/>
  <c r="R227"/>
  <c r="P227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7"/>
  <c r="BH197"/>
  <c r="BG197"/>
  <c r="BE197"/>
  <c r="T197"/>
  <c r="R197"/>
  <c r="P197"/>
  <c r="BI195"/>
  <c r="BH195"/>
  <c r="BG195"/>
  <c r="BE195"/>
  <c r="T195"/>
  <c r="R195"/>
  <c r="P195"/>
  <c r="BI193"/>
  <c r="BH193"/>
  <c r="BG193"/>
  <c r="BE193"/>
  <c r="T193"/>
  <c r="R193"/>
  <c r="P193"/>
  <c r="BI190"/>
  <c r="BH190"/>
  <c r="BG190"/>
  <c r="BE190"/>
  <c r="T190"/>
  <c r="T189"/>
  <c r="R190"/>
  <c r="R189"/>
  <c r="P190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1"/>
  <c r="BH181"/>
  <c r="BG181"/>
  <c r="BE181"/>
  <c r="T181"/>
  <c r="R181"/>
  <c r="P181"/>
  <c r="BI179"/>
  <c r="BH179"/>
  <c r="BG179"/>
  <c r="BE179"/>
  <c r="T179"/>
  <c r="R179"/>
  <c r="P179"/>
  <c r="BI175"/>
  <c r="BH175"/>
  <c r="BG175"/>
  <c r="BE175"/>
  <c r="T175"/>
  <c r="R175"/>
  <c r="P175"/>
  <c r="BI173"/>
  <c r="BH173"/>
  <c r="BG173"/>
  <c r="BE173"/>
  <c r="T173"/>
  <c r="R173"/>
  <c r="P173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8"/>
  <c r="BH158"/>
  <c r="BG158"/>
  <c r="BE158"/>
  <c r="T158"/>
  <c r="R158"/>
  <c r="P158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38"/>
  <c r="BH138"/>
  <c r="BG138"/>
  <c r="BE138"/>
  <c r="T138"/>
  <c r="T137"/>
  <c r="R138"/>
  <c r="R137"/>
  <c r="P138"/>
  <c r="P137"/>
  <c r="J132"/>
  <c r="J131"/>
  <c r="F131"/>
  <c r="F129"/>
  <c r="E127"/>
  <c r="J94"/>
  <c r="J93"/>
  <c r="F93"/>
  <c r="F91"/>
  <c r="E89"/>
  <c r="J20"/>
  <c r="E20"/>
  <c r="F94"/>
  <c r="J19"/>
  <c r="J14"/>
  <c r="J129"/>
  <c r="E7"/>
  <c r="E123"/>
  <c i="2" r="J37"/>
  <c r="J36"/>
  <c i="1" r="AY95"/>
  <c i="2" r="J35"/>
  <c i="1" r="AX95"/>
  <c i="2" r="BI273"/>
  <c r="BH273"/>
  <c r="BG273"/>
  <c r="BE273"/>
  <c r="T273"/>
  <c r="T272"/>
  <c r="T271"/>
  <c r="R273"/>
  <c r="R272"/>
  <c r="R271"/>
  <c r="P273"/>
  <c r="P272"/>
  <c r="P271"/>
  <c r="BI265"/>
  <c r="BH265"/>
  <c r="BG265"/>
  <c r="BE265"/>
  <c r="T265"/>
  <c r="R265"/>
  <c r="P265"/>
  <c r="BI263"/>
  <c r="BH263"/>
  <c r="BG263"/>
  <c r="BE263"/>
  <c r="T263"/>
  <c r="R263"/>
  <c r="P263"/>
  <c r="BI261"/>
  <c r="BH261"/>
  <c r="BG261"/>
  <c r="BE261"/>
  <c r="T261"/>
  <c r="R261"/>
  <c r="P261"/>
  <c r="BI258"/>
  <c r="BH258"/>
  <c r="BG258"/>
  <c r="BE258"/>
  <c r="T258"/>
  <c r="R258"/>
  <c r="P258"/>
  <c r="BI256"/>
  <c r="BH256"/>
  <c r="BG256"/>
  <c r="BE256"/>
  <c r="T256"/>
  <c r="R256"/>
  <c r="P256"/>
  <c r="BI254"/>
  <c r="BH254"/>
  <c r="BG254"/>
  <c r="BE254"/>
  <c r="T254"/>
  <c r="R254"/>
  <c r="P254"/>
  <c r="BI252"/>
  <c r="BH252"/>
  <c r="BG252"/>
  <c r="BE252"/>
  <c r="T252"/>
  <c r="R252"/>
  <c r="P252"/>
  <c r="BI249"/>
  <c r="BH249"/>
  <c r="BG249"/>
  <c r="BE249"/>
  <c r="T249"/>
  <c r="R249"/>
  <c r="P249"/>
  <c r="BI247"/>
  <c r="BH247"/>
  <c r="BG247"/>
  <c r="BE247"/>
  <c r="T247"/>
  <c r="R247"/>
  <c r="P247"/>
  <c r="BI245"/>
  <c r="BH245"/>
  <c r="BG245"/>
  <c r="BE245"/>
  <c r="T245"/>
  <c r="R245"/>
  <c r="P245"/>
  <c r="BI243"/>
  <c r="BH243"/>
  <c r="BG243"/>
  <c r="BE243"/>
  <c r="T243"/>
  <c r="R243"/>
  <c r="P243"/>
  <c r="BI241"/>
  <c r="BH241"/>
  <c r="BG241"/>
  <c r="BE241"/>
  <c r="T241"/>
  <c r="R241"/>
  <c r="P241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7"/>
  <c r="BH227"/>
  <c r="BG227"/>
  <c r="BE227"/>
  <c r="T227"/>
  <c r="T226"/>
  <c r="R227"/>
  <c r="R226"/>
  <c r="P227"/>
  <c r="P226"/>
  <c r="BI224"/>
  <c r="BH224"/>
  <c r="BG224"/>
  <c r="BE224"/>
  <c r="T224"/>
  <c r="T223"/>
  <c r="R224"/>
  <c r="R223"/>
  <c r="P224"/>
  <c r="P223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08"/>
  <c r="BH208"/>
  <c r="BG208"/>
  <c r="BE208"/>
  <c r="T208"/>
  <c r="R208"/>
  <c r="P208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7"/>
  <c r="BH197"/>
  <c r="BG197"/>
  <c r="BE197"/>
  <c r="T197"/>
  <c r="R197"/>
  <c r="P197"/>
  <c r="BI194"/>
  <c r="BH194"/>
  <c r="BG194"/>
  <c r="BE194"/>
  <c r="T194"/>
  <c r="R194"/>
  <c r="P194"/>
  <c r="BI192"/>
  <c r="BH192"/>
  <c r="BG192"/>
  <c r="BE192"/>
  <c r="T192"/>
  <c r="R192"/>
  <c r="P192"/>
  <c r="BI190"/>
  <c r="BH190"/>
  <c r="BG190"/>
  <c r="BE190"/>
  <c r="T190"/>
  <c r="R190"/>
  <c r="P190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59"/>
  <c r="BH159"/>
  <c r="BG159"/>
  <c r="BE159"/>
  <c r="T159"/>
  <c r="R159"/>
  <c r="P159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7"/>
  <c r="BH147"/>
  <c r="BG147"/>
  <c r="BE147"/>
  <c r="T147"/>
  <c r="R147"/>
  <c r="P147"/>
  <c r="BI144"/>
  <c r="BH144"/>
  <c r="BG144"/>
  <c r="BE144"/>
  <c r="T144"/>
  <c r="R144"/>
  <c r="P144"/>
  <c r="BI141"/>
  <c r="BH141"/>
  <c r="BG141"/>
  <c r="BE141"/>
  <c r="T141"/>
  <c r="R141"/>
  <c r="P141"/>
  <c r="BI138"/>
  <c r="BH138"/>
  <c r="BG138"/>
  <c r="BE138"/>
  <c r="T138"/>
  <c r="R138"/>
  <c r="P138"/>
  <c r="BI135"/>
  <c r="BH135"/>
  <c r="BG135"/>
  <c r="BE135"/>
  <c r="T135"/>
  <c r="R135"/>
  <c r="P135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92"/>
  <c r="J17"/>
  <c r="J12"/>
  <c r="J123"/>
  <c r="E7"/>
  <c r="E85"/>
  <c i="1" r="L90"/>
  <c r="AM90"/>
  <c r="AM89"/>
  <c r="L89"/>
  <c r="AM87"/>
  <c r="L87"/>
  <c r="L85"/>
  <c r="L84"/>
  <c i="5" r="BK307"/>
  <c r="J305"/>
  <c r="BK300"/>
  <c r="J298"/>
  <c r="BK296"/>
  <c r="BK291"/>
  <c r="BK287"/>
  <c r="J284"/>
  <c r="BK281"/>
  <c r="BK279"/>
  <c r="J277"/>
  <c r="BK275"/>
  <c r="J273"/>
  <c r="BK271"/>
  <c r="J265"/>
  <c r="BK263"/>
  <c r="BK255"/>
  <c r="BK253"/>
  <c r="BK251"/>
  <c r="BK249"/>
  <c r="BK247"/>
  <c r="J242"/>
  <c r="BK239"/>
  <c r="BK237"/>
  <c r="J237"/>
  <c r="BK235"/>
  <c r="BK233"/>
  <c r="J233"/>
  <c r="J231"/>
  <c r="BK229"/>
  <c r="BK227"/>
  <c r="BK224"/>
  <c r="J222"/>
  <c r="BK220"/>
  <c r="BK218"/>
  <c r="J216"/>
  <c r="BK214"/>
  <c r="J213"/>
  <c r="BK211"/>
  <c r="J209"/>
  <c r="J207"/>
  <c r="BK205"/>
  <c r="J203"/>
  <c r="J201"/>
  <c r="J199"/>
  <c r="BK197"/>
  <c r="BK195"/>
  <c r="BK193"/>
  <c r="J190"/>
  <c r="J188"/>
  <c r="BK186"/>
  <c r="BK185"/>
  <c r="J185"/>
  <c r="J184"/>
  <c r="BK181"/>
  <c r="BK179"/>
  <c r="BK175"/>
  <c r="BK173"/>
  <c r="BK168"/>
  <c r="BK166"/>
  <c r="BK164"/>
  <c r="BK162"/>
  <c r="J160"/>
  <c r="BK158"/>
  <c r="BK152"/>
  <c r="J150"/>
  <c r="BK148"/>
  <c r="BK146"/>
  <c r="BK143"/>
  <c i="4" r="J309"/>
  <c r="BK307"/>
  <c r="BK305"/>
  <c r="BK302"/>
  <c r="J300"/>
  <c r="J298"/>
  <c r="J296"/>
  <c r="J271"/>
  <c r="BK265"/>
  <c r="BK263"/>
  <c r="J261"/>
  <c r="J255"/>
  <c r="J253"/>
  <c r="BK251"/>
  <c r="BK249"/>
  <c r="J242"/>
  <c r="J237"/>
  <c r="J235"/>
  <c r="BK231"/>
  <c r="BK229"/>
  <c r="J227"/>
  <c r="J224"/>
  <c r="J222"/>
  <c r="BK218"/>
  <c r="J216"/>
  <c r="J214"/>
  <c r="J211"/>
  <c r="J209"/>
  <c r="BK207"/>
  <c r="J201"/>
  <c r="J199"/>
  <c r="BK195"/>
  <c r="J193"/>
  <c r="J190"/>
  <c r="J188"/>
  <c r="J185"/>
  <c r="J184"/>
  <c r="J181"/>
  <c r="BK179"/>
  <c r="BK173"/>
  <c r="J166"/>
  <c r="J162"/>
  <c r="J150"/>
  <c r="BK146"/>
  <c r="BK143"/>
  <c r="BK138"/>
  <c i="3" r="J307"/>
  <c r="J302"/>
  <c r="BK300"/>
  <c r="J298"/>
  <c r="J296"/>
  <c r="J291"/>
  <c r="BK281"/>
  <c r="J279"/>
  <c r="J275"/>
  <c r="J273"/>
  <c r="J269"/>
  <c r="BK263"/>
  <c r="BK251"/>
  <c r="BK242"/>
  <c r="J239"/>
  <c r="BK237"/>
  <c r="J235"/>
  <c r="J229"/>
  <c r="BK222"/>
  <c r="BK220"/>
  <c r="J218"/>
  <c r="BK216"/>
  <c r="J214"/>
  <c r="J213"/>
  <c r="J205"/>
  <c r="BK199"/>
  <c r="BK197"/>
  <c r="J195"/>
  <c r="J193"/>
  <c r="J190"/>
  <c r="J188"/>
  <c r="BK186"/>
  <c r="J184"/>
  <c r="J179"/>
  <c r="J175"/>
  <c r="BK168"/>
  <c r="BK164"/>
  <c r="BK160"/>
  <c r="J158"/>
  <c r="J152"/>
  <c r="BK150"/>
  <c r="J148"/>
  <c r="J138"/>
  <c i="2" r="J265"/>
  <c r="BK263"/>
  <c r="J258"/>
  <c r="J254"/>
  <c r="BK249"/>
  <c r="J247"/>
  <c r="J243"/>
  <c r="J239"/>
  <c r="J235"/>
  <c r="BK233"/>
  <c r="J231"/>
  <c r="BK221"/>
  <c r="J219"/>
  <c r="J217"/>
  <c r="BK215"/>
  <c r="BK214"/>
  <c r="J203"/>
  <c r="J199"/>
  <c r="BK194"/>
  <c r="J192"/>
  <c r="J190"/>
  <c r="J188"/>
  <c r="J183"/>
  <c r="J181"/>
  <c r="J166"/>
  <c r="BK159"/>
  <c r="BK156"/>
  <c r="BK150"/>
  <c r="BK144"/>
  <c r="BK138"/>
  <c r="BK135"/>
  <c i="5" r="BK309"/>
  <c r="J307"/>
  <c r="BK305"/>
  <c r="BK302"/>
  <c r="J300"/>
  <c r="J296"/>
  <c r="J287"/>
  <c r="BK277"/>
  <c r="J275"/>
  <c r="J269"/>
  <c r="J263"/>
  <c r="BK261"/>
  <c r="J253"/>
  <c r="J249"/>
  <c r="J239"/>
  <c r="BK231"/>
  <c r="J229"/>
  <c r="J227"/>
  <c r="J224"/>
  <c r="BK222"/>
  <c r="J220"/>
  <c r="J218"/>
  <c r="BK216"/>
  <c r="J214"/>
  <c r="BK213"/>
  <c r="J211"/>
  <c r="BK209"/>
  <c r="BK207"/>
  <c r="J205"/>
  <c r="BK203"/>
  <c r="BK201"/>
  <c r="BK199"/>
  <c r="J197"/>
  <c r="J195"/>
  <c r="J193"/>
  <c r="BK190"/>
  <c r="BK188"/>
  <c r="J186"/>
  <c r="BK184"/>
  <c r="J181"/>
  <c r="J179"/>
  <c r="J175"/>
  <c r="J173"/>
  <c r="J168"/>
  <c r="J166"/>
  <c r="J164"/>
  <c r="J162"/>
  <c r="BK160"/>
  <c r="J158"/>
  <c r="BK150"/>
  <c r="J143"/>
  <c r="J138"/>
  <c i="4" r="J305"/>
  <c r="J302"/>
  <c r="BK296"/>
  <c i="5" r="J309"/>
  <c r="J302"/>
  <c r="BK298"/>
  <c r="J291"/>
  <c r="BK284"/>
  <c r="J281"/>
  <c r="J279"/>
  <c r="BK273"/>
  <c r="J271"/>
  <c r="BK269"/>
  <c r="BK265"/>
  <c r="J261"/>
  <c r="J255"/>
  <c r="J251"/>
  <c r="J247"/>
  <c r="BK242"/>
  <c r="J235"/>
  <c r="J152"/>
  <c r="J148"/>
  <c r="J146"/>
  <c r="BK138"/>
  <c i="4" r="BK309"/>
  <c r="J307"/>
  <c r="BK300"/>
  <c r="BK298"/>
  <c r="J291"/>
  <c r="BK287"/>
  <c r="BK284"/>
  <c r="BK281"/>
  <c r="J279"/>
  <c r="BK277"/>
  <c r="BK275"/>
  <c r="BK273"/>
  <c r="BK271"/>
  <c r="BK269"/>
  <c r="BK261"/>
  <c r="BK255"/>
  <c r="BK253"/>
  <c r="J249"/>
  <c r="J247"/>
  <c r="BK242"/>
  <c r="BK239"/>
  <c r="BK237"/>
  <c r="BK235"/>
  <c r="BK233"/>
  <c r="J231"/>
  <c r="J229"/>
  <c r="BK227"/>
  <c r="BK224"/>
  <c r="BK222"/>
  <c r="BK220"/>
  <c r="J218"/>
  <c r="J213"/>
  <c r="BK211"/>
  <c r="BK209"/>
  <c r="J205"/>
  <c r="BK203"/>
  <c r="BK201"/>
  <c r="BK199"/>
  <c r="BK197"/>
  <c r="J195"/>
  <c r="BK193"/>
  <c r="BK190"/>
  <c r="BK188"/>
  <c r="BK186"/>
  <c r="BK184"/>
  <c r="J179"/>
  <c r="BK175"/>
  <c r="J173"/>
  <c r="J168"/>
  <c r="BK166"/>
  <c r="BK164"/>
  <c r="J164"/>
  <c r="BK162"/>
  <c r="BK160"/>
  <c r="BK158"/>
  <c r="BK152"/>
  <c r="J148"/>
  <c r="J146"/>
  <c i="3" r="BK309"/>
  <c r="J309"/>
  <c r="BK307"/>
  <c r="BK305"/>
  <c r="J305"/>
  <c r="BK302"/>
  <c r="J300"/>
  <c r="BK298"/>
  <c r="BK291"/>
  <c r="J287"/>
  <c r="J284"/>
  <c r="J281"/>
  <c r="BK279"/>
  <c r="J277"/>
  <c r="BK275"/>
  <c r="BK273"/>
  <c r="BK271"/>
  <c r="BK269"/>
  <c r="BK265"/>
  <c r="J263"/>
  <c r="J261"/>
  <c r="J255"/>
  <c r="BK253"/>
  <c r="BK249"/>
  <c r="BK247"/>
  <c r="J242"/>
  <c r="J237"/>
  <c r="BK233"/>
  <c r="BK231"/>
  <c r="BK229"/>
  <c r="BK227"/>
  <c r="J224"/>
  <c r="J222"/>
  <c r="J220"/>
  <c r="BK218"/>
  <c r="J216"/>
  <c r="BK213"/>
  <c r="J211"/>
  <c r="BK209"/>
  <c r="BK207"/>
  <c r="BK205"/>
  <c r="BK203"/>
  <c r="J201"/>
  <c r="J199"/>
  <c r="J197"/>
  <c r="BK195"/>
  <c r="BK193"/>
  <c r="BK190"/>
  <c r="BK188"/>
  <c r="J186"/>
  <c r="BK185"/>
  <c r="BK184"/>
  <c r="BK181"/>
  <c r="BK179"/>
  <c r="BK175"/>
  <c r="BK173"/>
  <c r="J168"/>
  <c r="BK166"/>
  <c r="J164"/>
  <c r="BK162"/>
  <c r="BK158"/>
  <c r="BK152"/>
  <c r="J150"/>
  <c r="BK146"/>
  <c r="BK143"/>
  <c i="2" r="BK273"/>
  <c r="J273"/>
  <c r="BK261"/>
  <c r="BK258"/>
  <c r="J256"/>
  <c r="BK254"/>
  <c r="BK252"/>
  <c r="J252"/>
  <c r="BK247"/>
  <c r="J245"/>
  <c r="BK243"/>
  <c r="J241"/>
  <c r="BK239"/>
  <c r="BK237"/>
  <c r="BK235"/>
  <c r="BK231"/>
  <c r="J229"/>
  <c r="BK227"/>
  <c r="J224"/>
  <c r="J221"/>
  <c r="BK219"/>
  <c r="BK217"/>
  <c r="J215"/>
  <c r="BK213"/>
  <c r="J208"/>
  <c r="J205"/>
  <c r="BK203"/>
  <c r="BK201"/>
  <c r="BK199"/>
  <c r="BK197"/>
  <c r="BK192"/>
  <c r="BK190"/>
  <c r="BK188"/>
  <c r="BK186"/>
  <c r="BK185"/>
  <c r="BK183"/>
  <c r="J170"/>
  <c r="J168"/>
  <c r="BK166"/>
  <c r="J164"/>
  <c r="J159"/>
  <c r="J156"/>
  <c r="BK154"/>
  <c r="BK152"/>
  <c r="J150"/>
  <c r="BK147"/>
  <c r="J147"/>
  <c r="J144"/>
  <c r="BK141"/>
  <c r="J135"/>
  <c r="J132"/>
  <c i="4" r="BK291"/>
  <c r="J287"/>
  <c r="J284"/>
  <c r="J281"/>
  <c r="BK279"/>
  <c r="J277"/>
  <c r="J275"/>
  <c r="J273"/>
  <c r="J269"/>
  <c r="J265"/>
  <c r="J263"/>
  <c r="J251"/>
  <c r="BK247"/>
  <c r="J239"/>
  <c r="J233"/>
  <c r="J220"/>
  <c r="BK216"/>
  <c r="BK214"/>
  <c r="BK213"/>
  <c r="J207"/>
  <c r="BK205"/>
  <c r="J203"/>
  <c r="J197"/>
  <c r="J186"/>
  <c r="BK185"/>
  <c r="BK181"/>
  <c r="J175"/>
  <c r="BK168"/>
  <c r="J160"/>
  <c r="J158"/>
  <c r="J152"/>
  <c r="BK150"/>
  <c r="BK148"/>
  <c r="J143"/>
  <c r="J138"/>
  <c i="3" r="BK296"/>
  <c r="BK287"/>
  <c r="BK284"/>
  <c r="BK277"/>
  <c r="J271"/>
  <c r="J265"/>
  <c r="BK261"/>
  <c r="BK255"/>
  <c r="J253"/>
  <c r="J251"/>
  <c r="J249"/>
  <c r="J247"/>
  <c r="BK239"/>
  <c r="BK235"/>
  <c r="J233"/>
  <c r="J231"/>
  <c r="J227"/>
  <c r="BK224"/>
  <c r="BK214"/>
  <c r="BK211"/>
  <c r="J209"/>
  <c r="J207"/>
  <c r="J203"/>
  <c r="BK201"/>
  <c r="J185"/>
  <c r="J181"/>
  <c r="J173"/>
  <c r="J166"/>
  <c r="J162"/>
  <c r="J160"/>
  <c r="BK148"/>
  <c r="J146"/>
  <c r="J143"/>
  <c r="BK138"/>
  <c i="2" r="BK265"/>
  <c r="J263"/>
  <c r="J261"/>
  <c r="BK256"/>
  <c r="J249"/>
  <c r="BK245"/>
  <c r="BK241"/>
  <c r="J237"/>
  <c r="J233"/>
  <c r="BK229"/>
  <c r="J227"/>
  <c r="BK224"/>
  <c r="J214"/>
  <c r="J213"/>
  <c r="BK208"/>
  <c r="BK205"/>
  <c r="J201"/>
  <c r="J197"/>
  <c r="J194"/>
  <c r="J186"/>
  <c r="J185"/>
  <c r="BK181"/>
  <c r="BK170"/>
  <c r="BK168"/>
  <c r="BK164"/>
  <c r="J154"/>
  <c r="J152"/>
  <c r="J141"/>
  <c r="J138"/>
  <c r="BK132"/>
  <c i="1" r="AS96"/>
  <c i="2" l="1" r="BK149"/>
  <c r="J149"/>
  <c r="J99"/>
  <c r="R149"/>
  <c r="R189"/>
  <c r="P212"/>
  <c r="BK228"/>
  <c r="J228"/>
  <c r="J105"/>
  <c r="T228"/>
  <c r="T225"/>
  <c r="R242"/>
  <c r="P260"/>
  <c i="3" r="BK142"/>
  <c r="J142"/>
  <c r="J101"/>
  <c r="BK165"/>
  <c r="J165"/>
  <c r="J102"/>
  <c r="R165"/>
  <c r="P183"/>
  <c r="P192"/>
  <c r="P200"/>
  <c r="BK215"/>
  <c r="J215"/>
  <c r="J108"/>
  <c r="R219"/>
  <c r="P246"/>
  <c i="2" r="BK131"/>
  <c r="J131"/>
  <c r="J98"/>
  <c r="P131"/>
  <c r="T131"/>
  <c r="P149"/>
  <c r="BK189"/>
  <c r="J189"/>
  <c r="J100"/>
  <c r="P189"/>
  <c r="BK212"/>
  <c r="J212"/>
  <c r="J101"/>
  <c r="T212"/>
  <c r="P228"/>
  <c r="P225"/>
  <c r="BK242"/>
  <c r="J242"/>
  <c r="J106"/>
  <c r="P242"/>
  <c r="BK260"/>
  <c r="J260"/>
  <c r="J107"/>
  <c r="R260"/>
  <c i="3" r="P142"/>
  <c r="P136"/>
  <c r="T142"/>
  <c r="T136"/>
  <c r="T135"/>
  <c r="P165"/>
  <c r="BK183"/>
  <c r="J183"/>
  <c r="J103"/>
  <c r="R183"/>
  <c r="BK192"/>
  <c r="J192"/>
  <c r="J106"/>
  <c r="R192"/>
  <c r="BK200"/>
  <c r="J200"/>
  <c r="J107"/>
  <c r="T200"/>
  <c r="P215"/>
  <c r="T215"/>
  <c r="BK219"/>
  <c r="J219"/>
  <c r="J109"/>
  <c r="T219"/>
  <c r="BK246"/>
  <c r="J246"/>
  <c r="J112"/>
  <c r="T246"/>
  <c r="P295"/>
  <c r="T295"/>
  <c i="4" r="T142"/>
  <c r="T136"/>
  <c r="T165"/>
  <c r="R183"/>
  <c r="T192"/>
  <c r="T200"/>
  <c r="T215"/>
  <c r="T219"/>
  <c r="R246"/>
  <c r="P295"/>
  <c i="5" r="R142"/>
  <c r="R136"/>
  <c r="T165"/>
  <c r="R183"/>
  <c r="BK192"/>
  <c r="J192"/>
  <c r="J106"/>
  <c r="T192"/>
  <c r="T200"/>
  <c r="R215"/>
  <c r="R219"/>
  <c r="BK246"/>
  <c r="J246"/>
  <c r="J112"/>
  <c i="4" r="R142"/>
  <c r="R136"/>
  <c r="R165"/>
  <c r="P183"/>
  <c r="BK192"/>
  <c r="J192"/>
  <c r="J106"/>
  <c r="R192"/>
  <c r="P200"/>
  <c r="P215"/>
  <c r="P219"/>
  <c r="T246"/>
  <c r="T295"/>
  <c i="5" r="T142"/>
  <c r="T136"/>
  <c r="R165"/>
  <c r="P183"/>
  <c r="R192"/>
  <c r="P200"/>
  <c r="P215"/>
  <c r="P219"/>
  <c r="T246"/>
  <c i="2" r="R131"/>
  <c r="T149"/>
  <c r="T189"/>
  <c r="R212"/>
  <c r="R228"/>
  <c r="R225"/>
  <c r="T242"/>
  <c r="T260"/>
  <c i="3" r="R142"/>
  <c r="R136"/>
  <c r="T165"/>
  <c r="T183"/>
  <c r="T192"/>
  <c r="T191"/>
  <c r="R200"/>
  <c r="R215"/>
  <c r="P219"/>
  <c r="R246"/>
  <c r="BK295"/>
  <c r="J295"/>
  <c r="J113"/>
  <c r="R295"/>
  <c i="4" r="BK142"/>
  <c r="J142"/>
  <c r="J101"/>
  <c r="P142"/>
  <c r="P136"/>
  <c r="BK165"/>
  <c r="J165"/>
  <c r="J102"/>
  <c r="P165"/>
  <c r="BK183"/>
  <c r="J183"/>
  <c r="J103"/>
  <c r="T183"/>
  <c r="P192"/>
  <c r="BK200"/>
  <c r="J200"/>
  <c r="J107"/>
  <c r="R200"/>
  <c r="BK215"/>
  <c r="J215"/>
  <c r="J108"/>
  <c r="R215"/>
  <c r="BK219"/>
  <c r="J219"/>
  <c r="J109"/>
  <c r="R219"/>
  <c r="BK246"/>
  <c r="J246"/>
  <c r="J112"/>
  <c r="P246"/>
  <c r="BK295"/>
  <c r="J295"/>
  <c r="J113"/>
  <c r="R295"/>
  <c i="5" r="BK142"/>
  <c r="J142"/>
  <c r="J101"/>
  <c r="P142"/>
  <c r="P136"/>
  <c r="BK165"/>
  <c r="J165"/>
  <c r="J102"/>
  <c r="P165"/>
  <c r="BK183"/>
  <c r="J183"/>
  <c r="J103"/>
  <c r="T183"/>
  <c r="P192"/>
  <c r="BK200"/>
  <c r="J200"/>
  <c r="J107"/>
  <c r="R200"/>
  <c r="BK215"/>
  <c r="J215"/>
  <c r="J108"/>
  <c r="T215"/>
  <c r="BK219"/>
  <c r="J219"/>
  <c r="J109"/>
  <c r="T219"/>
  <c r="P246"/>
  <c r="R246"/>
  <c r="BK295"/>
  <c r="J295"/>
  <c r="J113"/>
  <c r="P295"/>
  <c r="R295"/>
  <c r="T295"/>
  <c i="2" r="E119"/>
  <c r="F126"/>
  <c r="BF147"/>
  <c r="BF152"/>
  <c r="BF170"/>
  <c r="BF183"/>
  <c r="BF185"/>
  <c r="BF194"/>
  <c r="BF213"/>
  <c r="BF235"/>
  <c r="BF245"/>
  <c r="BF247"/>
  <c r="BF261"/>
  <c r="BK223"/>
  <c r="J223"/>
  <c r="J102"/>
  <c r="BK272"/>
  <c r="J272"/>
  <c r="J109"/>
  <c i="3" r="F132"/>
  <c r="BF138"/>
  <c r="BF150"/>
  <c r="BF164"/>
  <c r="BF179"/>
  <c r="BF184"/>
  <c r="BF193"/>
  <c r="BF213"/>
  <c r="BF220"/>
  <c r="BF224"/>
  <c r="BF231"/>
  <c r="BF233"/>
  <c r="BF249"/>
  <c r="BF263"/>
  <c r="BF265"/>
  <c r="BF273"/>
  <c r="BF300"/>
  <c r="BF307"/>
  <c r="BK241"/>
  <c r="J241"/>
  <c r="J111"/>
  <c i="4" r="E85"/>
  <c r="BF148"/>
  <c r="BF150"/>
  <c r="BF158"/>
  <c r="BF162"/>
  <c r="BF175"/>
  <c r="BF185"/>
  <c r="BF205"/>
  <c r="BF213"/>
  <c r="BF224"/>
  <c r="BF233"/>
  <c r="BF263"/>
  <c r="BF277"/>
  <c r="BF287"/>
  <c i="2" r="J89"/>
  <c r="BF132"/>
  <c r="BF135"/>
  <c r="BF138"/>
  <c r="BF141"/>
  <c r="BF144"/>
  <c r="BF154"/>
  <c r="BF156"/>
  <c r="BF159"/>
  <c r="BF164"/>
  <c r="BF166"/>
  <c r="BF168"/>
  <c r="BF186"/>
  <c r="BF188"/>
  <c r="BF197"/>
  <c r="BF199"/>
  <c r="BF201"/>
  <c r="BF203"/>
  <c r="BF205"/>
  <c r="BF208"/>
  <c r="BF214"/>
  <c r="BF215"/>
  <c r="BF217"/>
  <c r="BF219"/>
  <c r="BF221"/>
  <c r="BF224"/>
  <c r="BF227"/>
  <c r="BF229"/>
  <c r="BF233"/>
  <c r="BF241"/>
  <c r="BF243"/>
  <c r="BF249"/>
  <c r="BF252"/>
  <c r="BF254"/>
  <c r="BF256"/>
  <c r="BF258"/>
  <c r="BF265"/>
  <c r="BK226"/>
  <c r="J226"/>
  <c r="J104"/>
  <c i="3" r="J91"/>
  <c r="BF143"/>
  <c r="BF148"/>
  <c r="BF152"/>
  <c r="BF160"/>
  <c r="BF162"/>
  <c r="BF166"/>
  <c r="BF168"/>
  <c r="BF173"/>
  <c r="BF175"/>
  <c r="BF181"/>
  <c r="BF185"/>
  <c r="BF186"/>
  <c r="BF188"/>
  <c r="BF190"/>
  <c r="BF195"/>
  <c r="BF197"/>
  <c r="BF199"/>
  <c r="BF201"/>
  <c r="BF203"/>
  <c r="BF205"/>
  <c r="BF207"/>
  <c r="BF209"/>
  <c r="BF211"/>
  <c r="BF214"/>
  <c r="BF218"/>
  <c r="BF227"/>
  <c r="BF229"/>
  <c r="BF235"/>
  <c r="BF237"/>
  <c r="BF239"/>
  <c r="BF242"/>
  <c r="BF247"/>
  <c r="BF251"/>
  <c r="BF253"/>
  <c r="BF255"/>
  <c r="BF261"/>
  <c r="BF269"/>
  <c r="BF271"/>
  <c r="BF275"/>
  <c r="BF279"/>
  <c r="BF284"/>
  <c r="BF287"/>
  <c r="BF291"/>
  <c r="BF298"/>
  <c r="BF302"/>
  <c r="BF309"/>
  <c r="BK137"/>
  <c r="J137"/>
  <c r="J100"/>
  <c r="BK189"/>
  <c r="J189"/>
  <c r="J104"/>
  <c i="4" r="J91"/>
  <c r="F94"/>
  <c r="BF138"/>
  <c r="BF143"/>
  <c r="BF146"/>
  <c r="BF152"/>
  <c r="BF164"/>
  <c r="BF166"/>
  <c r="BF168"/>
  <c r="BF173"/>
  <c r="BF181"/>
  <c r="BF186"/>
  <c r="BF190"/>
  <c r="BF193"/>
  <c r="BF195"/>
  <c r="BF197"/>
  <c r="BF199"/>
  <c r="BF201"/>
  <c r="BF203"/>
  <c r="BF209"/>
  <c r="BF214"/>
  <c r="BF216"/>
  <c r="BF218"/>
  <c r="BF220"/>
  <c r="BF222"/>
  <c r="BF227"/>
  <c r="BF229"/>
  <c r="BF231"/>
  <c r="BF235"/>
  <c r="BF237"/>
  <c r="BF242"/>
  <c r="BF247"/>
  <c r="BF249"/>
  <c r="BF251"/>
  <c r="BF255"/>
  <c r="BF265"/>
  <c r="BF271"/>
  <c r="BF273"/>
  <c r="BF275"/>
  <c r="BF279"/>
  <c r="BF281"/>
  <c r="BF284"/>
  <c r="BK137"/>
  <c r="J137"/>
  <c r="J100"/>
  <c r="BK241"/>
  <c r="J241"/>
  <c r="J111"/>
  <c i="5" r="E123"/>
  <c r="BF143"/>
  <c r="BF150"/>
  <c r="BF249"/>
  <c r="BF255"/>
  <c r="BF277"/>
  <c r="BF287"/>
  <c i="4" r="BF302"/>
  <c r="BF305"/>
  <c r="BK189"/>
  <c r="J189"/>
  <c r="J104"/>
  <c r="BK238"/>
  <c r="J238"/>
  <c r="J110"/>
  <c i="5" r="F94"/>
  <c r="BF138"/>
  <c r="BF148"/>
  <c r="BF164"/>
  <c r="BF173"/>
  <c r="BF175"/>
  <c r="BF179"/>
  <c r="BF181"/>
  <c r="BF188"/>
  <c r="BF193"/>
  <c r="BF195"/>
  <c r="BF197"/>
  <c r="BF203"/>
  <c r="BF211"/>
  <c r="BF214"/>
  <c r="BF220"/>
  <c r="BF224"/>
  <c r="BF237"/>
  <c r="BF253"/>
  <c r="BF261"/>
  <c r="BF263"/>
  <c r="BF271"/>
  <c r="BF273"/>
  <c r="BF279"/>
  <c r="BF284"/>
  <c r="BF291"/>
  <c r="BF298"/>
  <c r="BF300"/>
  <c r="BF307"/>
  <c r="BF309"/>
  <c r="BK238"/>
  <c r="J238"/>
  <c r="J110"/>
  <c i="2" r="BF150"/>
  <c r="BF181"/>
  <c r="BF190"/>
  <c r="BF192"/>
  <c r="BF231"/>
  <c r="BF237"/>
  <c r="BF239"/>
  <c r="BF263"/>
  <c r="BF273"/>
  <c i="3" r="E85"/>
  <c r="BF146"/>
  <c r="BF158"/>
  <c r="BF216"/>
  <c r="BF222"/>
  <c r="BF277"/>
  <c r="BF281"/>
  <c r="BF296"/>
  <c r="BF305"/>
  <c r="BK238"/>
  <c r="J238"/>
  <c r="J110"/>
  <c i="4" r="BF160"/>
  <c r="BF179"/>
  <c r="BF184"/>
  <c r="BF188"/>
  <c r="BF207"/>
  <c r="BF211"/>
  <c r="BF239"/>
  <c r="BF253"/>
  <c r="BF261"/>
  <c r="BF269"/>
  <c r="BF291"/>
  <c r="BF296"/>
  <c r="BF298"/>
  <c r="BF300"/>
  <c r="BF307"/>
  <c r="BF309"/>
  <c i="5" r="J91"/>
  <c r="BF146"/>
  <c r="BF152"/>
  <c r="BF158"/>
  <c r="BF160"/>
  <c r="BF162"/>
  <c r="BF166"/>
  <c r="BF168"/>
  <c r="BF184"/>
  <c r="BF185"/>
  <c r="BF186"/>
  <c r="BF190"/>
  <c r="BF199"/>
  <c r="BF201"/>
  <c r="BF205"/>
  <c r="BF207"/>
  <c r="BF209"/>
  <c r="BF213"/>
  <c r="BF216"/>
  <c r="BF218"/>
  <c r="BF222"/>
  <c r="BF227"/>
  <c r="BF229"/>
  <c r="BF231"/>
  <c r="BF233"/>
  <c r="BF235"/>
  <c r="BF239"/>
  <c r="BF242"/>
  <c r="BF247"/>
  <c r="BF251"/>
  <c r="BF265"/>
  <c r="BF269"/>
  <c r="BF275"/>
  <c r="BF281"/>
  <c r="BF296"/>
  <c r="BF302"/>
  <c r="BF305"/>
  <c r="BK137"/>
  <c r="BK136"/>
  <c r="J136"/>
  <c r="J99"/>
  <c r="BK189"/>
  <c r="J189"/>
  <c r="J104"/>
  <c r="BK241"/>
  <c r="J241"/>
  <c r="J111"/>
  <c i="2" r="J33"/>
  <c i="1" r="AV95"/>
  <c i="3" r="F38"/>
  <c i="1" r="BC97"/>
  <c i="3" r="J35"/>
  <c i="1" r="AV97"/>
  <c i="4" r="F39"/>
  <c i="1" r="BD98"/>
  <c i="5" r="F37"/>
  <c i="1" r="BB99"/>
  <c i="4" r="F38"/>
  <c i="1" r="BC98"/>
  <c i="2" r="F33"/>
  <c i="1" r="AZ95"/>
  <c i="3" r="F39"/>
  <c i="1" r="BD97"/>
  <c i="2" r="F36"/>
  <c i="1" r="BC95"/>
  <c i="4" r="F35"/>
  <c i="1" r="AZ98"/>
  <c i="5" r="F38"/>
  <c i="1" r="BC99"/>
  <c r="AS94"/>
  <c i="2" r="F35"/>
  <c i="1" r="BB95"/>
  <c i="2" r="F37"/>
  <c i="1" r="BD95"/>
  <c i="4" r="J35"/>
  <c i="1" r="AV98"/>
  <c i="4" r="F37"/>
  <c i="1" r="BB98"/>
  <c i="3" r="F35"/>
  <c i="1" r="AZ97"/>
  <c i="5" r="F39"/>
  <c i="1" r="BD99"/>
  <c i="5" r="J35"/>
  <c i="1" r="AV99"/>
  <c i="3" r="F37"/>
  <c i="1" r="BB97"/>
  <c i="5" r="F35"/>
  <c i="1" r="AZ99"/>
  <c i="2" l="1" r="R130"/>
  <c r="R129"/>
  <c i="4" r="R191"/>
  <c r="R135"/>
  <c i="3" r="R191"/>
  <c r="R135"/>
  <c i="2" r="P130"/>
  <c r="P129"/>
  <c i="1" r="AU95"/>
  <c i="5" r="P191"/>
  <c r="P135"/>
  <c i="1" r="AU99"/>
  <c i="4" r="P191"/>
  <c r="P135"/>
  <c i="1" r="AU98"/>
  <c i="3" r="P191"/>
  <c r="P135"/>
  <c i="1" r="AU97"/>
  <c i="5" r="R191"/>
  <c r="R135"/>
  <c i="4" r="T191"/>
  <c r="T135"/>
  <c i="2" r="T130"/>
  <c r="T129"/>
  <c i="5" r="T191"/>
  <c r="T135"/>
  <c i="2" r="BK271"/>
  <c r="J271"/>
  <c r="J108"/>
  <c i="3" r="BK191"/>
  <c r="J191"/>
  <c r="J105"/>
  <c i="2" r="BK130"/>
  <c r="J130"/>
  <c r="J97"/>
  <c r="BK225"/>
  <c r="J225"/>
  <c r="J103"/>
  <c i="3" r="BK136"/>
  <c r="J136"/>
  <c r="J99"/>
  <c i="4" r="BK191"/>
  <c r="J191"/>
  <c r="J105"/>
  <c r="BK136"/>
  <c r="J136"/>
  <c r="J99"/>
  <c i="5" r="J137"/>
  <c r="J100"/>
  <c r="BK191"/>
  <c r="J191"/>
  <c r="J105"/>
  <c i="1" r="AZ96"/>
  <c r="AV96"/>
  <c i="3" r="J36"/>
  <c i="1" r="AW97"/>
  <c r="AT97"/>
  <c r="BD96"/>
  <c i="4" r="J36"/>
  <c i="1" r="AW98"/>
  <c r="AT98"/>
  <c r="BB96"/>
  <c r="AX96"/>
  <c i="2" r="J34"/>
  <c i="1" r="AW95"/>
  <c r="AT95"/>
  <c i="4" r="F36"/>
  <c i="1" r="BA98"/>
  <c i="3" r="F36"/>
  <c i="1" r="BA97"/>
  <c i="2" r="F34"/>
  <c i="1" r="BA95"/>
  <c r="BC96"/>
  <c r="AY96"/>
  <c i="5" r="F36"/>
  <c i="1" r="BA99"/>
  <c i="5" r="J36"/>
  <c i="1" r="AW99"/>
  <c r="AT99"/>
  <c i="5" l="1" r="BK135"/>
  <c r="J135"/>
  <c r="J98"/>
  <c i="2" r="BK129"/>
  <c r="J129"/>
  <c i="4" r="BK135"/>
  <c r="J135"/>
  <c r="J98"/>
  <c i="3" r="BK135"/>
  <c r="J135"/>
  <c r="J98"/>
  <c i="1" r="AZ94"/>
  <c r="W29"/>
  <c r="BC94"/>
  <c r="W32"/>
  <c r="BB94"/>
  <c r="W31"/>
  <c r="BD94"/>
  <c r="W33"/>
  <c r="BA96"/>
  <c r="AW96"/>
  <c r="AT96"/>
  <c r="AU96"/>
  <c i="2" r="J30"/>
  <c i="1" r="AG95"/>
  <c i="2" l="1" r="J96"/>
  <c i="1" r="AN95"/>
  <c i="2" r="J39"/>
  <c i="1" r="BA94"/>
  <c r="AW94"/>
  <c r="AK30"/>
  <c r="AU94"/>
  <c i="3" r="J32"/>
  <c i="1" r="AG97"/>
  <c r="AN97"/>
  <c r="AV94"/>
  <c r="AK29"/>
  <c r="AX94"/>
  <c i="4" r="J32"/>
  <c i="1" r="AG98"/>
  <c r="AN98"/>
  <c i="5" r="J32"/>
  <c i="1" r="AG99"/>
  <c r="AN99"/>
  <c r="AY94"/>
  <c i="3" l="1" r="J41"/>
  <c i="4" r="J41"/>
  <c i="5" r="J41"/>
  <c i="1" r="AG96"/>
  <c r="AN96"/>
  <c r="W30"/>
  <c r="AT94"/>
  <c l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<sst xmlns="http://schemas.openxmlformats.org/spreadsheetml/2006/main">
  <si>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</si>
  <si>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</si>
  <si>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</si>
  <si>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</si>
  <si>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</si>
  <si>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{6e75dc3f-3b64-4497-a24f-bd04339ad5bc}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</si>
  <si>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</si>
  <si>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</si>
  <si>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</si>
  <si>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</si>
  <si>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</si>
  <si>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</si>
  <si>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</si>
  <si>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</si>
  <si>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2021R0002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</si>
  <si>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</si>
  <si>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</si>
  <si>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BD Milín - Rekonstrukce chodeb a suterénu blok M</t>
  </si>
  <si>
    <t>KSO:</t>
  </si>
  <si>
    <t>CC-CZ:</t>
  </si>
  <si>
    <t>Místo:</t>
  </si>
  <si>
    <t>Školní č.p.222-224, Milín</t>
  </si>
  <si>
    <t>Datum:</t>
  </si>
  <si>
    <t>5. 1. 2021</t>
  </si>
  <si>
    <t>Zadavatel:</t>
  </si>
  <si>
    <t>IČ:</t>
  </si>
  <si>
    <t>Obec Milín, 11. května 27, 262 31 Milín</t>
  </si>
  <si>
    <t>DIČ:</t>
  </si>
  <si>
    <t>Uchazeč:</t>
  </si>
  <si>
    <t>Vyplň údaj</t>
  </si>
  <si>
    <t>Projektant:</t>
  </si>
  <si>
    <t>Akad. arch. Aleš brotánek, Ing. Jan Hašek</t>
  </si>
  <si>
    <t>True</t>
  </si>
  <si>
    <t>Zpracovatel:</t>
  </si>
  <si>
    <t>Ing. Jitka Dupalová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</si>
  <si>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</si>
  <si>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</si>
  <si>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</si>
  <si>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</si>
  <si>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</si>
  <si>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</si>
  <si>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</si>
  <si>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</si>
  <si>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</si>
  <si>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</si>
  <si>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</si>
  <si>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</si>
  <si>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</si>
  <si>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</si>
  <si>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</si>
  <si>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</si>
  <si>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</si>
  <si>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</si>
  <si>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</si>
  <si>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</si>
  <si>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</si>
  <si>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</si>
  <si>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</si>
  <si>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</si>
  <si>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</si>
  <si>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</si>
  <si>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</si>
  <si>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</si>
  <si>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</si>
  <si>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</si>
  <si>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</si>
  <si>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</si>
  <si>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</si>
  <si>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</si>
  <si>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</si>
  <si>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</si>
  <si>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</si>
  <si>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</si>
  <si>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</si>
  <si>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</si>
  <si>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</si>
  <si>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</si>
  <si>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</si>
  <si>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</si>
  <si>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</si>
  <si>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</si>
  <si>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</si>
  <si>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suterénu</t>
  </si>
  <si>
    <t>STA</t>
  </si>
  <si>
    <t>1</t>
  </si>
  <si>
    <t>{99c7e009-d108-42f2-b15e-fdd21a84585a}</t>
  </si>
  <si>
    <t>02</t>
  </si>
  <si>
    <t>Stavební úpravy chodeb</t>
  </si>
  <si>
    <t>{c46e1e81-71d9-41d3-a2b8-a1d2503b911e}</t>
  </si>
  <si>
    <t>č.p.222</t>
  </si>
  <si>
    <t>Soupis</t>
  </si>
  <si>
    <t>2</t>
  </si>
  <si>
    <t>{fd23f782-2a8e-4a35-ad73-2eda36e00a12}</t>
  </si>
  <si>
    <t>č.p.223</t>
  </si>
  <si>
    <t>{dec576ee-e0e3-4e22-8726-98f2d2f82f6d}</t>
  </si>
  <si>
    <t>03</t>
  </si>
  <si>
    <t>č.p.224</t>
  </si>
  <si>
    <t>{1f2bdcca-a02b-4d57-9e61-50bdee0a0cac}</t>
  </si>
  <si>
    <t>dlbpr</t>
  </si>
  <si>
    <t>67,45</t>
  </si>
  <si>
    <t>dlpr</t>
  </si>
  <si>
    <t>24</t>
  </si>
  <si>
    <t>KRYCÍ LIST SOUPISU PRACÍ</t>
  </si>
  <si>
    <t>dlstzd</t>
  </si>
  <si>
    <t>délka stáv.zdí</t>
  </si>
  <si>
    <t>269,5</t>
  </si>
  <si>
    <t>opromost</t>
  </si>
  <si>
    <t>pldv</t>
  </si>
  <si>
    <t>38,4</t>
  </si>
  <si>
    <t>ploken</t>
  </si>
  <si>
    <t>plocha oken</t>
  </si>
  <si>
    <t>14,775</t>
  </si>
  <si>
    <t>Objekt:</t>
  </si>
  <si>
    <t>plpodl</t>
  </si>
  <si>
    <t>plocha podlah</t>
  </si>
  <si>
    <t>307,6</t>
  </si>
  <si>
    <t>01 - Stavební úpravy suterénu</t>
  </si>
  <si>
    <t>plpr</t>
  </si>
  <si>
    <t>43,2</t>
  </si>
  <si>
    <t>plspr</t>
  </si>
  <si>
    <t>plocha stávajících příček</t>
  </si>
  <si>
    <t>38,94</t>
  </si>
  <si>
    <t>plstzd</t>
  </si>
  <si>
    <t>plocha stáv. zdí</t>
  </si>
  <si>
    <t>397,9</t>
  </si>
  <si>
    <t>plszar</t>
  </si>
  <si>
    <t>plocha stáv. zárubní</t>
  </si>
  <si>
    <t>17,28</t>
  </si>
  <si>
    <t>plzar</t>
  </si>
  <si>
    <t>plocha zárubní celkem</t>
  </si>
  <si>
    <t>pdv</t>
  </si>
  <si>
    <t>12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</si>
  <si>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</si>
  <si>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</si>
  <si>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</si>
  <si>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</si>
  <si>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</si>
  <si>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</si>
  <si>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</si>
  <si>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</si>
  <si>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</si>
  <si>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</si>
  <si>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</si>
  <si>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</si>
  <si>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</si>
  <si>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</si>
  <si>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</si>
  <si>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</si>
  <si>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</si>
  <si>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</si>
  <si>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</si>
  <si>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</si>
  <si>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</si>
  <si>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</si>
  <si>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</si>
  <si>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</si>
  <si>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</si>
  <si>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</si>
  <si>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</si>
  <si>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</si>
  <si>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</si>
  <si>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</si>
  <si>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</si>
  <si>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</si>
  <si>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</si>
  <si>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</si>
  <si>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</si>
  <si>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</si>
  <si>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</si>
  <si>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311279120</t>
  </si>
  <si>
    <t>Zakládací vrstva příček do cem.lože</t>
  </si>
  <si>
    <t>m</t>
  </si>
  <si>
    <t>4</t>
  </si>
  <si>
    <t>-1501837618</t>
  </si>
  <si>
    <t>VV</t>
  </si>
  <si>
    <t>2,4+1+3,1+4,2+2,6+2*1+2,4+1*2+2,3+2*1</t>
  </si>
  <si>
    <t>dlpr-6*0,8</t>
  </si>
  <si>
    <t>317944321</t>
  </si>
  <si>
    <t>Válcované nosníky do č.12 dodatečně osazované do připravených otvorů</t>
  </si>
  <si>
    <t>t</t>
  </si>
  <si>
    <t>1359893067</t>
  </si>
  <si>
    <t>0*1,2*10,6*1,08/1000</t>
  </si>
  <si>
    <t>Součet</t>
  </si>
  <si>
    <t>342272225</t>
  </si>
  <si>
    <t>Příčka z pórobetonových hladkých tvárnic na tenkovrstvou maltu tl 100 mm</t>
  </si>
  <si>
    <t>m2</t>
  </si>
  <si>
    <t>-212908915</t>
  </si>
  <si>
    <t>dlpr*2,2-6*0,8*2</t>
  </si>
  <si>
    <t>346244381</t>
  </si>
  <si>
    <t>Plentování jednostranné v do 200 mm válcovaných nosníků cihlami</t>
  </si>
  <si>
    <t>864350401</t>
  </si>
  <si>
    <t>0*1,2*0,15</t>
  </si>
  <si>
    <t>5</t>
  </si>
  <si>
    <t>346481112</t>
  </si>
  <si>
    <t>Zaplentování rýh, potrubí, výklenků nebo nik ve stěnách keramickým pletivem</t>
  </si>
  <si>
    <t>1371078393</t>
  </si>
  <si>
    <t>1,2*(2*0,15+0,45)*0</t>
  </si>
  <si>
    <t>6</t>
  </si>
  <si>
    <t>349231811</t>
  </si>
  <si>
    <t>Přizdívka ostění s ozubem z cihel tl do 150 mm</t>
  </si>
  <si>
    <t>1917784229</t>
  </si>
  <si>
    <t>6*(2*2+0,9)*0,1</t>
  </si>
  <si>
    <t>Úpravy povrchů, podlahy a osazování výplní</t>
  </si>
  <si>
    <t>7</t>
  </si>
  <si>
    <t>611142001</t>
  </si>
  <si>
    <t>Potažení vnitřních nadpraží sklovláknitým pletivem vtlačeným do tenkovrstvé hmoty</t>
  </si>
  <si>
    <t>1475702387</t>
  </si>
  <si>
    <t>7*1,1*(0,5+2*0,1)</t>
  </si>
  <si>
    <t>8</t>
  </si>
  <si>
    <t>612142001</t>
  </si>
  <si>
    <t>Potažení vnitřních stěn sklovláknitým pletivem vtlačeným do tenkovrstvé hmoty</t>
  </si>
  <si>
    <t>-336310703</t>
  </si>
  <si>
    <t>plpr*2</t>
  </si>
  <si>
    <t>9</t>
  </si>
  <si>
    <t>612232051</t>
  </si>
  <si>
    <t>Montáž zateplení vnitřního ostění, nadpraží hl do 400 mm deskami tl do 40 mm</t>
  </si>
  <si>
    <t>-1333410260</t>
  </si>
  <si>
    <t>7*1,1</t>
  </si>
  <si>
    <t>10</t>
  </si>
  <si>
    <t>M</t>
  </si>
  <si>
    <t>28376415</t>
  </si>
  <si>
    <t>deska z polystyrénu XPS tl 30mm</t>
  </si>
  <si>
    <t>957696848</t>
  </si>
  <si>
    <t>7*1,1*0,5</t>
  </si>
  <si>
    <t>3,85*1,1 'Přepočtené koeficientem množství</t>
  </si>
  <si>
    <t>11</t>
  </si>
  <si>
    <t>612325302</t>
  </si>
  <si>
    <t>Vápenocementová štuková omítka ostění nebo nadpraží</t>
  </si>
  <si>
    <t>-1852424287</t>
  </si>
  <si>
    <t>7*(2*2+1)*0,4</t>
  </si>
  <si>
    <t>6*(2*2+1)*0,1*2</t>
  </si>
  <si>
    <t>4*(2*2+1)*0,1*2</t>
  </si>
  <si>
    <t>612325412</t>
  </si>
  <si>
    <t>Oprava vnitřní vápenocementové hladké omítky stěn v rozsahu plochy do 30%</t>
  </si>
  <si>
    <t>550283765</t>
  </si>
  <si>
    <t>plspr*2</t>
  </si>
  <si>
    <t>13</t>
  </si>
  <si>
    <t>612325413</t>
  </si>
  <si>
    <t>Oprava vnitřní vápenocementové hladké omítky stěn v rozsahu plochy do 50%</t>
  </si>
  <si>
    <t>905129858</t>
  </si>
  <si>
    <t>14</t>
  </si>
  <si>
    <t>612341131</t>
  </si>
  <si>
    <t>Potažení vnitřních stěn štukem tloušťky do 3 mm</t>
  </si>
  <si>
    <t>353459866</t>
  </si>
  <si>
    <t>629991011</t>
  </si>
  <si>
    <t>Zakrytí výplní otvorů a svislých ploch fólií přilepenou lepící páskou</t>
  </si>
  <si>
    <t>259962340</t>
  </si>
  <si>
    <t>1,345*0,58</t>
  </si>
  <si>
    <t>1,21*0,575*4</t>
  </si>
  <si>
    <t>1,025*0,55*4</t>
  </si>
  <si>
    <t>1,215*0,52*1</t>
  </si>
  <si>
    <t>1,21*0,56*6</t>
  </si>
  <si>
    <t>1,19*0,545*1</t>
  </si>
  <si>
    <t>1,2*0,535*3</t>
  </si>
  <si>
    <t>0,915*0,545*2</t>
  </si>
  <si>
    <t>1,285*0,535</t>
  </si>
  <si>
    <t>16</t>
  </si>
  <si>
    <t>632452441</t>
  </si>
  <si>
    <t>Doplnění cementového potěru hlazeného pl do 4 m2 tl do 40 mm</t>
  </si>
  <si>
    <t>-1440393166</t>
  </si>
  <si>
    <t>plpodl*0,3"30%plochy podlah"</t>
  </si>
  <si>
    <t>17</t>
  </si>
  <si>
    <t>642942611</t>
  </si>
  <si>
    <t>Osazování zárubní nebo rámů dveřních kovových do 2,5 m2 na montážní pěnu</t>
  </si>
  <si>
    <t>kus</t>
  </si>
  <si>
    <t>892874030</t>
  </si>
  <si>
    <t>18</t>
  </si>
  <si>
    <t>55331350</t>
  </si>
  <si>
    <t>zárubeň ocelová pro běžné zdění a pórobeton 100 levá/pravá 800</t>
  </si>
  <si>
    <t>108298955</t>
  </si>
  <si>
    <t>19</t>
  </si>
  <si>
    <t>642944121</t>
  </si>
  <si>
    <t>Osazování ocelových zárubní dodatečné pl do 2,5 m2</t>
  </si>
  <si>
    <t>569095287</t>
  </si>
  <si>
    <t>20</t>
  </si>
  <si>
    <t>-222114154</t>
  </si>
  <si>
    <t>Ostatní konstrukce a práce, bourání</t>
  </si>
  <si>
    <t>949101111</t>
  </si>
  <si>
    <t>Lešení pomocné pro objekty pozemních staveb s lešeňovou podlahou v do 1,9 m zatížení do 150 kg/m2</t>
  </si>
  <si>
    <t>-1936886229</t>
  </si>
  <si>
    <t>22</t>
  </si>
  <si>
    <t>952901111</t>
  </si>
  <si>
    <t>Vyčištění budov bytové a občanské výstavby při výšce podlaží do 4 m</t>
  </si>
  <si>
    <t>-1667740787</t>
  </si>
  <si>
    <t>17,76+17,77+31,33+18,4+31,2+17,92*2+18,35+18,47+22,09+18,04+18,6+7,9+3,2+16,95+3,4+8,4+8,8+3,3+7,8</t>
  </si>
  <si>
    <t>23</t>
  </si>
  <si>
    <t>962031133</t>
  </si>
  <si>
    <t>Bourání příček z cihel pálených na MVC tl do 150 mm</t>
  </si>
  <si>
    <t>1230936936</t>
  </si>
  <si>
    <t>2,4+2,9+1,65+3+3,1+5+2,5+1,7+2,4+3+1,5+1,6+2,9+2,8+3,2+2,3+1+1+3,7+2,1+3+2,3+1,2+1,1+3,7+2,2+4,2</t>
  </si>
  <si>
    <t>plbpr</t>
  </si>
  <si>
    <t>dlbpr*2,2-16*0,8*2-3*0,9*2,2</t>
  </si>
  <si>
    <t>968072455</t>
  </si>
  <si>
    <t>Vybourání kovových dveřních zárubní pl do 2 m2</t>
  </si>
  <si>
    <t>-1127994696</t>
  </si>
  <si>
    <t>31</t>
  </si>
  <si>
    <t>25</t>
  </si>
  <si>
    <t>971052551</t>
  </si>
  <si>
    <t>Vybourání nebo prorážení otvorů v ŽB příčkách a zdech pl do 1 m2 tl do 600 mm</t>
  </si>
  <si>
    <t>m3</t>
  </si>
  <si>
    <t>1048625991</t>
  </si>
  <si>
    <t>0,1*0,5*2*6"úprava ostění v nosných zdech"</t>
  </si>
  <si>
    <t>26</t>
  </si>
  <si>
    <t>973048121</t>
  </si>
  <si>
    <t>Vysekání kapes ve zdivu z betonu pro zavázání příček nebo zdí tl do 100 mm</t>
  </si>
  <si>
    <t>915915112</t>
  </si>
  <si>
    <t>5*2,2</t>
  </si>
  <si>
    <t>27</t>
  </si>
  <si>
    <t>974029664</t>
  </si>
  <si>
    <t>Vysekání rýh ve zdivu pro vtahování nosníků hl do 150 mm v do 150 mm</t>
  </si>
  <si>
    <t>-1750359469</t>
  </si>
  <si>
    <t>28</t>
  </si>
  <si>
    <t>978021141</t>
  </si>
  <si>
    <t>Otlučení (osekání) cementových omítek vnitřních stěn v rozsahu do 30 %</t>
  </si>
  <si>
    <t>1634128281</t>
  </si>
  <si>
    <t>"stávající příčky"(2,8+1,6+1,5+2,6+1,2+2,8+3+2,2)*2,2</t>
  </si>
  <si>
    <t>29</t>
  </si>
  <si>
    <t>978021161</t>
  </si>
  <si>
    <t>Otlučení (osekání) cementových omítek vnitřních stěn v rozsahu do 50 %</t>
  </si>
  <si>
    <t>2134688710</t>
  </si>
  <si>
    <t>(4,2+6,3+4,1+7,5+6,3+3+6,3+4,3+4,4+4,2+7,5+4,2+6,3+4,3+4,4+4,1+6,3+4,3+6,3+4,3+7,5+4,2+4,2+4,4+3*(1,15+2,8))*2</t>
  </si>
  <si>
    <t>dlstzd*1,65-ploken-0,8*2*6*2-0,8*2*8</t>
  </si>
  <si>
    <t>997</t>
  </si>
  <si>
    <t>Přesun sutě</t>
  </si>
  <si>
    <t>30</t>
  </si>
  <si>
    <t>997013111</t>
  </si>
  <si>
    <t xml:space="preserve">Vnitrostaveništní doprava suti a vybouraných hmot </t>
  </si>
  <si>
    <t>231109362</t>
  </si>
  <si>
    <t>997013501</t>
  </si>
  <si>
    <t>Odvoz suti a vybouraných hmot na skládku nebo meziskládku do 1 km se složením</t>
  </si>
  <si>
    <t>-2081214025</t>
  </si>
  <si>
    <t>32</t>
  </si>
  <si>
    <t>997013509</t>
  </si>
  <si>
    <t>Příplatek k odvozu suti a vybouraných hmot na skládku ZKD 1 km přes 1 km</t>
  </si>
  <si>
    <t>1047397849</t>
  </si>
  <si>
    <t>46,608*8 'Přepočtené koeficientem množství</t>
  </si>
  <si>
    <t>33</t>
  </si>
  <si>
    <t>997013601</t>
  </si>
  <si>
    <t>Poplatek za uložení na skládce (skládkovné) stavebního odpadu betonového kód odpadu 17 01 01</t>
  </si>
  <si>
    <t>59686480</t>
  </si>
  <si>
    <t>1,44+0,088</t>
  </si>
  <si>
    <t>34</t>
  </si>
  <si>
    <t>997013603</t>
  </si>
  <si>
    <t>Poplatek za uložení na skládce (skládkovné) stavebního odpadu cihelného kód odpadu 17 01 02</t>
  </si>
  <si>
    <t>471610343</t>
  </si>
  <si>
    <t>30,498</t>
  </si>
  <si>
    <t>35</t>
  </si>
  <si>
    <t>997013631</t>
  </si>
  <si>
    <t>Poplatek za uložení na skládce (skládkovné) stavebního odpadu směsného kód odpadu 17 09 04</t>
  </si>
  <si>
    <t>-557471230</t>
  </si>
  <si>
    <t>0,935+9,948+2,356+0,744+0,6</t>
  </si>
  <si>
    <t>998</t>
  </si>
  <si>
    <t>Přesun hmot</t>
  </si>
  <si>
    <t>36</t>
  </si>
  <si>
    <t>998011002</t>
  </si>
  <si>
    <t>Přesun hmot pro budovy zděné v do 12 m</t>
  </si>
  <si>
    <t>189260030</t>
  </si>
  <si>
    <t>PSV</t>
  </si>
  <si>
    <t>Práce a dodávky PSV</t>
  </si>
  <si>
    <t>725</t>
  </si>
  <si>
    <t>Zdravotechnika - zařizovací předměty</t>
  </si>
  <si>
    <t>37</t>
  </si>
  <si>
    <t>725920811</t>
  </si>
  <si>
    <t xml:space="preserve">Demontáž vybavení prádelny a stávajících rozvodů ÚT k vč. zaslepení napojení </t>
  </si>
  <si>
    <t>soubor</t>
  </si>
  <si>
    <t>2111313241</t>
  </si>
  <si>
    <t>766</t>
  </si>
  <si>
    <t>Konstrukce truhlářské</t>
  </si>
  <si>
    <t>38</t>
  </si>
  <si>
    <t>766660001</t>
  </si>
  <si>
    <t>Montáž dveřních křídel otvíravých jednokřídlových š do 0,8 m do ocelové zárubně</t>
  </si>
  <si>
    <t>-966244047</t>
  </si>
  <si>
    <t>39</t>
  </si>
  <si>
    <t>61160052</t>
  </si>
  <si>
    <t>dveře jednokřídlé dřevěné bez povrchové úpravy plné 800x1970mm</t>
  </si>
  <si>
    <t>155306352</t>
  </si>
  <si>
    <t>40</t>
  </si>
  <si>
    <t>54914121</t>
  </si>
  <si>
    <t xml:space="preserve">kování klika-klika </t>
  </si>
  <si>
    <t>-244431564</t>
  </si>
  <si>
    <t>41</t>
  </si>
  <si>
    <t>54931584</t>
  </si>
  <si>
    <t>závěs dveřní nosný k zašroubování 60x10mm</t>
  </si>
  <si>
    <t>100 kus</t>
  </si>
  <si>
    <t>-807146069</t>
  </si>
  <si>
    <t>pdv/100*3</t>
  </si>
  <si>
    <t>42</t>
  </si>
  <si>
    <t>54964150</t>
  </si>
  <si>
    <t>vložka zámková+klíče</t>
  </si>
  <si>
    <t>39669436</t>
  </si>
  <si>
    <t>43</t>
  </si>
  <si>
    <t>766691914</t>
  </si>
  <si>
    <t>Vyvěšení nebo zavěšení dřevěných křídel dveří pl do 2 m2</t>
  </si>
  <si>
    <t>1433544355</t>
  </si>
  <si>
    <t>44</t>
  </si>
  <si>
    <t>998766102</t>
  </si>
  <si>
    <t>Přesun hmot tonážní pro konstrukce truhlářské v objektech v do 12 m</t>
  </si>
  <si>
    <t>1590967991</t>
  </si>
  <si>
    <t>783</t>
  </si>
  <si>
    <t>Dokončovací práce - nátěry</t>
  </si>
  <si>
    <t>45</t>
  </si>
  <si>
    <t>783114101</t>
  </si>
  <si>
    <t>Základní jednonásobný syntetický nátěr truhlářských konstrukcí</t>
  </si>
  <si>
    <t>524793390</t>
  </si>
  <si>
    <t>12*0,8*2*2</t>
  </si>
  <si>
    <t>46</t>
  </si>
  <si>
    <t>783118101</t>
  </si>
  <si>
    <t>Lazurovací jednonásobný syntetický nátěr truhlářských konstrukcí</t>
  </si>
  <si>
    <t>1712946380</t>
  </si>
  <si>
    <t>47</t>
  </si>
  <si>
    <t>783301303</t>
  </si>
  <si>
    <t>Bezoplachové odrezivění zámečnických konstrukcí</t>
  </si>
  <si>
    <t>-1972365396</t>
  </si>
  <si>
    <t>12*(0,8+2*2)*0,3</t>
  </si>
  <si>
    <t>48</t>
  </si>
  <si>
    <t>783314201</t>
  </si>
  <si>
    <t>Základní antikorozní jednonásobný syntetický standardní nátěr zámečnických konstrukcí</t>
  </si>
  <si>
    <t>1058478478</t>
  </si>
  <si>
    <t>49</t>
  </si>
  <si>
    <t>783317101</t>
  </si>
  <si>
    <t>Krycí jednonásobný syntetický standardní nátěr zámečnických konstrukcí</t>
  </si>
  <si>
    <t>545864395</t>
  </si>
  <si>
    <t>50</t>
  </si>
  <si>
    <t>783901453</t>
  </si>
  <si>
    <t>Vysátí betonových podlah před provedením nátěru</t>
  </si>
  <si>
    <t>638128077</t>
  </si>
  <si>
    <t>51</t>
  </si>
  <si>
    <t>783913171</t>
  </si>
  <si>
    <t>Penetrační syntetický nátěr hrubých betonových podlah</t>
  </si>
  <si>
    <t>-1068973607</t>
  </si>
  <si>
    <t>plpodl*0,3"30%"</t>
  </si>
  <si>
    <t>52</t>
  </si>
  <si>
    <t>783932171</t>
  </si>
  <si>
    <t>Celoplošné vyrovnání betonové podlahy cementovou stěrkou tloušťky do 3 mm</t>
  </si>
  <si>
    <t>1990669665</t>
  </si>
  <si>
    <t>plpodl*0,6"60%plochy podlah"</t>
  </si>
  <si>
    <t>784</t>
  </si>
  <si>
    <t>Dokončovací práce - malby a tapety</t>
  </si>
  <si>
    <t>53</t>
  </si>
  <si>
    <t>784171111</t>
  </si>
  <si>
    <t>Zakrytí vnitřních ploch stěn v místnostech výšky do 3,80 m</t>
  </si>
  <si>
    <t>1764028984</t>
  </si>
  <si>
    <t>54</t>
  </si>
  <si>
    <t>58124844</t>
  </si>
  <si>
    <t>fólie pro malířské potřeby zakrývací tl 25µ 4x5m</t>
  </si>
  <si>
    <t>515620754</t>
  </si>
  <si>
    <t>38,4*1,05 'Přepočtené koeficientem množství</t>
  </si>
  <si>
    <t>55</t>
  </si>
  <si>
    <t>784221001</t>
  </si>
  <si>
    <t>Jednonásobné bílé malby ze směsí za sucha dobře otěruvzdorných v místnostech do 3,80 m</t>
  </si>
  <si>
    <t>10036684</t>
  </si>
  <si>
    <t>VRN</t>
  </si>
  <si>
    <t>Vedlejší rozpočtové náklady</t>
  </si>
  <si>
    <t>VRN4</t>
  </si>
  <si>
    <t>Inženýrská činnost</t>
  </si>
  <si>
    <t>56</t>
  </si>
  <si>
    <t>040001000</t>
  </si>
  <si>
    <t>Koordinační činnost-komunikace s nájemníky a zajištění postupu prací s ohledem na požadavky nájemníků a na uskladněné věci</t>
  </si>
  <si>
    <t>kpl</t>
  </si>
  <si>
    <t>1024</t>
  </si>
  <si>
    <t>1028580468</t>
  </si>
  <si>
    <t>dlsokl</t>
  </si>
  <si>
    <t>27,645</t>
  </si>
  <si>
    <t>dlzábr</t>
  </si>
  <si>
    <t>13,7</t>
  </si>
  <si>
    <t>madl</t>
  </si>
  <si>
    <t>madlo</t>
  </si>
  <si>
    <t>3,425</t>
  </si>
  <si>
    <t>natpotr</t>
  </si>
  <si>
    <t>nátěr potr</t>
  </si>
  <si>
    <t>plbd</t>
  </si>
  <si>
    <t>41,555</t>
  </si>
  <si>
    <t>pllatex</t>
  </si>
  <si>
    <t>65,905</t>
  </si>
  <si>
    <t>plmal</t>
  </si>
  <si>
    <t>plmalby</t>
  </si>
  <si>
    <t>118,593</t>
  </si>
  <si>
    <t>02 - Stavební úpravy chodeb</t>
  </si>
  <si>
    <t>1,142</t>
  </si>
  <si>
    <t>Soupis:</t>
  </si>
  <si>
    <t>plRSH</t>
  </si>
  <si>
    <t>plrozvaděčů a hydrantů</t>
  </si>
  <si>
    <t>2,33</t>
  </si>
  <si>
    <t>01 - č.p.222</t>
  </si>
  <si>
    <t>plstěn</t>
  </si>
  <si>
    <t>81,138</t>
  </si>
  <si>
    <t>plstropu</t>
  </si>
  <si>
    <t>37,455</t>
  </si>
  <si>
    <t>plzábr</t>
  </si>
  <si>
    <t>15,07</t>
  </si>
  <si>
    <t>plzár</t>
  </si>
  <si>
    <t>stěny</t>
  </si>
  <si>
    <t>pocdv</t>
  </si>
  <si>
    <t>pocet dveri</t>
  </si>
  <si>
    <t>natarm</t>
  </si>
  <si>
    <t>nararm</t>
  </si>
  <si>
    <t xml:space="preserve">    763 - Konstrukce suché výstavby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</si>
  <si>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</si>
  <si>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</si>
  <si>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</si>
  <si>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</t>
  </si>
  <si>
    <t>340231011</t>
  </si>
  <si>
    <t xml:space="preserve">Zazdívka otvorů v příčkách nebo stěnách plochy do 1 m2 </t>
  </si>
  <si>
    <t>1464924347</t>
  </si>
  <si>
    <t>1"RS"</t>
  </si>
  <si>
    <t>1"pošt.schránky"</t>
  </si>
  <si>
    <t>611311131</t>
  </si>
  <si>
    <t>Potažení vnitřních rovných stropů vápenným štukem tloušťky do 3 mm</t>
  </si>
  <si>
    <t>-1772506567</t>
  </si>
  <si>
    <t>2,4*0,95+2,5*1,2+2,4*1,2+2,5*1,2+2,4*1,2+2,4*1,2+3,1*2,4+4,2*3+0,45*1,1</t>
  </si>
  <si>
    <t>584281684</t>
  </si>
  <si>
    <t>612311131</t>
  </si>
  <si>
    <t>Potažení vnitřních stěn vápenným štukem tloušťky do 3 mm</t>
  </si>
  <si>
    <t>778898886</t>
  </si>
  <si>
    <t>(plstěn+pllatex)</t>
  </si>
  <si>
    <t>612325111</t>
  </si>
  <si>
    <t>Vápenocementová hladká omítka rýh ve stěnách šířky do 150 mm</t>
  </si>
  <si>
    <t>-289719151</t>
  </si>
  <si>
    <t>"rýhy po vybouraných soklech"dlsokl*0,15</t>
  </si>
  <si>
    <t>612325411</t>
  </si>
  <si>
    <t>Oprava vnitřní vápenocementové hladké omítky stěn</t>
  </si>
  <si>
    <t>-42961555</t>
  </si>
  <si>
    <t>2*(2,7+1,2)*0,5+2,7*(2*1+2,4)+2*1,2*0,5+2,5*2,4+2,7*(1,2*2+2,4)+2,5*2,4+2,5*(1,6+1,3+1,1+1,25)+3,9*(1,9+4,2+3+1,5)+2,5*(3,9+2,5)*0,5+2,5*1,5*2+2,7*0,7</t>
  </si>
  <si>
    <t>2,5*2,4+1,3*(1,2*2+2,4)+1,3*2,5*0,5+2,8*(2,4+3,1+1,1)*2-6*0,8*2-1,37*2,12-1,385*2,115-1,225*1,75-pllatex</t>
  </si>
  <si>
    <t>619991001</t>
  </si>
  <si>
    <t>Zakrytí podlah fólií přilepenou lepící páskou</t>
  </si>
  <si>
    <t>959903667</t>
  </si>
  <si>
    <t>619991011</t>
  </si>
  <si>
    <t>Obalení konstrukcí a prvků fólií přilepenou lepící páskou</t>
  </si>
  <si>
    <t>-1899747231</t>
  </si>
  <si>
    <t>0,8*2*6</t>
  </si>
  <si>
    <t>-484778637</t>
  </si>
  <si>
    <t>-434268360</t>
  </si>
  <si>
    <t>-525380616</t>
  </si>
  <si>
    <t>-2079520234</t>
  </si>
  <si>
    <t>2,4*1+1,1*2+2,4*1,2*4+1,3*2,4</t>
  </si>
  <si>
    <t>1,1*2,4+1,1*1,25+1,9*4,2+1,2*1,5+1,2*2,5</t>
  </si>
  <si>
    <t>1,2*2,4+1,1*2,4</t>
  </si>
  <si>
    <t>953941321R</t>
  </si>
  <si>
    <t>Repase vstupní rohože s rámem</t>
  </si>
  <si>
    <t>810489034</t>
  </si>
  <si>
    <t>953966112</t>
  </si>
  <si>
    <t xml:space="preserve">Lepení ochranného rohového profilu </t>
  </si>
  <si>
    <t>1516817327</t>
  </si>
  <si>
    <t>2,4*3*2</t>
  </si>
  <si>
    <t>1,2*2*3</t>
  </si>
  <si>
    <t>63127464</t>
  </si>
  <si>
    <t>profil rohový Al</t>
  </si>
  <si>
    <t>-492663528</t>
  </si>
  <si>
    <t>21,6*1,1 'Přepočtené koeficientem množství</t>
  </si>
  <si>
    <t>-1861977273</t>
  </si>
  <si>
    <t>4*0,8*2</t>
  </si>
  <si>
    <t>997002611</t>
  </si>
  <si>
    <t>Nakládání suti a vybouraných hmot</t>
  </si>
  <si>
    <t>-324883904</t>
  </si>
  <si>
    <t>-316038741</t>
  </si>
  <si>
    <t>-722553338</t>
  </si>
  <si>
    <t>0,753*9 'Přepočtené koeficientem množství</t>
  </si>
  <si>
    <t>1100090428</t>
  </si>
  <si>
    <t>-40215788</t>
  </si>
  <si>
    <t>763</t>
  </si>
  <si>
    <t>Konstrukce suché výstavby</t>
  </si>
  <si>
    <t>763131714</t>
  </si>
  <si>
    <t>SDK kce základní penetrační nátěr</t>
  </si>
  <si>
    <t>-153088135</t>
  </si>
  <si>
    <t>763164791</t>
  </si>
  <si>
    <t>Montáž SDK obkladu kcí jednoduché opláštění</t>
  </si>
  <si>
    <t>-1393327138</t>
  </si>
  <si>
    <t>novsdk</t>
  </si>
  <si>
    <t>3"u vstupu do sklepů"</t>
  </si>
  <si>
    <t>59030021</t>
  </si>
  <si>
    <t>deska SDK A tl 12,5mm</t>
  </si>
  <si>
    <t>-766166085</t>
  </si>
  <si>
    <t>3*1,15 'Přepočtené koeficientem množství</t>
  </si>
  <si>
    <t>998763402</t>
  </si>
  <si>
    <t>Přesun hmot procentní pro sádrokartonové konstrukce v objektech v do 12 m</t>
  </si>
  <si>
    <t>%</t>
  </si>
  <si>
    <t>1534133458</t>
  </si>
  <si>
    <t>-1132887116</t>
  </si>
  <si>
    <t>61162074</t>
  </si>
  <si>
    <t>dveře jednokřídlé voštinové povrch laminátový plné 800x1970/2100mm</t>
  </si>
  <si>
    <t>635183392</t>
  </si>
  <si>
    <t>-179381440</t>
  </si>
  <si>
    <t>pocdv/100*3</t>
  </si>
  <si>
    <t>766662811</t>
  </si>
  <si>
    <t>Demontáž dveřních prahů u dveří jednokřídlových</t>
  </si>
  <si>
    <t>-571438089</t>
  </si>
  <si>
    <t>-1407795524</t>
  </si>
  <si>
    <t>766695213</t>
  </si>
  <si>
    <t>Montáž truhlářských prahů dveří jednokřídlových šířky přes 10 cm</t>
  </si>
  <si>
    <t>1242036519</t>
  </si>
  <si>
    <t>61187161</t>
  </si>
  <si>
    <t>práh dveřní dřevěný dubový tl 20mm dl 820mm š 150mm</t>
  </si>
  <si>
    <t>411889637</t>
  </si>
  <si>
    <t>1167178133</t>
  </si>
  <si>
    <t>767</t>
  </si>
  <si>
    <t>Konstrukce zámečnické</t>
  </si>
  <si>
    <t>767821117</t>
  </si>
  <si>
    <t>Montáž sestavy poštovních schránek zazděných do 24 kusů</t>
  </si>
  <si>
    <t>-1686466558</t>
  </si>
  <si>
    <t>998767202</t>
  </si>
  <si>
    <t>Přesun hmot procentní pro zámečnické konstrukce v objektech v do 12 m</t>
  </si>
  <si>
    <t>-611281197</t>
  </si>
  <si>
    <t>771</t>
  </si>
  <si>
    <t>Podlahy z dlaždic</t>
  </si>
  <si>
    <t>771473810</t>
  </si>
  <si>
    <t xml:space="preserve">Demontáž soklíků z dlaždic </t>
  </si>
  <si>
    <t>753493581</t>
  </si>
  <si>
    <t>1,2*2+2,4+2*0,45-1,37+1,6+1,3+1,1+1,9+4,2+2,7+3-1,385+1,5+1,2+1,2*2+2,4+1,1*2+2,4-4*0,8</t>
  </si>
  <si>
    <t>771474112</t>
  </si>
  <si>
    <t>Montáž soklů z dlaždic keramických rovných flexibilní lepidlo v do 90 mm</t>
  </si>
  <si>
    <t>-69646809</t>
  </si>
  <si>
    <t>59761016</t>
  </si>
  <si>
    <t>dlažba keramická slinutá hladká do interiéru i exteriéru přes 9 do 12ks/m2</t>
  </si>
  <si>
    <t>-248907205</t>
  </si>
  <si>
    <t>dlsokl*0,1</t>
  </si>
  <si>
    <t>2,765*1,2 'Přepočtené koeficientem množství</t>
  </si>
  <si>
    <t>771573810</t>
  </si>
  <si>
    <t>Demontáž podlah z dlaždic keramických lepených</t>
  </si>
  <si>
    <t>825072336</t>
  </si>
  <si>
    <t>4*1*0,3"vstupy do bytů"</t>
  </si>
  <si>
    <t>771573912</t>
  </si>
  <si>
    <t>Oprava podlah z keramických lepených do 9 ks/m2</t>
  </si>
  <si>
    <t>485943333</t>
  </si>
  <si>
    <t>LSS.DAA3B600</t>
  </si>
  <si>
    <t>dlaždice 333 x 333 x 8 mm</t>
  </si>
  <si>
    <t>485460909</t>
  </si>
  <si>
    <t>1,2*1,1 'Přepočtené koeficientem množství</t>
  </si>
  <si>
    <t>771591117</t>
  </si>
  <si>
    <t>Spárování akrylem</t>
  </si>
  <si>
    <t>-207573451</t>
  </si>
  <si>
    <t>771591185</t>
  </si>
  <si>
    <t>Podlahy pracnější řezání keramických dlaždic rovné</t>
  </si>
  <si>
    <t>-134553003</t>
  </si>
  <si>
    <t>2*dlsokl</t>
  </si>
  <si>
    <t>998771202</t>
  </si>
  <si>
    <t>Přesun hmot procentní pro podlahy z dlaždic v objektech v do 12 m</t>
  </si>
  <si>
    <t>-1304581273</t>
  </si>
  <si>
    <t>777</t>
  </si>
  <si>
    <t>Podlahy lité</t>
  </si>
  <si>
    <t>777111123</t>
  </si>
  <si>
    <t>Broušení podlah</t>
  </si>
  <si>
    <t>-461869288</t>
  </si>
  <si>
    <t>podlpr</t>
  </si>
  <si>
    <t>4*0,8*0,2"u prahů"</t>
  </si>
  <si>
    <t>781</t>
  </si>
  <si>
    <t>Dokončovací práce</t>
  </si>
  <si>
    <t>781151014</t>
  </si>
  <si>
    <t>Lokální vyrovnání podkladu stěrkou do tl 3 mm plochy do 1,0 m2</t>
  </si>
  <si>
    <t>1641283853</t>
  </si>
  <si>
    <t>1*0,6"u vstupu"</t>
  </si>
  <si>
    <t>podlpr"vstup do bytů"</t>
  </si>
  <si>
    <t>783106801</t>
  </si>
  <si>
    <t>Odstranění nátěrů z truhlářských konstrukcí obroušením</t>
  </si>
  <si>
    <t>-1650076444</t>
  </si>
  <si>
    <t>dlzábr*0,25</t>
  </si>
  <si>
    <t>-780609566</t>
  </si>
  <si>
    <t>madl+plpr</t>
  </si>
  <si>
    <t>-455208638</t>
  </si>
  <si>
    <t>4*(0,15+0,02)*2*0,84</t>
  </si>
  <si>
    <t>783118211</t>
  </si>
  <si>
    <t>Lakovací dvojnásobný syntetický nátěr truhlářských konstrukcí s mezibroušením</t>
  </si>
  <si>
    <t>-1570836273</t>
  </si>
  <si>
    <t>783306801</t>
  </si>
  <si>
    <t>Odstranění nátěru ze zámečnických konstrukcí obroušením</t>
  </si>
  <si>
    <t>1717071112</t>
  </si>
  <si>
    <t>4*2,5+1,2+2.5</t>
  </si>
  <si>
    <t>dlzábr*1,1</t>
  </si>
  <si>
    <t>4*1,5</t>
  </si>
  <si>
    <t>1,3*1,3+0,8*0,8</t>
  </si>
  <si>
    <t>plzábr+plRSH</t>
  </si>
  <si>
    <t>783314101</t>
  </si>
  <si>
    <t>Základní jednonásobný syntetický nátěr zámečnických konstrukcí</t>
  </si>
  <si>
    <t>-1336870213</t>
  </si>
  <si>
    <t>plzábr+plzár+plRSH</t>
  </si>
  <si>
    <t>450482897</t>
  </si>
  <si>
    <t>783601733</t>
  </si>
  <si>
    <t>Odmaštění ředidlovým odmašťovačem potrubí DN do 100 mm</t>
  </si>
  <si>
    <t>1580887547</t>
  </si>
  <si>
    <t>8+4*1,5"plyn"</t>
  </si>
  <si>
    <t>4"pož. voda"</t>
  </si>
  <si>
    <t>783614501</t>
  </si>
  <si>
    <t>Základní jednonásobný syntetický nátěr armatur DN do 100 mm</t>
  </si>
  <si>
    <t>-86393907</t>
  </si>
  <si>
    <t>3*2+4*1</t>
  </si>
  <si>
    <t>783615561</t>
  </si>
  <si>
    <t>Mezinátěr jednonásobný syntetický nátěr potrubí DN do 100 mm</t>
  </si>
  <si>
    <t>1757889948</t>
  </si>
  <si>
    <t>57</t>
  </si>
  <si>
    <t>783617501</t>
  </si>
  <si>
    <t>Krycí jednonásobný syntetický nátěr armatur DN do 100 mm</t>
  </si>
  <si>
    <t>-186966527</t>
  </si>
  <si>
    <t>58</t>
  </si>
  <si>
    <t>783617621</t>
  </si>
  <si>
    <t>Krycí jednonásobný syntetický nátěr potrubí DN do 100 mm</t>
  </si>
  <si>
    <t>-2039017009</t>
  </si>
  <si>
    <t>59</t>
  </si>
  <si>
    <t>783806801</t>
  </si>
  <si>
    <t>Odstranění nátěrů z omítek obroušením</t>
  </si>
  <si>
    <t>64242419</t>
  </si>
  <si>
    <t>(plstěn+plstropu)*0,5</t>
  </si>
  <si>
    <t>60</t>
  </si>
  <si>
    <t>783806811</t>
  </si>
  <si>
    <t>Odstranění nátěrů z omítek oškrábáním</t>
  </si>
  <si>
    <t>222912780</t>
  </si>
  <si>
    <t>61</t>
  </si>
  <si>
    <t>783813101</t>
  </si>
  <si>
    <t>Penetrační nátěr adhezní můstek</t>
  </si>
  <si>
    <t>1036492538</t>
  </si>
  <si>
    <t>"linkrusta"</t>
  </si>
  <si>
    <t>62</t>
  </si>
  <si>
    <t>783822213</t>
  </si>
  <si>
    <t>Celoplošné vyrovnání omítky před provedením nátěru cementovou stěrkou</t>
  </si>
  <si>
    <t>1505408685</t>
  </si>
  <si>
    <t>"linkrusta 90% plochy"</t>
  </si>
  <si>
    <t>pllatex*0,9</t>
  </si>
  <si>
    <t>63</t>
  </si>
  <si>
    <t>783933151</t>
  </si>
  <si>
    <t>Penetrační epoxidový nátěr hladkých betonových podlah</t>
  </si>
  <si>
    <t>1287144771</t>
  </si>
  <si>
    <t>64</t>
  </si>
  <si>
    <t>783937163</t>
  </si>
  <si>
    <t>Krycí dvojnásobný epoxidový rozpouštědlový nátěr betonové podlahy</t>
  </si>
  <si>
    <t>320507836</t>
  </si>
  <si>
    <t>podlpr"vstupy do bytů"</t>
  </si>
  <si>
    <t>65</t>
  </si>
  <si>
    <t>784131111</t>
  </si>
  <si>
    <t>Odstranění linkrustace na schodišti výšky podlaží do 3,80 m</t>
  </si>
  <si>
    <t>260988714</t>
  </si>
  <si>
    <t>1,5*(1,3+1+2,4+1,3+2,4+1,2+2,5*3+1,2*2+2,4+1,1*2+2,4+1,6+1,9+4,2+3+1,5+1,2+1,1+1,25+2,5*3+2,7*0,5)-0,8*1,5*5-1,37*1,5-1,385*1,5-1,225*0,5</t>
  </si>
  <si>
    <t>66</t>
  </si>
  <si>
    <t>-1452440293</t>
  </si>
  <si>
    <t>plbd+pllatex+1,225*1,72+1,37*2,12+1,385*2,115</t>
  </si>
  <si>
    <t>67</t>
  </si>
  <si>
    <t>-224562200</t>
  </si>
  <si>
    <t>115,401*1,05 'Přepočtené koeficientem množství</t>
  </si>
  <si>
    <t>68</t>
  </si>
  <si>
    <t>784181107</t>
  </si>
  <si>
    <t>Základní jednonásobná penetrace podkladu na schodišti o výšce podlaží do 3,80 m</t>
  </si>
  <si>
    <t>-48387893</t>
  </si>
  <si>
    <t>"omítky"</t>
  </si>
  <si>
    <t>plstěn+plstropu</t>
  </si>
  <si>
    <t>69</t>
  </si>
  <si>
    <t>784221107</t>
  </si>
  <si>
    <t>Dvojnásobné bílé malby ze směsí za sucha dobře otěruvzdorných na schodišti do 3,80 m</t>
  </si>
  <si>
    <t>-1626751904</t>
  </si>
  <si>
    <t>70</t>
  </si>
  <si>
    <t>784611007</t>
  </si>
  <si>
    <t>Jednoduché linkování na schodišti o výšce podlaží do 3,80 m</t>
  </si>
  <si>
    <t>86969904</t>
  </si>
  <si>
    <t>2,4+2,5*3+1,2*2*2+2,4*2+2,5+1,9+4,2+1,5+1,2</t>
  </si>
  <si>
    <t>71</t>
  </si>
  <si>
    <t>784660107</t>
  </si>
  <si>
    <t>Linkrustace na schodišti o výšce podlaží do 3,80 m</t>
  </si>
  <si>
    <t>51908157</t>
  </si>
  <si>
    <t>arm</t>
  </si>
  <si>
    <t>37,245</t>
  </si>
  <si>
    <t>16,2</t>
  </si>
  <si>
    <t>4,675</t>
  </si>
  <si>
    <t>53,57</t>
  </si>
  <si>
    <t>117,423</t>
  </si>
  <si>
    <t>89,47</t>
  </si>
  <si>
    <t>02 - č.p.223</t>
  </si>
  <si>
    <t>57,67</t>
  </si>
  <si>
    <t>31,8</t>
  </si>
  <si>
    <t>17,82</t>
  </si>
  <si>
    <t>-2073530712</t>
  </si>
  <si>
    <t>-1709779368</t>
  </si>
  <si>
    <t>1,3*2,4+1,2*2,4*2+2,5*1,2*5+2,4*(2,5+0,8)</t>
  </si>
  <si>
    <t>-79681533</t>
  </si>
  <si>
    <t>2"oprava kolem schránek a RS"</t>
  </si>
  <si>
    <t>-1414857791</t>
  </si>
  <si>
    <t>-676334701</t>
  </si>
  <si>
    <t>1559215654</t>
  </si>
  <si>
    <t>1,2*1,15+2*(1,15+2,7)*0,5+2,7*(1,1*2+2,4)+2,5*2,4+2,7*(1,3+2,4+1,2)+2,5*2,4*4+2,5*(1,7+1,2+1,1+1,3)+2,7*(2*1,1+2,4)+2,8*(2*1,3+2,4)+5,2+2,4-pllatex</t>
  </si>
  <si>
    <t>2,4*2,2*3+1,9*1*2+1,9*1,6*0,5+2,45*(1,2+0,8+0,5)+3,9*(1,8+4,2+3,1+1,6)+6,4+(2,5+0,8)*1,5+1,4*1,8*0,5+1,8*2,45-0,8*2*7-1,38*2,1-1,375*2,1-1,225*1,72</t>
  </si>
  <si>
    <t>-2112998946</t>
  </si>
  <si>
    <t>-1063831557</t>
  </si>
  <si>
    <t>0,8*2*7+1,38*2,1+1,375*2,12+1,225*1,72</t>
  </si>
  <si>
    <t>930457305</t>
  </si>
  <si>
    <t>-133307107</t>
  </si>
  <si>
    <t>1790222292</t>
  </si>
  <si>
    <t>-2033942289</t>
  </si>
  <si>
    <t>1,1*2,4+2,5*1,2*6+1,3*2,4</t>
  </si>
  <si>
    <t>1,3*2,4+1,2*1,3+2,5*1,3+1,8*2,6+1,6*3,1</t>
  </si>
  <si>
    <t>1,2*2,4*2+1,3*2,4+1,4*2,4</t>
  </si>
  <si>
    <t>-304521878</t>
  </si>
  <si>
    <t>-1569140592</t>
  </si>
  <si>
    <t>2,4*5*2</t>
  </si>
  <si>
    <t>1,2*2*9</t>
  </si>
  <si>
    <t>-567847662</t>
  </si>
  <si>
    <t>45,6*1,1 'Přepočtené koeficientem množství</t>
  </si>
  <si>
    <t>-1647401982</t>
  </si>
  <si>
    <t>-1576527833</t>
  </si>
  <si>
    <t>-689412272</t>
  </si>
  <si>
    <t>1490897558</t>
  </si>
  <si>
    <t>0,788*9 'Přepočtené koeficientem množství</t>
  </si>
  <si>
    <t>-758709793</t>
  </si>
  <si>
    <t>607727102</t>
  </si>
  <si>
    <t>-751365835</t>
  </si>
  <si>
    <t>1374405312</t>
  </si>
  <si>
    <t>1029952406</t>
  </si>
  <si>
    <t>-1407144985</t>
  </si>
  <si>
    <t>-247884091</t>
  </si>
  <si>
    <t>830189350</t>
  </si>
  <si>
    <t>489333799</t>
  </si>
  <si>
    <t>0,04*3</t>
  </si>
  <si>
    <t>-234224943</t>
  </si>
  <si>
    <t>-1532577781</t>
  </si>
  <si>
    <t>266126942</t>
  </si>
  <si>
    <t>1955880692</t>
  </si>
  <si>
    <t>-720054947</t>
  </si>
  <si>
    <t>-1335542375</t>
  </si>
  <si>
    <t>915966313</t>
  </si>
  <si>
    <t>-615856181</t>
  </si>
  <si>
    <t>1,3+2,4+1,2-1,375+1,8+0,8+1,8+4,2+3+1,6+2,6+1,2+1,1+1,3-1,38+2*1,2+2,4+1,35*2+2,4+2*1,1+2,4+1,4*2+2,4-5*0,8</t>
  </si>
  <si>
    <t>-1005102282</t>
  </si>
  <si>
    <t>1268151766</t>
  </si>
  <si>
    <t>3,725*1,2 'Přepočtené koeficientem množství</t>
  </si>
  <si>
    <t>-1637580912</t>
  </si>
  <si>
    <t>-1946834184</t>
  </si>
  <si>
    <t>-550262798</t>
  </si>
  <si>
    <t>-1552890630</t>
  </si>
  <si>
    <t>-1312869877</t>
  </si>
  <si>
    <t>-986097005</t>
  </si>
  <si>
    <t>1095994838</t>
  </si>
  <si>
    <t>1005221553</t>
  </si>
  <si>
    <t>-516781791</t>
  </si>
  <si>
    <t>(dlzábr+2,5)*0,25</t>
  </si>
  <si>
    <t>1719734264</t>
  </si>
  <si>
    <t>-1870508705</t>
  </si>
  <si>
    <t>-1247284737</t>
  </si>
  <si>
    <t>1503751797</t>
  </si>
  <si>
    <t>6*2,5+1,2</t>
  </si>
  <si>
    <t>-1331049640</t>
  </si>
  <si>
    <t>1119209106</t>
  </si>
  <si>
    <t>999340998</t>
  </si>
  <si>
    <t>1120454732</t>
  </si>
  <si>
    <t>-834049357</t>
  </si>
  <si>
    <t>-974161176</t>
  </si>
  <si>
    <t>-2099439523</t>
  </si>
  <si>
    <t>-1652169589</t>
  </si>
  <si>
    <t>1110033574</t>
  </si>
  <si>
    <t>-2059521240</t>
  </si>
  <si>
    <t>-247796324</t>
  </si>
  <si>
    <t>-723490526</t>
  </si>
  <si>
    <t>1386250306</t>
  </si>
  <si>
    <t>1477775001</t>
  </si>
  <si>
    <t>1,5*(2,3+1,1+1,3*2+2,4+1,8+1,8+4,2+3,1+1,6+1,2+1,1+1,3+1,2*2+2,4+1,3*2*2,4+1,2*2+2,4+1,4*2+2,4)+2,5*1,4*8+6,4-0,8*1,5*7*-1,38*1,5-1,375*1,5-1,225*0,5</t>
  </si>
  <si>
    <t>762709271</t>
  </si>
  <si>
    <t>plbd+pllatex+7*0,8*2</t>
  </si>
  <si>
    <t>-1340902172</t>
  </si>
  <si>
    <t>182,193*1,05 'Přepočtené koeficientem množství</t>
  </si>
  <si>
    <t>1644952382</t>
  </si>
  <si>
    <t>-2063897470</t>
  </si>
  <si>
    <t>2100042732</t>
  </si>
  <si>
    <t>2,4*7+1,1+1,3+1,2+1,2*2+1,1+1,2*2+2,4*2+1,1*2+2,4+1,4*2+1,6</t>
  </si>
  <si>
    <t>-181163153</t>
  </si>
  <si>
    <t>38,175</t>
  </si>
  <si>
    <t>82,37</t>
  </si>
  <si>
    <t>67,065</t>
  </si>
  <si>
    <t>28,22</t>
  </si>
  <si>
    <t>42,76</t>
  </si>
  <si>
    <t>03 - č.p.224</t>
  </si>
  <si>
    <t>120,545</t>
  </si>
  <si>
    <t>-2094822553</t>
  </si>
  <si>
    <t>1096675703</t>
  </si>
  <si>
    <t>2,4*1,15+2,5*1,2+2,4*1,2+2,5*1,2+2,4*1,2+2,4*1,3+3,1*2,4+4,2*3+0,45*1,1</t>
  </si>
  <si>
    <t>1433212942</t>
  </si>
  <si>
    <t>2"opravy kolem RS a schránek"</t>
  </si>
  <si>
    <t>-1166081193</t>
  </si>
  <si>
    <t>1875843568</t>
  </si>
  <si>
    <t>-1972181061</t>
  </si>
  <si>
    <t>2*(2,7+1,2)*0,5+2,7*(2,4+2,4)+2*1,2*0,5+2,5*2,4+2,7*(1,3*2+2,4)+2,5*2,4+2,5*(1,6+1,2+1,2+1,25)+3,9*(1,9+4,2+3+1,5)+2,5*(3,9+2,5)*0,5+2,5*1,5*2+2,7*0,7</t>
  </si>
  <si>
    <t>2,5*2,4+1,3*(1,3*2+2,4)+1,3*2,5*0,5+2,8*(2,4+3,15+1,15)*2-6*0,8*2-1,38*2,1-1,4*2,16-1,23*1,71-pllatex</t>
  </si>
  <si>
    <t>-391779366</t>
  </si>
  <si>
    <t>995054030</t>
  </si>
  <si>
    <t>603060623</t>
  </si>
  <si>
    <t>849306410</t>
  </si>
  <si>
    <t>339489377</t>
  </si>
  <si>
    <t>-225520473</t>
  </si>
  <si>
    <t>2,4*1,2+1,1*2+2,4*1,2*4+1,3*2,4</t>
  </si>
  <si>
    <t>1,2*2,4+1,2*1,25+1,9*4,2+1,2*1,5+1,2*2,5</t>
  </si>
  <si>
    <t>1,3*2,4+1,15*2,4</t>
  </si>
  <si>
    <t>2055542573</t>
  </si>
  <si>
    <t>-1160729774</t>
  </si>
  <si>
    <t>-319466241</t>
  </si>
  <si>
    <t>71222452</t>
  </si>
  <si>
    <t>1106285393</t>
  </si>
  <si>
    <t>-144405960</t>
  </si>
  <si>
    <t>455289301</t>
  </si>
  <si>
    <t>0,755*9 'Přepočtené koeficientem množství</t>
  </si>
  <si>
    <t>1992883525</t>
  </si>
  <si>
    <t>2132836495</t>
  </si>
  <si>
    <t>1104401554</t>
  </si>
  <si>
    <t>-1543336397</t>
  </si>
  <si>
    <t>-1372776696</t>
  </si>
  <si>
    <t>1123594329</t>
  </si>
  <si>
    <t>-1398944017</t>
  </si>
  <si>
    <t>395785339</t>
  </si>
  <si>
    <t>-2080440710</t>
  </si>
  <si>
    <t>-1018084822</t>
  </si>
  <si>
    <t>-211871408</t>
  </si>
  <si>
    <t>652184686</t>
  </si>
  <si>
    <t>104092461</t>
  </si>
  <si>
    <t>-1149166371</t>
  </si>
  <si>
    <t>105002183</t>
  </si>
  <si>
    <t>220042681</t>
  </si>
  <si>
    <t>-500070755</t>
  </si>
  <si>
    <t>1,3*2+2,4+2*0,45-1,4+1,6+1,2+1,2+1,9+4,2+2,7+3-1,38+1,5+1,2+1,3*2+2,4+1,2*2+2,4-4*0,8</t>
  </si>
  <si>
    <t>-2021983891</t>
  </si>
  <si>
    <t>-1871143041</t>
  </si>
  <si>
    <t>2,822*1,2 'Přepočtené koeficientem množství</t>
  </si>
  <si>
    <t>-1532866441</t>
  </si>
  <si>
    <t>-607247552</t>
  </si>
  <si>
    <t>-227411539</t>
  </si>
  <si>
    <t>-838395312</t>
  </si>
  <si>
    <t>-464496081</t>
  </si>
  <si>
    <t>-1566403992</t>
  </si>
  <si>
    <t>-1711984131</t>
  </si>
  <si>
    <t>-2114937724</t>
  </si>
  <si>
    <t>-2098068260</t>
  </si>
  <si>
    <t>-525048988</t>
  </si>
  <si>
    <t>-1433305917</t>
  </si>
  <si>
    <t>-211620703</t>
  </si>
  <si>
    <t>101752853</t>
  </si>
  <si>
    <t>1757975986</t>
  </si>
  <si>
    <t>1430809504</t>
  </si>
  <si>
    <t>2032504072</t>
  </si>
  <si>
    <t>-1248098426</t>
  </si>
  <si>
    <t>370091720</t>
  </si>
  <si>
    <t>156146994</t>
  </si>
  <si>
    <t>-1308017831</t>
  </si>
  <si>
    <t>1578280032</t>
  </si>
  <si>
    <t>805046181</t>
  </si>
  <si>
    <t>-758481348</t>
  </si>
  <si>
    <t>-1583414941</t>
  </si>
  <si>
    <t>659121392</t>
  </si>
  <si>
    <t>1781654648</t>
  </si>
  <si>
    <t>135677730</t>
  </si>
  <si>
    <t>1,5*(1,4+1,2+2,4+1,3+2,4+1,2+2,5*3+1,3*2+2,4+1,2*2+2,4+1,6+1,9+4,2+3+1,5+1,2+1,2+1,25+2,5*3+2,7*0,5)-0,8*1,5*5-1,4*1,5-1,38*1,5-1,23*0,5</t>
  </si>
  <si>
    <t>2301691</t>
  </si>
  <si>
    <t>plbd+pllatex+1,38*2,1+1,4*2,16+1,23*1,71</t>
  </si>
  <si>
    <t>1416939514</t>
  </si>
  <si>
    <t>117,85*1,05 'Přepočtené koeficientem množství</t>
  </si>
  <si>
    <t>-1938690817</t>
  </si>
  <si>
    <t>1086055866</t>
  </si>
  <si>
    <t>57186340</t>
  </si>
  <si>
    <t>2,4+2,5*3+1,3*2*2+2,4*2+2,5+1,9+4,2+1,5+1,2</t>
  </si>
  <si>
    <t>863824798</t>
  </si>
  <si>
    <t>SEZNAM FIGUR</t>
  </si>
  <si>
    <t>Výměra</t>
  </si>
  <si>
    <t xml:space="preserve"> 01</t>
  </si>
  <si>
    <t>Použití figury:</t>
  </si>
  <si>
    <t xml:space="preserve"> 02/ 01</t>
  </si>
  <si>
    <t>plstrop</t>
  </si>
  <si>
    <t xml:space="preserve"> 02/ 02</t>
  </si>
  <si>
    <t xml:space="preserve"> 02/ 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</si>
</sst>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2021R0002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Stavební úpravy BD Milín - Rekonstrukce chodeb a suterénu blok M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Školní č.p.222-224, Milín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5. 1. 2021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Obec Milín, 11. května 27, 262 31 Milín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Akad. arch. Aleš brotánek, Ing. Jan Hašek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Jitka Dupalová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ROUND(AG95+AG96,2)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ROUND(AS95+AS96,2)</f>
        <v>0</v>
      </c>
      <c r="AT94" s="114">
        <f>ROUND(SUM(AV94:AW94),2)</f>
        <v>0</v>
      </c>
      <c r="AU94" s="115">
        <f>ROUND(AU95+AU96,5)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ROUND(AZ95+AZ96,2)</f>
        <v>0</v>
      </c>
      <c r="BA94" s="114">
        <f>ROUND(BA95+BA96,2)</f>
        <v>0</v>
      </c>
      <c r="BB94" s="114">
        <f>ROUND(BB95+BB96,2)</f>
        <v>0</v>
      </c>
      <c r="BC94" s="114">
        <f>ROUND(BC95+BC96,2)</f>
        <v>0</v>
      </c>
      <c r="BD94" s="116">
        <f>ROUND(BD95+BD96,2)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Stavební úpravy sute...'!J30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'01 - Stavební úpravy sute...'!P129</f>
        <v>0</v>
      </c>
      <c r="AV95" s="128">
        <f>'01 - Stavební úpravy sute...'!J33</f>
        <v>0</v>
      </c>
      <c r="AW95" s="128">
        <f>'01 - Stavební úpravy sute...'!J34</f>
        <v>0</v>
      </c>
      <c r="AX95" s="128">
        <f>'01 - Stavební úpravy sute...'!J35</f>
        <v>0</v>
      </c>
      <c r="AY95" s="128">
        <f>'01 - Stavební úpravy sute...'!J36</f>
        <v>0</v>
      </c>
      <c r="AZ95" s="128">
        <f>'01 - Stavební úpravy sute...'!F33</f>
        <v>0</v>
      </c>
      <c r="BA95" s="128">
        <f>'01 - Stavební úpravy sute...'!F34</f>
        <v>0</v>
      </c>
      <c r="BB95" s="128">
        <f>'01 - Stavební úpravy sute...'!F35</f>
        <v>0</v>
      </c>
      <c r="BC95" s="128">
        <f>'01 - Stavební úpravy sute...'!F36</f>
        <v>0</v>
      </c>
      <c r="BD95" s="130">
        <f>'01 - Stavební úpravy sute...'!F37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84</v>
      </c>
    </row>
    <row r="96" s="7" customFormat="1" ht="16.5" customHeight="1">
      <c r="A96" s="7"/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32">
        <f>ROUND(SUM(AG97:AG99),2)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f>ROUND(SUM(AS97:AS99),2)</f>
        <v>0</v>
      </c>
      <c r="AT96" s="128">
        <f>ROUND(SUM(AV96:AW96),2)</f>
        <v>0</v>
      </c>
      <c r="AU96" s="129">
        <f>ROUND(SUM(AU97:AU99),5)</f>
        <v>0</v>
      </c>
      <c r="AV96" s="128">
        <f>ROUND(AZ96*L29,2)</f>
        <v>0</v>
      </c>
      <c r="AW96" s="128">
        <f>ROUND(BA96*L30,2)</f>
        <v>0</v>
      </c>
      <c r="AX96" s="128">
        <f>ROUND(BB96*L29,2)</f>
        <v>0</v>
      </c>
      <c r="AY96" s="128">
        <f>ROUND(BC96*L30,2)</f>
        <v>0</v>
      </c>
      <c r="AZ96" s="128">
        <f>ROUND(SUM(AZ97:AZ99),2)</f>
        <v>0</v>
      </c>
      <c r="BA96" s="128">
        <f>ROUND(SUM(BA97:BA99),2)</f>
        <v>0</v>
      </c>
      <c r="BB96" s="128">
        <f>ROUND(SUM(BB97:BB99),2)</f>
        <v>0</v>
      </c>
      <c r="BC96" s="128">
        <f>ROUND(SUM(BC97:BC99),2)</f>
        <v>0</v>
      </c>
      <c r="BD96" s="130">
        <f>ROUND(SUM(BD97:BD99),2)</f>
        <v>0</v>
      </c>
      <c r="BE96" s="7"/>
      <c r="BS96" s="131" t="s">
        <v>75</v>
      </c>
      <c r="BT96" s="131" t="s">
        <v>84</v>
      </c>
      <c r="BU96" s="131" t="s">
        <v>77</v>
      </c>
      <c r="BV96" s="131" t="s">
        <v>78</v>
      </c>
      <c r="BW96" s="131" t="s">
        <v>88</v>
      </c>
      <c r="BX96" s="131" t="s">
        <v>5</v>
      </c>
      <c r="CL96" s="131" t="s">
        <v>1</v>
      </c>
      <c r="CM96" s="131" t="s">
        <v>84</v>
      </c>
    </row>
    <row r="97" s="4" customFormat="1" ht="16.5" customHeight="1">
      <c r="A97" s="119" t="s">
        <v>80</v>
      </c>
      <c r="B97" s="70"/>
      <c r="C97" s="133"/>
      <c r="D97" s="133"/>
      <c r="E97" s="134" t="s">
        <v>81</v>
      </c>
      <c r="F97" s="134"/>
      <c r="G97" s="134"/>
      <c r="H97" s="134"/>
      <c r="I97" s="134"/>
      <c r="J97" s="133"/>
      <c r="K97" s="134" t="s">
        <v>89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'01 - č.p.222'!J32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90</v>
      </c>
      <c r="AR97" s="72"/>
      <c r="AS97" s="137">
        <v>0</v>
      </c>
      <c r="AT97" s="138">
        <f>ROUND(SUM(AV97:AW97),2)</f>
        <v>0</v>
      </c>
      <c r="AU97" s="139">
        <f>'01 - č.p.222'!P135</f>
        <v>0</v>
      </c>
      <c r="AV97" s="138">
        <f>'01 - č.p.222'!J35</f>
        <v>0</v>
      </c>
      <c r="AW97" s="138">
        <f>'01 - č.p.222'!J36</f>
        <v>0</v>
      </c>
      <c r="AX97" s="138">
        <f>'01 - č.p.222'!J37</f>
        <v>0</v>
      </c>
      <c r="AY97" s="138">
        <f>'01 - č.p.222'!J38</f>
        <v>0</v>
      </c>
      <c r="AZ97" s="138">
        <f>'01 - č.p.222'!F35</f>
        <v>0</v>
      </c>
      <c r="BA97" s="138">
        <f>'01 - č.p.222'!F36</f>
        <v>0</v>
      </c>
      <c r="BB97" s="138">
        <f>'01 - č.p.222'!F37</f>
        <v>0</v>
      </c>
      <c r="BC97" s="138">
        <f>'01 - č.p.222'!F38</f>
        <v>0</v>
      </c>
      <c r="BD97" s="140">
        <f>'01 - č.p.222'!F39</f>
        <v>0</v>
      </c>
      <c r="BE97" s="4"/>
      <c r="BT97" s="141" t="s">
        <v>91</v>
      </c>
      <c r="BV97" s="141" t="s">
        <v>78</v>
      </c>
      <c r="BW97" s="141" t="s">
        <v>92</v>
      </c>
      <c r="BX97" s="141" t="s">
        <v>88</v>
      </c>
      <c r="CL97" s="141" t="s">
        <v>1</v>
      </c>
    </row>
    <row r="98" s="4" customFormat="1" ht="16.5" customHeight="1">
      <c r="A98" s="119" t="s">
        <v>80</v>
      </c>
      <c r="B98" s="70"/>
      <c r="C98" s="133"/>
      <c r="D98" s="133"/>
      <c r="E98" s="134" t="s">
        <v>86</v>
      </c>
      <c r="F98" s="134"/>
      <c r="G98" s="134"/>
      <c r="H98" s="134"/>
      <c r="I98" s="134"/>
      <c r="J98" s="133"/>
      <c r="K98" s="134" t="s">
        <v>93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'02 - č.p.223'!J32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90</v>
      </c>
      <c r="AR98" s="72"/>
      <c r="AS98" s="137">
        <v>0</v>
      </c>
      <c r="AT98" s="138">
        <f>ROUND(SUM(AV98:AW98),2)</f>
        <v>0</v>
      </c>
      <c r="AU98" s="139">
        <f>'02 - č.p.223'!P135</f>
        <v>0</v>
      </c>
      <c r="AV98" s="138">
        <f>'02 - č.p.223'!J35</f>
        <v>0</v>
      </c>
      <c r="AW98" s="138">
        <f>'02 - č.p.223'!J36</f>
        <v>0</v>
      </c>
      <c r="AX98" s="138">
        <f>'02 - č.p.223'!J37</f>
        <v>0</v>
      </c>
      <c r="AY98" s="138">
        <f>'02 - č.p.223'!J38</f>
        <v>0</v>
      </c>
      <c r="AZ98" s="138">
        <f>'02 - č.p.223'!F35</f>
        <v>0</v>
      </c>
      <c r="BA98" s="138">
        <f>'02 - č.p.223'!F36</f>
        <v>0</v>
      </c>
      <c r="BB98" s="138">
        <f>'02 - č.p.223'!F37</f>
        <v>0</v>
      </c>
      <c r="BC98" s="138">
        <f>'02 - č.p.223'!F38</f>
        <v>0</v>
      </c>
      <c r="BD98" s="140">
        <f>'02 - č.p.223'!F39</f>
        <v>0</v>
      </c>
      <c r="BE98" s="4"/>
      <c r="BT98" s="141" t="s">
        <v>91</v>
      </c>
      <c r="BV98" s="141" t="s">
        <v>78</v>
      </c>
      <c r="BW98" s="141" t="s">
        <v>94</v>
      </c>
      <c r="BX98" s="141" t="s">
        <v>88</v>
      </c>
      <c r="CL98" s="141" t="s">
        <v>1</v>
      </c>
    </row>
    <row r="99" s="4" customFormat="1" ht="16.5" customHeight="1">
      <c r="A99" s="119" t="s">
        <v>80</v>
      </c>
      <c r="B99" s="70"/>
      <c r="C99" s="133"/>
      <c r="D99" s="133"/>
      <c r="E99" s="134" t="s">
        <v>95</v>
      </c>
      <c r="F99" s="134"/>
      <c r="G99" s="134"/>
      <c r="H99" s="134"/>
      <c r="I99" s="134"/>
      <c r="J99" s="133"/>
      <c r="K99" s="134" t="s">
        <v>96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'03 - č.p.224'!J32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90</v>
      </c>
      <c r="AR99" s="72"/>
      <c r="AS99" s="142">
        <v>0</v>
      </c>
      <c r="AT99" s="143">
        <f>ROUND(SUM(AV99:AW99),2)</f>
        <v>0</v>
      </c>
      <c r="AU99" s="144">
        <f>'03 - č.p.224'!P135</f>
        <v>0</v>
      </c>
      <c r="AV99" s="143">
        <f>'03 - č.p.224'!J35</f>
        <v>0</v>
      </c>
      <c r="AW99" s="143">
        <f>'03 - č.p.224'!J36</f>
        <v>0</v>
      </c>
      <c r="AX99" s="143">
        <f>'03 - č.p.224'!J37</f>
        <v>0</v>
      </c>
      <c r="AY99" s="143">
        <f>'03 - č.p.224'!J38</f>
        <v>0</v>
      </c>
      <c r="AZ99" s="143">
        <f>'03 - č.p.224'!F35</f>
        <v>0</v>
      </c>
      <c r="BA99" s="143">
        <f>'03 - č.p.224'!F36</f>
        <v>0</v>
      </c>
      <c r="BB99" s="143">
        <f>'03 - č.p.224'!F37</f>
        <v>0</v>
      </c>
      <c r="BC99" s="143">
        <f>'03 - č.p.224'!F38</f>
        <v>0</v>
      </c>
      <c r="BD99" s="145">
        <f>'03 - č.p.224'!F39</f>
        <v>0</v>
      </c>
      <c r="BE99" s="4"/>
      <c r="BT99" s="141" t="s">
        <v>91</v>
      </c>
      <c r="BV99" s="141" t="s">
        <v>78</v>
      </c>
      <c r="BW99" s="141" t="s">
        <v>97</v>
      </c>
      <c r="BX99" s="141" t="s">
        <v>88</v>
      </c>
      <c r="CL99" s="141" t="s">
        <v>1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UwYKpUzJR3chwPyteF7QIPx2tu/R9dQBeYw1CExZWSOWyjSv8dKwoNGspatvX5RjwRVXdx/fxLIyTnkXbQRJtA==" hashValue="+djt/DzMfDCfhIF0cQODskQ6xUG0gTL2qLKw+wlDQf7HpXsVsFPhsuLJ0zO7C/QrY9kZW9/l+hBpFsU+2feLSg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01 - Stavební úpravy sute...'!C2" display="/"/>
    <hyperlink ref="A97" location="'01 - č.p.222'!C2" display="/"/>
    <hyperlink ref="A98" location="'02 - č.p.223'!C2" display="/"/>
    <hyperlink ref="A99" location="'03 - č.p.224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  <c r="AZ2" s="147" t="s">
        <v>98</v>
      </c>
      <c r="BA2" s="147" t="s">
        <v>98</v>
      </c>
      <c r="BB2" s="147" t="s">
        <v>1</v>
      </c>
      <c r="BC2" s="147" t="s">
        <v>99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100</v>
      </c>
      <c r="BA3" s="147" t="s">
        <v>100</v>
      </c>
      <c r="BB3" s="147" t="s">
        <v>1</v>
      </c>
      <c r="BC3" s="147" t="s">
        <v>101</v>
      </c>
      <c r="BD3" s="147" t="s">
        <v>91</v>
      </c>
    </row>
    <row r="4" hidden="1" s="1" customFormat="1" ht="24.96" customHeight="1">
      <c r="B4" s="20"/>
      <c r="D4" s="151" t="s">
        <v>102</v>
      </c>
      <c r="I4" s="146"/>
      <c r="L4" s="20"/>
      <c r="M4" s="152" t="s">
        <v>10</v>
      </c>
      <c r="AT4" s="17" t="s">
        <v>4</v>
      </c>
      <c r="AZ4" s="147" t="s">
        <v>103</v>
      </c>
      <c r="BA4" s="147" t="s">
        <v>104</v>
      </c>
      <c r="BB4" s="147" t="s">
        <v>1</v>
      </c>
      <c r="BC4" s="147" t="s">
        <v>105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106</v>
      </c>
      <c r="BA5" s="147" t="s">
        <v>106</v>
      </c>
      <c r="BB5" s="147" t="s">
        <v>1</v>
      </c>
      <c r="BC5" s="147" t="s">
        <v>101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107</v>
      </c>
      <c r="BA6" s="147" t="s">
        <v>107</v>
      </c>
      <c r="BB6" s="147" t="s">
        <v>1</v>
      </c>
      <c r="BC6" s="147" t="s">
        <v>108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M</v>
      </c>
      <c r="F7" s="153"/>
      <c r="G7" s="153"/>
      <c r="H7" s="153"/>
      <c r="I7" s="146"/>
      <c r="L7" s="20"/>
      <c r="AZ7" s="147" t="s">
        <v>109</v>
      </c>
      <c r="BA7" s="147" t="s">
        <v>110</v>
      </c>
      <c r="BB7" s="147" t="s">
        <v>1</v>
      </c>
      <c r="BC7" s="147" t="s">
        <v>111</v>
      </c>
      <c r="BD7" s="147" t="s">
        <v>91</v>
      </c>
    </row>
    <row r="8" hidden="1" s="2" customFormat="1" ht="12" customHeight="1">
      <c r="A8" s="38"/>
      <c r="B8" s="44"/>
      <c r="C8" s="38"/>
      <c r="D8" s="153" t="s">
        <v>112</v>
      </c>
      <c r="E8" s="38"/>
      <c r="F8" s="38"/>
      <c r="G8" s="38"/>
      <c r="H8" s="38"/>
      <c r="I8" s="155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47" t="s">
        <v>113</v>
      </c>
      <c r="BA8" s="147" t="s">
        <v>114</v>
      </c>
      <c r="BB8" s="147" t="s">
        <v>1</v>
      </c>
      <c r="BC8" s="147" t="s">
        <v>115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6" t="s">
        <v>116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117</v>
      </c>
      <c r="BA9" s="147" t="s">
        <v>117</v>
      </c>
      <c r="BB9" s="147" t="s">
        <v>1</v>
      </c>
      <c r="BC9" s="147" t="s">
        <v>118</v>
      </c>
      <c r="BD9" s="147" t="s">
        <v>91</v>
      </c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119</v>
      </c>
      <c r="BA10" s="147" t="s">
        <v>120</v>
      </c>
      <c r="BB10" s="147" t="s">
        <v>1</v>
      </c>
      <c r="BC10" s="147" t="s">
        <v>121</v>
      </c>
      <c r="BD10" s="147" t="s">
        <v>91</v>
      </c>
    </row>
    <row r="11" hidden="1" s="2" customFormat="1" ht="12" customHeight="1">
      <c r="A11" s="38"/>
      <c r="B11" s="44"/>
      <c r="C11" s="38"/>
      <c r="D11" s="153" t="s">
        <v>18</v>
      </c>
      <c r="E11" s="38"/>
      <c r="F11" s="141" t="s">
        <v>1</v>
      </c>
      <c r="G11" s="38"/>
      <c r="H11" s="38"/>
      <c r="I11" s="157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122</v>
      </c>
      <c r="BA11" s="147" t="s">
        <v>123</v>
      </c>
      <c r="BB11" s="147" t="s">
        <v>1</v>
      </c>
      <c r="BC11" s="147" t="s">
        <v>124</v>
      </c>
      <c r="BD11" s="147" t="s">
        <v>91</v>
      </c>
    </row>
    <row r="12" hidden="1" s="2" customFormat="1" ht="12" customHeight="1">
      <c r="A12" s="38"/>
      <c r="B12" s="44"/>
      <c r="C12" s="38"/>
      <c r="D12" s="153" t="s">
        <v>20</v>
      </c>
      <c r="E12" s="38"/>
      <c r="F12" s="141" t="s">
        <v>21</v>
      </c>
      <c r="G12" s="38"/>
      <c r="H12" s="38"/>
      <c r="I12" s="157" t="s">
        <v>22</v>
      </c>
      <c r="J12" s="158" t="str">
        <f>'Rekapitulace stavby'!AN8</f>
        <v>5. 1. 2021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125</v>
      </c>
      <c r="BA12" s="147" t="s">
        <v>126</v>
      </c>
      <c r="BB12" s="147" t="s">
        <v>1</v>
      </c>
      <c r="BC12" s="147" t="s">
        <v>127</v>
      </c>
      <c r="BD12" s="147" t="s">
        <v>91</v>
      </c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128</v>
      </c>
      <c r="BA13" s="147" t="s">
        <v>129</v>
      </c>
      <c r="BB13" s="147" t="s">
        <v>1</v>
      </c>
      <c r="BC13" s="147" t="s">
        <v>127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24</v>
      </c>
      <c r="E14" s="38"/>
      <c r="F14" s="38"/>
      <c r="G14" s="38"/>
      <c r="H14" s="38"/>
      <c r="I14" s="157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130</v>
      </c>
      <c r="BA14" s="147" t="s">
        <v>130</v>
      </c>
      <c r="BB14" s="147" t="s">
        <v>1</v>
      </c>
      <c r="BC14" s="147" t="s">
        <v>131</v>
      </c>
      <c r="BD14" s="147" t="s">
        <v>91</v>
      </c>
    </row>
    <row r="15" hidden="1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7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5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53" t="s">
        <v>28</v>
      </c>
      <c r="E17" s="38"/>
      <c r="F17" s="38"/>
      <c r="G17" s="38"/>
      <c r="H17" s="38"/>
      <c r="I17" s="15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5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53" t="s">
        <v>30</v>
      </c>
      <c r="E20" s="38"/>
      <c r="F20" s="38"/>
      <c r="G20" s="38"/>
      <c r="H20" s="38"/>
      <c r="I20" s="157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7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5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53" t="s">
        <v>33</v>
      </c>
      <c r="E23" s="38"/>
      <c r="F23" s="38"/>
      <c r="G23" s="38"/>
      <c r="H23" s="38"/>
      <c r="I23" s="157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7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5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53" t="s">
        <v>35</v>
      </c>
      <c r="E26" s="38"/>
      <c r="F26" s="38"/>
      <c r="G26" s="38"/>
      <c r="H26" s="38"/>
      <c r="I26" s="15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64"/>
      <c r="E29" s="164"/>
      <c r="F29" s="164"/>
      <c r="G29" s="164"/>
      <c r="H29" s="164"/>
      <c r="I29" s="165"/>
      <c r="J29" s="164"/>
      <c r="K29" s="16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66" t="s">
        <v>36</v>
      </c>
      <c r="E30" s="38"/>
      <c r="F30" s="38"/>
      <c r="G30" s="38"/>
      <c r="H30" s="38"/>
      <c r="I30" s="155"/>
      <c r="J30" s="16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8" t="s">
        <v>38</v>
      </c>
      <c r="G32" s="38"/>
      <c r="H32" s="38"/>
      <c r="I32" s="169" t="s">
        <v>37</v>
      </c>
      <c r="J32" s="16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70" t="s">
        <v>40</v>
      </c>
      <c r="E33" s="153" t="s">
        <v>41</v>
      </c>
      <c r="F33" s="171">
        <f>ROUND((SUM(BE129:BE273)),  2)</f>
        <v>0</v>
      </c>
      <c r="G33" s="38"/>
      <c r="H33" s="38"/>
      <c r="I33" s="172">
        <v>0.20999999999999999</v>
      </c>
      <c r="J33" s="171">
        <f>ROUND(((SUM(BE129:BE273))*I33),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3" t="s">
        <v>42</v>
      </c>
      <c r="F34" s="171">
        <f>ROUND((SUM(BF129:BF273)),  2)</f>
        <v>0</v>
      </c>
      <c r="G34" s="38"/>
      <c r="H34" s="38"/>
      <c r="I34" s="172">
        <v>0.14999999999999999</v>
      </c>
      <c r="J34" s="171">
        <f>ROUND(((SUM(BF129:BF273))*I34),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3" t="s">
        <v>43</v>
      </c>
      <c r="F35" s="171">
        <f>ROUND((SUM(BG129:BG273)),  2)</f>
        <v>0</v>
      </c>
      <c r="G35" s="38"/>
      <c r="H35" s="38"/>
      <c r="I35" s="172">
        <v>0.20999999999999999</v>
      </c>
      <c r="J35" s="17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44</v>
      </c>
      <c r="F36" s="171">
        <f>ROUND((SUM(BH129:BH273)),  2)</f>
        <v>0</v>
      </c>
      <c r="G36" s="38"/>
      <c r="H36" s="38"/>
      <c r="I36" s="172">
        <v>0.14999999999999999</v>
      </c>
      <c r="J36" s="17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45</v>
      </c>
      <c r="F37" s="171">
        <f>ROUND((SUM(BI129:BI273)),  2)</f>
        <v>0</v>
      </c>
      <c r="G37" s="38"/>
      <c r="H37" s="38"/>
      <c r="I37" s="172">
        <v>0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5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73"/>
      <c r="D39" s="174" t="s">
        <v>46</v>
      </c>
      <c r="E39" s="175"/>
      <c r="F39" s="175"/>
      <c r="G39" s="176" t="s">
        <v>47</v>
      </c>
      <c r="H39" s="177" t="s">
        <v>48</v>
      </c>
      <c r="I39" s="178"/>
      <c r="J39" s="179">
        <f>SUM(J30:J37)</f>
        <v>0</v>
      </c>
      <c r="K39" s="18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46"/>
      <c r="L41" s="20"/>
    </row>
    <row r="42" hidden="1" s="1" customFormat="1" ht="14.4" customHeight="1">
      <c r="B42" s="20"/>
      <c r="I42" s="146"/>
      <c r="L42" s="20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132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M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112</v>
      </c>
      <c r="D86" s="40"/>
      <c r="E86" s="40"/>
      <c r="F86" s="40"/>
      <c r="G86" s="40"/>
      <c r="H86" s="40"/>
      <c r="I86" s="155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Stavební úpravy suterénu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Školní č.p.222-224, Milín</v>
      </c>
      <c r="G89" s="40"/>
      <c r="H89" s="40"/>
      <c r="I89" s="157" t="s">
        <v>22</v>
      </c>
      <c r="J89" s="79" t="str">
        <f>IF(J12="","",J12)</f>
        <v>5. 1. 2021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Milín, 11. května 27, 262 31 Milín</v>
      </c>
      <c r="G91" s="40"/>
      <c r="H91" s="40"/>
      <c r="I91" s="157" t="s">
        <v>30</v>
      </c>
      <c r="J91" s="36" t="str">
        <f>E21</f>
        <v>Akad. arch. Aleš brotánek, Ing. Jan Hašek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7" t="s">
        <v>33</v>
      </c>
      <c r="J92" s="36" t="str">
        <f>E24</f>
        <v>Ing. Jitka Dupalová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5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8" t="s">
        <v>133</v>
      </c>
      <c r="D94" s="199"/>
      <c r="E94" s="199"/>
      <c r="F94" s="199"/>
      <c r="G94" s="199"/>
      <c r="H94" s="199"/>
      <c r="I94" s="200"/>
      <c r="J94" s="201" t="s">
        <v>134</v>
      </c>
      <c r="K94" s="19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2" t="s">
        <v>135</v>
      </c>
      <c r="D96" s="40"/>
      <c r="E96" s="40"/>
      <c r="F96" s="40"/>
      <c r="G96" s="40"/>
      <c r="H96" s="40"/>
      <c r="I96" s="155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136</v>
      </c>
    </row>
    <row r="97" s="9" customFormat="1" ht="24.96" customHeight="1">
      <c r="A97" s="9"/>
      <c r="B97" s="203"/>
      <c r="C97" s="204"/>
      <c r="D97" s="205" t="s">
        <v>137</v>
      </c>
      <c r="E97" s="206"/>
      <c r="F97" s="206"/>
      <c r="G97" s="206"/>
      <c r="H97" s="206"/>
      <c r="I97" s="207"/>
      <c r="J97" s="208">
        <f>J130</f>
        <v>0</v>
      </c>
      <c r="K97" s="204"/>
      <c r="L97" s="20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10"/>
      <c r="C98" s="133"/>
      <c r="D98" s="211" t="s">
        <v>138</v>
      </c>
      <c r="E98" s="212"/>
      <c r="F98" s="212"/>
      <c r="G98" s="212"/>
      <c r="H98" s="212"/>
      <c r="I98" s="213"/>
      <c r="J98" s="214">
        <f>J131</f>
        <v>0</v>
      </c>
      <c r="K98" s="133"/>
      <c r="L98" s="21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10"/>
      <c r="C99" s="133"/>
      <c r="D99" s="211" t="s">
        <v>139</v>
      </c>
      <c r="E99" s="212"/>
      <c r="F99" s="212"/>
      <c r="G99" s="212"/>
      <c r="H99" s="212"/>
      <c r="I99" s="213"/>
      <c r="J99" s="214">
        <f>J149</f>
        <v>0</v>
      </c>
      <c r="K99" s="133"/>
      <c r="L99" s="21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0"/>
      <c r="C100" s="133"/>
      <c r="D100" s="211" t="s">
        <v>140</v>
      </c>
      <c r="E100" s="212"/>
      <c r="F100" s="212"/>
      <c r="G100" s="212"/>
      <c r="H100" s="212"/>
      <c r="I100" s="213"/>
      <c r="J100" s="214">
        <f>J189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141</v>
      </c>
      <c r="E101" s="212"/>
      <c r="F101" s="212"/>
      <c r="G101" s="212"/>
      <c r="H101" s="212"/>
      <c r="I101" s="213"/>
      <c r="J101" s="214">
        <f>J212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142</v>
      </c>
      <c r="E102" s="212"/>
      <c r="F102" s="212"/>
      <c r="G102" s="212"/>
      <c r="H102" s="212"/>
      <c r="I102" s="213"/>
      <c r="J102" s="214">
        <f>J223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203"/>
      <c r="C103" s="204"/>
      <c r="D103" s="205" t="s">
        <v>143</v>
      </c>
      <c r="E103" s="206"/>
      <c r="F103" s="206"/>
      <c r="G103" s="206"/>
      <c r="H103" s="206"/>
      <c r="I103" s="207"/>
      <c r="J103" s="208">
        <f>J225</f>
        <v>0</v>
      </c>
      <c r="K103" s="204"/>
      <c r="L103" s="20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10"/>
      <c r="C104" s="133"/>
      <c r="D104" s="211" t="s">
        <v>144</v>
      </c>
      <c r="E104" s="212"/>
      <c r="F104" s="212"/>
      <c r="G104" s="212"/>
      <c r="H104" s="212"/>
      <c r="I104" s="213"/>
      <c r="J104" s="214">
        <f>J226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133"/>
      <c r="D105" s="211" t="s">
        <v>145</v>
      </c>
      <c r="E105" s="212"/>
      <c r="F105" s="212"/>
      <c r="G105" s="212"/>
      <c r="H105" s="212"/>
      <c r="I105" s="213"/>
      <c r="J105" s="214">
        <f>J228</f>
        <v>0</v>
      </c>
      <c r="K105" s="133"/>
      <c r="L105" s="21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0"/>
      <c r="C106" s="133"/>
      <c r="D106" s="211" t="s">
        <v>146</v>
      </c>
      <c r="E106" s="212"/>
      <c r="F106" s="212"/>
      <c r="G106" s="212"/>
      <c r="H106" s="212"/>
      <c r="I106" s="213"/>
      <c r="J106" s="214">
        <f>J242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147</v>
      </c>
      <c r="E107" s="212"/>
      <c r="F107" s="212"/>
      <c r="G107" s="212"/>
      <c r="H107" s="212"/>
      <c r="I107" s="213"/>
      <c r="J107" s="214">
        <f>J260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03"/>
      <c r="C108" s="204"/>
      <c r="D108" s="205" t="s">
        <v>148</v>
      </c>
      <c r="E108" s="206"/>
      <c r="F108" s="206"/>
      <c r="G108" s="206"/>
      <c r="H108" s="206"/>
      <c r="I108" s="207"/>
      <c r="J108" s="208">
        <f>J271</f>
        <v>0</v>
      </c>
      <c r="K108" s="204"/>
      <c r="L108" s="20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10"/>
      <c r="C109" s="133"/>
      <c r="D109" s="211" t="s">
        <v>149</v>
      </c>
      <c r="E109" s="212"/>
      <c r="F109" s="212"/>
      <c r="G109" s="212"/>
      <c r="H109" s="212"/>
      <c r="I109" s="213"/>
      <c r="J109" s="214">
        <f>J272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155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193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196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150</v>
      </c>
      <c r="D116" s="40"/>
      <c r="E116" s="40"/>
      <c r="F116" s="40"/>
      <c r="G116" s="40"/>
      <c r="H116" s="40"/>
      <c r="I116" s="155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5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155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97" t="str">
        <f>E7</f>
        <v>Stavební úpravy BD Milín - Rekonstrukce chodeb a suterénu blok M</v>
      </c>
      <c r="F119" s="32"/>
      <c r="G119" s="32"/>
      <c r="H119" s="32"/>
      <c r="I119" s="155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112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01 - Stavební úpravy suterénu</v>
      </c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Školní č.p.222-224, Milín</v>
      </c>
      <c r="G123" s="40"/>
      <c r="H123" s="40"/>
      <c r="I123" s="157" t="s">
        <v>22</v>
      </c>
      <c r="J123" s="79" t="str">
        <f>IF(J12="","",J12)</f>
        <v>5. 1. 2021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55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40.05" customHeight="1">
      <c r="A125" s="38"/>
      <c r="B125" s="39"/>
      <c r="C125" s="32" t="s">
        <v>24</v>
      </c>
      <c r="D125" s="40"/>
      <c r="E125" s="40"/>
      <c r="F125" s="27" t="str">
        <f>E15</f>
        <v>Obec Milín, 11. května 27, 262 31 Milín</v>
      </c>
      <c r="G125" s="40"/>
      <c r="H125" s="40"/>
      <c r="I125" s="157" t="s">
        <v>30</v>
      </c>
      <c r="J125" s="36" t="str">
        <f>E21</f>
        <v>Akad. arch. Aleš brotánek, Ing. Jan Hašek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157" t="s">
        <v>33</v>
      </c>
      <c r="J126" s="36" t="str">
        <f>E24</f>
        <v>Ing. Jitka Dupalová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216"/>
      <c r="B128" s="217"/>
      <c r="C128" s="218" t="s">
        <v>151</v>
      </c>
      <c r="D128" s="219" t="s">
        <v>61</v>
      </c>
      <c r="E128" s="219" t="s">
        <v>57</v>
      </c>
      <c r="F128" s="219" t="s">
        <v>58</v>
      </c>
      <c r="G128" s="219" t="s">
        <v>152</v>
      </c>
      <c r="H128" s="219" t="s">
        <v>153</v>
      </c>
      <c r="I128" s="220" t="s">
        <v>154</v>
      </c>
      <c r="J128" s="221" t="s">
        <v>134</v>
      </c>
      <c r="K128" s="222" t="s">
        <v>155</v>
      </c>
      <c r="L128" s="223"/>
      <c r="M128" s="100" t="s">
        <v>1</v>
      </c>
      <c r="N128" s="101" t="s">
        <v>40</v>
      </c>
      <c r="O128" s="101" t="s">
        <v>156</v>
      </c>
      <c r="P128" s="101" t="s">
        <v>157</v>
      </c>
      <c r="Q128" s="101" t="s">
        <v>158</v>
      </c>
      <c r="R128" s="101" t="s">
        <v>159</v>
      </c>
      <c r="S128" s="101" t="s">
        <v>160</v>
      </c>
      <c r="T128" s="102" t="s">
        <v>161</v>
      </c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</row>
    <row r="129" s="2" customFormat="1" ht="22.8" customHeight="1">
      <c r="A129" s="38"/>
      <c r="B129" s="39"/>
      <c r="C129" s="107" t="s">
        <v>162</v>
      </c>
      <c r="D129" s="40"/>
      <c r="E129" s="40"/>
      <c r="F129" s="40"/>
      <c r="G129" s="40"/>
      <c r="H129" s="40"/>
      <c r="I129" s="155"/>
      <c r="J129" s="224">
        <f>BK129</f>
        <v>0</v>
      </c>
      <c r="K129" s="40"/>
      <c r="L129" s="44"/>
      <c r="M129" s="103"/>
      <c r="N129" s="225"/>
      <c r="O129" s="104"/>
      <c r="P129" s="226">
        <f>P130+P225+P271</f>
        <v>0</v>
      </c>
      <c r="Q129" s="104"/>
      <c r="R129" s="226">
        <f>R130+R225+R271</f>
        <v>27.004867500000007</v>
      </c>
      <c r="S129" s="104"/>
      <c r="T129" s="227">
        <f>T130+T225+T271</f>
        <v>46.607909999999997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136</v>
      </c>
      <c r="BK129" s="228">
        <f>BK130+BK225+BK271</f>
        <v>0</v>
      </c>
    </row>
    <row r="130" s="12" customFormat="1" ht="25.92" customHeight="1">
      <c r="A130" s="12"/>
      <c r="B130" s="229"/>
      <c r="C130" s="230"/>
      <c r="D130" s="231" t="s">
        <v>75</v>
      </c>
      <c r="E130" s="232" t="s">
        <v>163</v>
      </c>
      <c r="F130" s="232" t="s">
        <v>164</v>
      </c>
      <c r="G130" s="230"/>
      <c r="H130" s="230"/>
      <c r="I130" s="233"/>
      <c r="J130" s="234">
        <f>BK130</f>
        <v>0</v>
      </c>
      <c r="K130" s="230"/>
      <c r="L130" s="235"/>
      <c r="M130" s="236"/>
      <c r="N130" s="237"/>
      <c r="O130" s="237"/>
      <c r="P130" s="238">
        <f>P131+P149+P189+P212+P223</f>
        <v>0</v>
      </c>
      <c r="Q130" s="237"/>
      <c r="R130" s="238">
        <f>R131+R149+R189+R212+R223</f>
        <v>25.784688700000007</v>
      </c>
      <c r="S130" s="237"/>
      <c r="T130" s="239">
        <f>T131+T149+T189+T212+T223</f>
        <v>45.263909999999996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0" t="s">
        <v>84</v>
      </c>
      <c r="AT130" s="241" t="s">
        <v>75</v>
      </c>
      <c r="AU130" s="241" t="s">
        <v>76</v>
      </c>
      <c r="AY130" s="240" t="s">
        <v>165</v>
      </c>
      <c r="BK130" s="242">
        <f>BK131+BK149+BK189+BK212+BK223</f>
        <v>0</v>
      </c>
    </row>
    <row r="131" s="12" customFormat="1" ht="22.8" customHeight="1">
      <c r="A131" s="12"/>
      <c r="B131" s="229"/>
      <c r="C131" s="230"/>
      <c r="D131" s="231" t="s">
        <v>75</v>
      </c>
      <c r="E131" s="243" t="s">
        <v>166</v>
      </c>
      <c r="F131" s="243" t="s">
        <v>167</v>
      </c>
      <c r="G131" s="230"/>
      <c r="H131" s="230"/>
      <c r="I131" s="233"/>
      <c r="J131" s="244">
        <f>BK131</f>
        <v>0</v>
      </c>
      <c r="K131" s="230"/>
      <c r="L131" s="235"/>
      <c r="M131" s="236"/>
      <c r="N131" s="237"/>
      <c r="O131" s="237"/>
      <c r="P131" s="238">
        <f>SUM(P132:P148)</f>
        <v>0</v>
      </c>
      <c r="Q131" s="237"/>
      <c r="R131" s="238">
        <f>SUM(R132:R148)</f>
        <v>3.5046162000000005</v>
      </c>
      <c r="S131" s="237"/>
      <c r="T131" s="239">
        <f>SUM(T132:T148)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0" t="s">
        <v>84</v>
      </c>
      <c r="AT131" s="241" t="s">
        <v>75</v>
      </c>
      <c r="AU131" s="241" t="s">
        <v>84</v>
      </c>
      <c r="AY131" s="240" t="s">
        <v>165</v>
      </c>
      <c r="BK131" s="242">
        <f>SUM(BK132:BK148)</f>
        <v>0</v>
      </c>
    </row>
    <row r="132" s="2" customFormat="1" ht="16.5" customHeight="1">
      <c r="A132" s="38"/>
      <c r="B132" s="39"/>
      <c r="C132" s="245" t="s">
        <v>84</v>
      </c>
      <c r="D132" s="245" t="s">
        <v>168</v>
      </c>
      <c r="E132" s="246" t="s">
        <v>169</v>
      </c>
      <c r="F132" s="247" t="s">
        <v>170</v>
      </c>
      <c r="G132" s="248" t="s">
        <v>171</v>
      </c>
      <c r="H132" s="249">
        <v>19.199999999999999</v>
      </c>
      <c r="I132" s="250"/>
      <c r="J132" s="251">
        <f>ROUND(I132*H132,2)</f>
        <v>0</v>
      </c>
      <c r="K132" s="252"/>
      <c r="L132" s="44"/>
      <c r="M132" s="253" t="s">
        <v>1</v>
      </c>
      <c r="N132" s="254" t="s">
        <v>42</v>
      </c>
      <c r="O132" s="91"/>
      <c r="P132" s="255">
        <f>O132*H132</f>
        <v>0</v>
      </c>
      <c r="Q132" s="255">
        <v>0.0089300000000000004</v>
      </c>
      <c r="R132" s="255">
        <f>Q132*H132</f>
        <v>0.171456</v>
      </c>
      <c r="S132" s="255">
        <v>0</v>
      </c>
      <c r="T132" s="25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7" t="s">
        <v>172</v>
      </c>
      <c r="AT132" s="257" t="s">
        <v>168</v>
      </c>
      <c r="AU132" s="257" t="s">
        <v>91</v>
      </c>
      <c r="AY132" s="17" t="s">
        <v>165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7" t="s">
        <v>91</v>
      </c>
      <c r="BK132" s="258">
        <f>ROUND(I132*H132,2)</f>
        <v>0</v>
      </c>
      <c r="BL132" s="17" t="s">
        <v>172</v>
      </c>
      <c r="BM132" s="257" t="s">
        <v>173</v>
      </c>
    </row>
    <row r="133" s="13" customFormat="1">
      <c r="A133" s="13"/>
      <c r="B133" s="259"/>
      <c r="C133" s="260"/>
      <c r="D133" s="261" t="s">
        <v>174</v>
      </c>
      <c r="E133" s="262" t="s">
        <v>100</v>
      </c>
      <c r="F133" s="263" t="s">
        <v>175</v>
      </c>
      <c r="G133" s="260"/>
      <c r="H133" s="264">
        <v>24</v>
      </c>
      <c r="I133" s="265"/>
      <c r="J133" s="260"/>
      <c r="K133" s="260"/>
      <c r="L133" s="266"/>
      <c r="M133" s="267"/>
      <c r="N133" s="268"/>
      <c r="O133" s="268"/>
      <c r="P133" s="268"/>
      <c r="Q133" s="268"/>
      <c r="R133" s="268"/>
      <c r="S133" s="268"/>
      <c r="T133" s="26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0" t="s">
        <v>174</v>
      </c>
      <c r="AU133" s="270" t="s">
        <v>91</v>
      </c>
      <c r="AV133" s="13" t="s">
        <v>91</v>
      </c>
      <c r="AW133" s="13" t="s">
        <v>32</v>
      </c>
      <c r="AX133" s="13" t="s">
        <v>76</v>
      </c>
      <c r="AY133" s="270" t="s">
        <v>165</v>
      </c>
    </row>
    <row r="134" s="13" customFormat="1">
      <c r="A134" s="13"/>
      <c r="B134" s="259"/>
      <c r="C134" s="260"/>
      <c r="D134" s="261" t="s">
        <v>174</v>
      </c>
      <c r="E134" s="262" t="s">
        <v>1</v>
      </c>
      <c r="F134" s="263" t="s">
        <v>176</v>
      </c>
      <c r="G134" s="260"/>
      <c r="H134" s="264">
        <v>19.199999999999999</v>
      </c>
      <c r="I134" s="265"/>
      <c r="J134" s="260"/>
      <c r="K134" s="260"/>
      <c r="L134" s="266"/>
      <c r="M134" s="267"/>
      <c r="N134" s="268"/>
      <c r="O134" s="268"/>
      <c r="P134" s="268"/>
      <c r="Q134" s="268"/>
      <c r="R134" s="268"/>
      <c r="S134" s="268"/>
      <c r="T134" s="26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0" t="s">
        <v>174</v>
      </c>
      <c r="AU134" s="270" t="s">
        <v>91</v>
      </c>
      <c r="AV134" s="13" t="s">
        <v>91</v>
      </c>
      <c r="AW134" s="13" t="s">
        <v>32</v>
      </c>
      <c r="AX134" s="13" t="s">
        <v>84</v>
      </c>
      <c r="AY134" s="270" t="s">
        <v>165</v>
      </c>
    </row>
    <row r="135" s="2" customFormat="1" ht="21.75" customHeight="1">
      <c r="A135" s="38"/>
      <c r="B135" s="39"/>
      <c r="C135" s="245" t="s">
        <v>91</v>
      </c>
      <c r="D135" s="245" t="s">
        <v>168</v>
      </c>
      <c r="E135" s="246" t="s">
        <v>177</v>
      </c>
      <c r="F135" s="247" t="s">
        <v>178</v>
      </c>
      <c r="G135" s="248" t="s">
        <v>179</v>
      </c>
      <c r="H135" s="249">
        <v>0</v>
      </c>
      <c r="I135" s="250"/>
      <c r="J135" s="251">
        <f>ROUND(I135*H135,2)</f>
        <v>0</v>
      </c>
      <c r="K135" s="252"/>
      <c r="L135" s="44"/>
      <c r="M135" s="253" t="s">
        <v>1</v>
      </c>
      <c r="N135" s="254" t="s">
        <v>42</v>
      </c>
      <c r="O135" s="91"/>
      <c r="P135" s="255">
        <f>O135*H135</f>
        <v>0</v>
      </c>
      <c r="Q135" s="255">
        <v>1.0900000000000001</v>
      </c>
      <c r="R135" s="255">
        <f>Q135*H135</f>
        <v>0</v>
      </c>
      <c r="S135" s="255">
        <v>0</v>
      </c>
      <c r="T135" s="25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7" t="s">
        <v>172</v>
      </c>
      <c r="AT135" s="257" t="s">
        <v>168</v>
      </c>
      <c r="AU135" s="257" t="s">
        <v>91</v>
      </c>
      <c r="AY135" s="17" t="s">
        <v>165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7" t="s">
        <v>91</v>
      </c>
      <c r="BK135" s="258">
        <f>ROUND(I135*H135,2)</f>
        <v>0</v>
      </c>
      <c r="BL135" s="17" t="s">
        <v>172</v>
      </c>
      <c r="BM135" s="257" t="s">
        <v>180</v>
      </c>
    </row>
    <row r="136" s="13" customFormat="1">
      <c r="A136" s="13"/>
      <c r="B136" s="259"/>
      <c r="C136" s="260"/>
      <c r="D136" s="261" t="s">
        <v>174</v>
      </c>
      <c r="E136" s="262" t="s">
        <v>1</v>
      </c>
      <c r="F136" s="263" t="s">
        <v>181</v>
      </c>
      <c r="G136" s="260"/>
      <c r="H136" s="264">
        <v>0</v>
      </c>
      <c r="I136" s="265"/>
      <c r="J136" s="260"/>
      <c r="K136" s="260"/>
      <c r="L136" s="266"/>
      <c r="M136" s="267"/>
      <c r="N136" s="268"/>
      <c r="O136" s="268"/>
      <c r="P136" s="268"/>
      <c r="Q136" s="268"/>
      <c r="R136" s="268"/>
      <c r="S136" s="268"/>
      <c r="T136" s="26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0" t="s">
        <v>174</v>
      </c>
      <c r="AU136" s="270" t="s">
        <v>91</v>
      </c>
      <c r="AV136" s="13" t="s">
        <v>91</v>
      </c>
      <c r="AW136" s="13" t="s">
        <v>32</v>
      </c>
      <c r="AX136" s="13" t="s">
        <v>76</v>
      </c>
      <c r="AY136" s="270" t="s">
        <v>165</v>
      </c>
    </row>
    <row r="137" s="14" customFormat="1">
      <c r="A137" s="14"/>
      <c r="B137" s="271"/>
      <c r="C137" s="272"/>
      <c r="D137" s="261" t="s">
        <v>174</v>
      </c>
      <c r="E137" s="273" t="s">
        <v>1</v>
      </c>
      <c r="F137" s="274" t="s">
        <v>182</v>
      </c>
      <c r="G137" s="272"/>
      <c r="H137" s="275">
        <v>0</v>
      </c>
      <c r="I137" s="276"/>
      <c r="J137" s="272"/>
      <c r="K137" s="272"/>
      <c r="L137" s="277"/>
      <c r="M137" s="278"/>
      <c r="N137" s="279"/>
      <c r="O137" s="279"/>
      <c r="P137" s="279"/>
      <c r="Q137" s="279"/>
      <c r="R137" s="279"/>
      <c r="S137" s="279"/>
      <c r="T137" s="28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1" t="s">
        <v>174</v>
      </c>
      <c r="AU137" s="281" t="s">
        <v>91</v>
      </c>
      <c r="AV137" s="14" t="s">
        <v>172</v>
      </c>
      <c r="AW137" s="14" t="s">
        <v>32</v>
      </c>
      <c r="AX137" s="14" t="s">
        <v>84</v>
      </c>
      <c r="AY137" s="281" t="s">
        <v>165</v>
      </c>
    </row>
    <row r="138" s="2" customFormat="1" ht="21.75" customHeight="1">
      <c r="A138" s="38"/>
      <c r="B138" s="39"/>
      <c r="C138" s="245" t="s">
        <v>166</v>
      </c>
      <c r="D138" s="245" t="s">
        <v>168</v>
      </c>
      <c r="E138" s="246" t="s">
        <v>183</v>
      </c>
      <c r="F138" s="247" t="s">
        <v>184</v>
      </c>
      <c r="G138" s="248" t="s">
        <v>185</v>
      </c>
      <c r="H138" s="249">
        <v>43.200000000000003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42</v>
      </c>
      <c r="O138" s="91"/>
      <c r="P138" s="255">
        <f>O138*H138</f>
        <v>0</v>
      </c>
      <c r="Q138" s="255">
        <v>0.058970000000000002</v>
      </c>
      <c r="R138" s="255">
        <f>Q138*H138</f>
        <v>2.5475040000000004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172</v>
      </c>
      <c r="AT138" s="257" t="s">
        <v>168</v>
      </c>
      <c r="AU138" s="257" t="s">
        <v>91</v>
      </c>
      <c r="AY138" s="17" t="s">
        <v>165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91</v>
      </c>
      <c r="BK138" s="258">
        <f>ROUND(I138*H138,2)</f>
        <v>0</v>
      </c>
      <c r="BL138" s="17" t="s">
        <v>172</v>
      </c>
      <c r="BM138" s="257" t="s">
        <v>186</v>
      </c>
    </row>
    <row r="139" s="13" customFormat="1">
      <c r="A139" s="13"/>
      <c r="B139" s="259"/>
      <c r="C139" s="260"/>
      <c r="D139" s="261" t="s">
        <v>174</v>
      </c>
      <c r="E139" s="262" t="s">
        <v>117</v>
      </c>
      <c r="F139" s="263" t="s">
        <v>187</v>
      </c>
      <c r="G139" s="260"/>
      <c r="H139" s="264">
        <v>43.200000000000003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174</v>
      </c>
      <c r="AU139" s="270" t="s">
        <v>91</v>
      </c>
      <c r="AV139" s="13" t="s">
        <v>91</v>
      </c>
      <c r="AW139" s="13" t="s">
        <v>32</v>
      </c>
      <c r="AX139" s="13" t="s">
        <v>76</v>
      </c>
      <c r="AY139" s="270" t="s">
        <v>165</v>
      </c>
    </row>
    <row r="140" s="14" customFormat="1">
      <c r="A140" s="14"/>
      <c r="B140" s="271"/>
      <c r="C140" s="272"/>
      <c r="D140" s="261" t="s">
        <v>174</v>
      </c>
      <c r="E140" s="273" t="s">
        <v>1</v>
      </c>
      <c r="F140" s="274" t="s">
        <v>182</v>
      </c>
      <c r="G140" s="272"/>
      <c r="H140" s="275">
        <v>43.200000000000003</v>
      </c>
      <c r="I140" s="276"/>
      <c r="J140" s="272"/>
      <c r="K140" s="272"/>
      <c r="L140" s="277"/>
      <c r="M140" s="278"/>
      <c r="N140" s="279"/>
      <c r="O140" s="279"/>
      <c r="P140" s="279"/>
      <c r="Q140" s="279"/>
      <c r="R140" s="279"/>
      <c r="S140" s="279"/>
      <c r="T140" s="28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1" t="s">
        <v>174</v>
      </c>
      <c r="AU140" s="281" t="s">
        <v>91</v>
      </c>
      <c r="AV140" s="14" t="s">
        <v>172</v>
      </c>
      <c r="AW140" s="14" t="s">
        <v>32</v>
      </c>
      <c r="AX140" s="14" t="s">
        <v>84</v>
      </c>
      <c r="AY140" s="281" t="s">
        <v>165</v>
      </c>
    </row>
    <row r="141" s="2" customFormat="1" ht="21.75" customHeight="1">
      <c r="A141" s="38"/>
      <c r="B141" s="39"/>
      <c r="C141" s="245" t="s">
        <v>172</v>
      </c>
      <c r="D141" s="245" t="s">
        <v>168</v>
      </c>
      <c r="E141" s="246" t="s">
        <v>188</v>
      </c>
      <c r="F141" s="247" t="s">
        <v>189</v>
      </c>
      <c r="G141" s="248" t="s">
        <v>185</v>
      </c>
      <c r="H141" s="249">
        <v>0</v>
      </c>
      <c r="I141" s="250"/>
      <c r="J141" s="251">
        <f>ROUND(I141*H141,2)</f>
        <v>0</v>
      </c>
      <c r="K141" s="252"/>
      <c r="L141" s="44"/>
      <c r="M141" s="253" t="s">
        <v>1</v>
      </c>
      <c r="N141" s="254" t="s">
        <v>42</v>
      </c>
      <c r="O141" s="91"/>
      <c r="P141" s="255">
        <f>O141*H141</f>
        <v>0</v>
      </c>
      <c r="Q141" s="255">
        <v>0.17818000000000001</v>
      </c>
      <c r="R141" s="255">
        <f>Q141*H141</f>
        <v>0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172</v>
      </c>
      <c r="AT141" s="257" t="s">
        <v>168</v>
      </c>
      <c r="AU141" s="257" t="s">
        <v>91</v>
      </c>
      <c r="AY141" s="17" t="s">
        <v>165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7" t="s">
        <v>91</v>
      </c>
      <c r="BK141" s="258">
        <f>ROUND(I141*H141,2)</f>
        <v>0</v>
      </c>
      <c r="BL141" s="17" t="s">
        <v>172</v>
      </c>
      <c r="BM141" s="257" t="s">
        <v>190</v>
      </c>
    </row>
    <row r="142" s="13" customFormat="1">
      <c r="A142" s="13"/>
      <c r="B142" s="259"/>
      <c r="C142" s="260"/>
      <c r="D142" s="261" t="s">
        <v>174</v>
      </c>
      <c r="E142" s="262" t="s">
        <v>1</v>
      </c>
      <c r="F142" s="263" t="s">
        <v>191</v>
      </c>
      <c r="G142" s="260"/>
      <c r="H142" s="264">
        <v>0</v>
      </c>
      <c r="I142" s="265"/>
      <c r="J142" s="260"/>
      <c r="K142" s="260"/>
      <c r="L142" s="266"/>
      <c r="M142" s="267"/>
      <c r="N142" s="268"/>
      <c r="O142" s="268"/>
      <c r="P142" s="268"/>
      <c r="Q142" s="268"/>
      <c r="R142" s="268"/>
      <c r="S142" s="268"/>
      <c r="T142" s="26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0" t="s">
        <v>174</v>
      </c>
      <c r="AU142" s="270" t="s">
        <v>91</v>
      </c>
      <c r="AV142" s="13" t="s">
        <v>91</v>
      </c>
      <c r="AW142" s="13" t="s">
        <v>32</v>
      </c>
      <c r="AX142" s="13" t="s">
        <v>76</v>
      </c>
      <c r="AY142" s="270" t="s">
        <v>165</v>
      </c>
    </row>
    <row r="143" s="14" customFormat="1">
      <c r="A143" s="14"/>
      <c r="B143" s="271"/>
      <c r="C143" s="272"/>
      <c r="D143" s="261" t="s">
        <v>174</v>
      </c>
      <c r="E143" s="273" t="s">
        <v>1</v>
      </c>
      <c r="F143" s="274" t="s">
        <v>182</v>
      </c>
      <c r="G143" s="272"/>
      <c r="H143" s="275">
        <v>0</v>
      </c>
      <c r="I143" s="276"/>
      <c r="J143" s="272"/>
      <c r="K143" s="272"/>
      <c r="L143" s="277"/>
      <c r="M143" s="278"/>
      <c r="N143" s="279"/>
      <c r="O143" s="279"/>
      <c r="P143" s="279"/>
      <c r="Q143" s="279"/>
      <c r="R143" s="279"/>
      <c r="S143" s="279"/>
      <c r="T143" s="28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81" t="s">
        <v>174</v>
      </c>
      <c r="AU143" s="281" t="s">
        <v>91</v>
      </c>
      <c r="AV143" s="14" t="s">
        <v>172</v>
      </c>
      <c r="AW143" s="14" t="s">
        <v>32</v>
      </c>
      <c r="AX143" s="14" t="s">
        <v>84</v>
      </c>
      <c r="AY143" s="281" t="s">
        <v>165</v>
      </c>
    </row>
    <row r="144" s="2" customFormat="1" ht="21.75" customHeight="1">
      <c r="A144" s="38"/>
      <c r="B144" s="39"/>
      <c r="C144" s="245" t="s">
        <v>192</v>
      </c>
      <c r="D144" s="245" t="s">
        <v>168</v>
      </c>
      <c r="E144" s="246" t="s">
        <v>193</v>
      </c>
      <c r="F144" s="247" t="s">
        <v>194</v>
      </c>
      <c r="G144" s="248" t="s">
        <v>185</v>
      </c>
      <c r="H144" s="249">
        <v>0</v>
      </c>
      <c r="I144" s="250"/>
      <c r="J144" s="251">
        <f>ROUND(I144*H144,2)</f>
        <v>0</v>
      </c>
      <c r="K144" s="252"/>
      <c r="L144" s="44"/>
      <c r="M144" s="253" t="s">
        <v>1</v>
      </c>
      <c r="N144" s="254" t="s">
        <v>42</v>
      </c>
      <c r="O144" s="91"/>
      <c r="P144" s="255">
        <f>O144*H144</f>
        <v>0</v>
      </c>
      <c r="Q144" s="255">
        <v>0.0088400000000000006</v>
      </c>
      <c r="R144" s="255">
        <f>Q144*H144</f>
        <v>0</v>
      </c>
      <c r="S144" s="255">
        <v>0</v>
      </c>
      <c r="T144" s="25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172</v>
      </c>
      <c r="AT144" s="257" t="s">
        <v>168</v>
      </c>
      <c r="AU144" s="257" t="s">
        <v>91</v>
      </c>
      <c r="AY144" s="17" t="s">
        <v>165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7" t="s">
        <v>91</v>
      </c>
      <c r="BK144" s="258">
        <f>ROUND(I144*H144,2)</f>
        <v>0</v>
      </c>
      <c r="BL144" s="17" t="s">
        <v>172</v>
      </c>
      <c r="BM144" s="257" t="s">
        <v>195</v>
      </c>
    </row>
    <row r="145" s="13" customFormat="1">
      <c r="A145" s="13"/>
      <c r="B145" s="259"/>
      <c r="C145" s="260"/>
      <c r="D145" s="261" t="s">
        <v>174</v>
      </c>
      <c r="E145" s="262" t="s">
        <v>1</v>
      </c>
      <c r="F145" s="263" t="s">
        <v>196</v>
      </c>
      <c r="G145" s="260"/>
      <c r="H145" s="264">
        <v>0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174</v>
      </c>
      <c r="AU145" s="270" t="s">
        <v>91</v>
      </c>
      <c r="AV145" s="13" t="s">
        <v>91</v>
      </c>
      <c r="AW145" s="13" t="s">
        <v>32</v>
      </c>
      <c r="AX145" s="13" t="s">
        <v>76</v>
      </c>
      <c r="AY145" s="270" t="s">
        <v>165</v>
      </c>
    </row>
    <row r="146" s="14" customFormat="1">
      <c r="A146" s="14"/>
      <c r="B146" s="271"/>
      <c r="C146" s="272"/>
      <c r="D146" s="261" t="s">
        <v>174</v>
      </c>
      <c r="E146" s="273" t="s">
        <v>1</v>
      </c>
      <c r="F146" s="274" t="s">
        <v>182</v>
      </c>
      <c r="G146" s="272"/>
      <c r="H146" s="275">
        <v>0</v>
      </c>
      <c r="I146" s="276"/>
      <c r="J146" s="272"/>
      <c r="K146" s="272"/>
      <c r="L146" s="277"/>
      <c r="M146" s="278"/>
      <c r="N146" s="279"/>
      <c r="O146" s="279"/>
      <c r="P146" s="279"/>
      <c r="Q146" s="279"/>
      <c r="R146" s="279"/>
      <c r="S146" s="279"/>
      <c r="T146" s="28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1" t="s">
        <v>174</v>
      </c>
      <c r="AU146" s="281" t="s">
        <v>91</v>
      </c>
      <c r="AV146" s="14" t="s">
        <v>172</v>
      </c>
      <c r="AW146" s="14" t="s">
        <v>32</v>
      </c>
      <c r="AX146" s="14" t="s">
        <v>84</v>
      </c>
      <c r="AY146" s="281" t="s">
        <v>165</v>
      </c>
    </row>
    <row r="147" s="2" customFormat="1" ht="16.5" customHeight="1">
      <c r="A147" s="38"/>
      <c r="B147" s="39"/>
      <c r="C147" s="245" t="s">
        <v>197</v>
      </c>
      <c r="D147" s="245" t="s">
        <v>168</v>
      </c>
      <c r="E147" s="246" t="s">
        <v>198</v>
      </c>
      <c r="F147" s="247" t="s">
        <v>199</v>
      </c>
      <c r="G147" s="248" t="s">
        <v>185</v>
      </c>
      <c r="H147" s="249">
        <v>2.9399999999999999</v>
      </c>
      <c r="I147" s="250"/>
      <c r="J147" s="251">
        <f>ROUND(I147*H147,2)</f>
        <v>0</v>
      </c>
      <c r="K147" s="252"/>
      <c r="L147" s="44"/>
      <c r="M147" s="253" t="s">
        <v>1</v>
      </c>
      <c r="N147" s="254" t="s">
        <v>42</v>
      </c>
      <c r="O147" s="91"/>
      <c r="P147" s="255">
        <f>O147*H147</f>
        <v>0</v>
      </c>
      <c r="Q147" s="255">
        <v>0.26723000000000002</v>
      </c>
      <c r="R147" s="255">
        <f>Q147*H147</f>
        <v>0.78565620000000003</v>
      </c>
      <c r="S147" s="255">
        <v>0</v>
      </c>
      <c r="T147" s="25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172</v>
      </c>
      <c r="AT147" s="257" t="s">
        <v>168</v>
      </c>
      <c r="AU147" s="257" t="s">
        <v>91</v>
      </c>
      <c r="AY147" s="17" t="s">
        <v>165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7" t="s">
        <v>91</v>
      </c>
      <c r="BK147" s="258">
        <f>ROUND(I147*H147,2)</f>
        <v>0</v>
      </c>
      <c r="BL147" s="17" t="s">
        <v>172</v>
      </c>
      <c r="BM147" s="257" t="s">
        <v>200</v>
      </c>
    </row>
    <row r="148" s="13" customFormat="1">
      <c r="A148" s="13"/>
      <c r="B148" s="259"/>
      <c r="C148" s="260"/>
      <c r="D148" s="261" t="s">
        <v>174</v>
      </c>
      <c r="E148" s="262" t="s">
        <v>1</v>
      </c>
      <c r="F148" s="263" t="s">
        <v>201</v>
      </c>
      <c r="G148" s="260"/>
      <c r="H148" s="264">
        <v>2.9399999999999999</v>
      </c>
      <c r="I148" s="265"/>
      <c r="J148" s="260"/>
      <c r="K148" s="260"/>
      <c r="L148" s="266"/>
      <c r="M148" s="267"/>
      <c r="N148" s="268"/>
      <c r="O148" s="268"/>
      <c r="P148" s="268"/>
      <c r="Q148" s="268"/>
      <c r="R148" s="268"/>
      <c r="S148" s="268"/>
      <c r="T148" s="26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0" t="s">
        <v>174</v>
      </c>
      <c r="AU148" s="270" t="s">
        <v>91</v>
      </c>
      <c r="AV148" s="13" t="s">
        <v>91</v>
      </c>
      <c r="AW148" s="13" t="s">
        <v>32</v>
      </c>
      <c r="AX148" s="13" t="s">
        <v>84</v>
      </c>
      <c r="AY148" s="270" t="s">
        <v>165</v>
      </c>
    </row>
    <row r="149" s="12" customFormat="1" ht="22.8" customHeight="1">
      <c r="A149" s="12"/>
      <c r="B149" s="229"/>
      <c r="C149" s="230"/>
      <c r="D149" s="231" t="s">
        <v>75</v>
      </c>
      <c r="E149" s="243" t="s">
        <v>197</v>
      </c>
      <c r="F149" s="243" t="s">
        <v>202</v>
      </c>
      <c r="G149" s="230"/>
      <c r="H149" s="230"/>
      <c r="I149" s="233"/>
      <c r="J149" s="244">
        <f>BK149</f>
        <v>0</v>
      </c>
      <c r="K149" s="230"/>
      <c r="L149" s="235"/>
      <c r="M149" s="236"/>
      <c r="N149" s="237"/>
      <c r="O149" s="237"/>
      <c r="P149" s="238">
        <f>SUM(P150:P188)</f>
        <v>0</v>
      </c>
      <c r="Q149" s="237"/>
      <c r="R149" s="238">
        <f>SUM(R150:R188)</f>
        <v>22.227780500000005</v>
      </c>
      <c r="S149" s="237"/>
      <c r="T149" s="239">
        <f>SUM(T150:T188)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40" t="s">
        <v>84</v>
      </c>
      <c r="AT149" s="241" t="s">
        <v>75</v>
      </c>
      <c r="AU149" s="241" t="s">
        <v>84</v>
      </c>
      <c r="AY149" s="240" t="s">
        <v>165</v>
      </c>
      <c r="BK149" s="242">
        <f>SUM(BK150:BK188)</f>
        <v>0</v>
      </c>
    </row>
    <row r="150" s="2" customFormat="1" ht="21.75" customHeight="1">
      <c r="A150" s="38"/>
      <c r="B150" s="39"/>
      <c r="C150" s="245" t="s">
        <v>203</v>
      </c>
      <c r="D150" s="245" t="s">
        <v>168</v>
      </c>
      <c r="E150" s="246" t="s">
        <v>204</v>
      </c>
      <c r="F150" s="247" t="s">
        <v>205</v>
      </c>
      <c r="G150" s="248" t="s">
        <v>185</v>
      </c>
      <c r="H150" s="249">
        <v>5.3899999999999997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42</v>
      </c>
      <c r="O150" s="91"/>
      <c r="P150" s="255">
        <f>O150*H150</f>
        <v>0</v>
      </c>
      <c r="Q150" s="255">
        <v>0.0043800000000000002</v>
      </c>
      <c r="R150" s="255">
        <f>Q150*H150</f>
        <v>0.023608199999999999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172</v>
      </c>
      <c r="AT150" s="257" t="s">
        <v>168</v>
      </c>
      <c r="AU150" s="257" t="s">
        <v>91</v>
      </c>
      <c r="AY150" s="17" t="s">
        <v>165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91</v>
      </c>
      <c r="BK150" s="258">
        <f>ROUND(I150*H150,2)</f>
        <v>0</v>
      </c>
      <c r="BL150" s="17" t="s">
        <v>172</v>
      </c>
      <c r="BM150" s="257" t="s">
        <v>206</v>
      </c>
    </row>
    <row r="151" s="13" customFormat="1">
      <c r="A151" s="13"/>
      <c r="B151" s="259"/>
      <c r="C151" s="260"/>
      <c r="D151" s="261" t="s">
        <v>174</v>
      </c>
      <c r="E151" s="262" t="s">
        <v>1</v>
      </c>
      <c r="F151" s="263" t="s">
        <v>207</v>
      </c>
      <c r="G151" s="260"/>
      <c r="H151" s="264">
        <v>5.3899999999999997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174</v>
      </c>
      <c r="AU151" s="270" t="s">
        <v>91</v>
      </c>
      <c r="AV151" s="13" t="s">
        <v>91</v>
      </c>
      <c r="AW151" s="13" t="s">
        <v>32</v>
      </c>
      <c r="AX151" s="13" t="s">
        <v>84</v>
      </c>
      <c r="AY151" s="270" t="s">
        <v>165</v>
      </c>
    </row>
    <row r="152" s="2" customFormat="1" ht="21.75" customHeight="1">
      <c r="A152" s="38"/>
      <c r="B152" s="39"/>
      <c r="C152" s="245" t="s">
        <v>208</v>
      </c>
      <c r="D152" s="245" t="s">
        <v>168</v>
      </c>
      <c r="E152" s="246" t="s">
        <v>209</v>
      </c>
      <c r="F152" s="247" t="s">
        <v>210</v>
      </c>
      <c r="G152" s="248" t="s">
        <v>185</v>
      </c>
      <c r="H152" s="249">
        <v>86.400000000000006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42</v>
      </c>
      <c r="O152" s="91"/>
      <c r="P152" s="255">
        <f>O152*H152</f>
        <v>0</v>
      </c>
      <c r="Q152" s="255">
        <v>0.0043800000000000002</v>
      </c>
      <c r="R152" s="255">
        <f>Q152*H152</f>
        <v>0.37843200000000005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172</v>
      </c>
      <c r="AT152" s="257" t="s">
        <v>168</v>
      </c>
      <c r="AU152" s="257" t="s">
        <v>91</v>
      </c>
      <c r="AY152" s="17" t="s">
        <v>165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91</v>
      </c>
      <c r="BK152" s="258">
        <f>ROUND(I152*H152,2)</f>
        <v>0</v>
      </c>
      <c r="BL152" s="17" t="s">
        <v>172</v>
      </c>
      <c r="BM152" s="257" t="s">
        <v>211</v>
      </c>
    </row>
    <row r="153" s="13" customFormat="1">
      <c r="A153" s="13"/>
      <c r="B153" s="259"/>
      <c r="C153" s="260"/>
      <c r="D153" s="261" t="s">
        <v>174</v>
      </c>
      <c r="E153" s="262" t="s">
        <v>1</v>
      </c>
      <c r="F153" s="263" t="s">
        <v>212</v>
      </c>
      <c r="G153" s="260"/>
      <c r="H153" s="264">
        <v>86.400000000000006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174</v>
      </c>
      <c r="AU153" s="270" t="s">
        <v>91</v>
      </c>
      <c r="AV153" s="13" t="s">
        <v>91</v>
      </c>
      <c r="AW153" s="13" t="s">
        <v>32</v>
      </c>
      <c r="AX153" s="13" t="s">
        <v>84</v>
      </c>
      <c r="AY153" s="270" t="s">
        <v>165</v>
      </c>
    </row>
    <row r="154" s="2" customFormat="1" ht="21.75" customHeight="1">
      <c r="A154" s="38"/>
      <c r="B154" s="39"/>
      <c r="C154" s="245" t="s">
        <v>213</v>
      </c>
      <c r="D154" s="245" t="s">
        <v>168</v>
      </c>
      <c r="E154" s="246" t="s">
        <v>214</v>
      </c>
      <c r="F154" s="247" t="s">
        <v>215</v>
      </c>
      <c r="G154" s="248" t="s">
        <v>171</v>
      </c>
      <c r="H154" s="249">
        <v>7.7000000000000002</v>
      </c>
      <c r="I154" s="250"/>
      <c r="J154" s="251">
        <f>ROUND(I154*H154,2)</f>
        <v>0</v>
      </c>
      <c r="K154" s="252"/>
      <c r="L154" s="44"/>
      <c r="M154" s="253" t="s">
        <v>1</v>
      </c>
      <c r="N154" s="254" t="s">
        <v>42</v>
      </c>
      <c r="O154" s="91"/>
      <c r="P154" s="255">
        <f>O154*H154</f>
        <v>0</v>
      </c>
      <c r="Q154" s="255">
        <v>0.0032000000000000002</v>
      </c>
      <c r="R154" s="255">
        <f>Q154*H154</f>
        <v>0.024640000000000002</v>
      </c>
      <c r="S154" s="255">
        <v>0</v>
      </c>
      <c r="T154" s="25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7" t="s">
        <v>172</v>
      </c>
      <c r="AT154" s="257" t="s">
        <v>168</v>
      </c>
      <c r="AU154" s="257" t="s">
        <v>91</v>
      </c>
      <c r="AY154" s="17" t="s">
        <v>165</v>
      </c>
      <c r="BE154" s="258">
        <f>IF(N154="základní",J154,0)</f>
        <v>0</v>
      </c>
      <c r="BF154" s="258">
        <f>IF(N154="snížená",J154,0)</f>
        <v>0</v>
      </c>
      <c r="BG154" s="258">
        <f>IF(N154="zákl. přenesená",J154,0)</f>
        <v>0</v>
      </c>
      <c r="BH154" s="258">
        <f>IF(N154="sníž. přenesená",J154,0)</f>
        <v>0</v>
      </c>
      <c r="BI154" s="258">
        <f>IF(N154="nulová",J154,0)</f>
        <v>0</v>
      </c>
      <c r="BJ154" s="17" t="s">
        <v>91</v>
      </c>
      <c r="BK154" s="258">
        <f>ROUND(I154*H154,2)</f>
        <v>0</v>
      </c>
      <c r="BL154" s="17" t="s">
        <v>172</v>
      </c>
      <c r="BM154" s="257" t="s">
        <v>216</v>
      </c>
    </row>
    <row r="155" s="13" customFormat="1">
      <c r="A155" s="13"/>
      <c r="B155" s="259"/>
      <c r="C155" s="260"/>
      <c r="D155" s="261" t="s">
        <v>174</v>
      </c>
      <c r="E155" s="262" t="s">
        <v>1</v>
      </c>
      <c r="F155" s="263" t="s">
        <v>217</v>
      </c>
      <c r="G155" s="260"/>
      <c r="H155" s="264">
        <v>7.7000000000000002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174</v>
      </c>
      <c r="AU155" s="270" t="s">
        <v>91</v>
      </c>
      <c r="AV155" s="13" t="s">
        <v>91</v>
      </c>
      <c r="AW155" s="13" t="s">
        <v>32</v>
      </c>
      <c r="AX155" s="13" t="s">
        <v>84</v>
      </c>
      <c r="AY155" s="270" t="s">
        <v>165</v>
      </c>
    </row>
    <row r="156" s="2" customFormat="1" ht="16.5" customHeight="1">
      <c r="A156" s="38"/>
      <c r="B156" s="39"/>
      <c r="C156" s="282" t="s">
        <v>218</v>
      </c>
      <c r="D156" s="282" t="s">
        <v>219</v>
      </c>
      <c r="E156" s="283" t="s">
        <v>220</v>
      </c>
      <c r="F156" s="284" t="s">
        <v>221</v>
      </c>
      <c r="G156" s="285" t="s">
        <v>185</v>
      </c>
      <c r="H156" s="286">
        <v>4.2350000000000003</v>
      </c>
      <c r="I156" s="287"/>
      <c r="J156" s="288">
        <f>ROUND(I156*H156,2)</f>
        <v>0</v>
      </c>
      <c r="K156" s="289"/>
      <c r="L156" s="290"/>
      <c r="M156" s="291" t="s">
        <v>1</v>
      </c>
      <c r="N156" s="292" t="s">
        <v>42</v>
      </c>
      <c r="O156" s="91"/>
      <c r="P156" s="255">
        <f>O156*H156</f>
        <v>0</v>
      </c>
      <c r="Q156" s="255">
        <v>0.00089999999999999998</v>
      </c>
      <c r="R156" s="255">
        <f>Q156*H156</f>
        <v>0.0038115000000000002</v>
      </c>
      <c r="S156" s="255">
        <v>0</v>
      </c>
      <c r="T156" s="25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7" t="s">
        <v>208</v>
      </c>
      <c r="AT156" s="257" t="s">
        <v>219</v>
      </c>
      <c r="AU156" s="257" t="s">
        <v>91</v>
      </c>
      <c r="AY156" s="17" t="s">
        <v>165</v>
      </c>
      <c r="BE156" s="258">
        <f>IF(N156="základní",J156,0)</f>
        <v>0</v>
      </c>
      <c r="BF156" s="258">
        <f>IF(N156="snížená",J156,0)</f>
        <v>0</v>
      </c>
      <c r="BG156" s="258">
        <f>IF(N156="zákl. přenesená",J156,0)</f>
        <v>0</v>
      </c>
      <c r="BH156" s="258">
        <f>IF(N156="sníž. přenesená",J156,0)</f>
        <v>0</v>
      </c>
      <c r="BI156" s="258">
        <f>IF(N156="nulová",J156,0)</f>
        <v>0</v>
      </c>
      <c r="BJ156" s="17" t="s">
        <v>91</v>
      </c>
      <c r="BK156" s="258">
        <f>ROUND(I156*H156,2)</f>
        <v>0</v>
      </c>
      <c r="BL156" s="17" t="s">
        <v>172</v>
      </c>
      <c r="BM156" s="257" t="s">
        <v>222</v>
      </c>
    </row>
    <row r="157" s="13" customFormat="1">
      <c r="A157" s="13"/>
      <c r="B157" s="259"/>
      <c r="C157" s="260"/>
      <c r="D157" s="261" t="s">
        <v>174</v>
      </c>
      <c r="E157" s="262" t="s">
        <v>1</v>
      </c>
      <c r="F157" s="263" t="s">
        <v>223</v>
      </c>
      <c r="G157" s="260"/>
      <c r="H157" s="264">
        <v>3.8500000000000001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174</v>
      </c>
      <c r="AU157" s="270" t="s">
        <v>91</v>
      </c>
      <c r="AV157" s="13" t="s">
        <v>91</v>
      </c>
      <c r="AW157" s="13" t="s">
        <v>32</v>
      </c>
      <c r="AX157" s="13" t="s">
        <v>84</v>
      </c>
      <c r="AY157" s="270" t="s">
        <v>165</v>
      </c>
    </row>
    <row r="158" s="13" customFormat="1">
      <c r="A158" s="13"/>
      <c r="B158" s="259"/>
      <c r="C158" s="260"/>
      <c r="D158" s="261" t="s">
        <v>174</v>
      </c>
      <c r="E158" s="260"/>
      <c r="F158" s="263" t="s">
        <v>224</v>
      </c>
      <c r="G158" s="260"/>
      <c r="H158" s="264">
        <v>4.2350000000000003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174</v>
      </c>
      <c r="AU158" s="270" t="s">
        <v>91</v>
      </c>
      <c r="AV158" s="13" t="s">
        <v>91</v>
      </c>
      <c r="AW158" s="13" t="s">
        <v>4</v>
      </c>
      <c r="AX158" s="13" t="s">
        <v>84</v>
      </c>
      <c r="AY158" s="270" t="s">
        <v>165</v>
      </c>
    </row>
    <row r="159" s="2" customFormat="1" ht="21.75" customHeight="1">
      <c r="A159" s="38"/>
      <c r="B159" s="39"/>
      <c r="C159" s="245" t="s">
        <v>225</v>
      </c>
      <c r="D159" s="245" t="s">
        <v>168</v>
      </c>
      <c r="E159" s="246" t="s">
        <v>226</v>
      </c>
      <c r="F159" s="247" t="s">
        <v>227</v>
      </c>
      <c r="G159" s="248" t="s">
        <v>185</v>
      </c>
      <c r="H159" s="249">
        <v>24</v>
      </c>
      <c r="I159" s="250"/>
      <c r="J159" s="251">
        <f>ROUND(I159*H159,2)</f>
        <v>0</v>
      </c>
      <c r="K159" s="252"/>
      <c r="L159" s="44"/>
      <c r="M159" s="253" t="s">
        <v>1</v>
      </c>
      <c r="N159" s="254" t="s">
        <v>42</v>
      </c>
      <c r="O159" s="91"/>
      <c r="P159" s="255">
        <f>O159*H159</f>
        <v>0</v>
      </c>
      <c r="Q159" s="255">
        <v>0.033579999999999999</v>
      </c>
      <c r="R159" s="255">
        <f>Q159*H159</f>
        <v>0.80591999999999997</v>
      </c>
      <c r="S159" s="255">
        <v>0</v>
      </c>
      <c r="T159" s="25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7" t="s">
        <v>172</v>
      </c>
      <c r="AT159" s="257" t="s">
        <v>168</v>
      </c>
      <c r="AU159" s="257" t="s">
        <v>91</v>
      </c>
      <c r="AY159" s="17" t="s">
        <v>165</v>
      </c>
      <c r="BE159" s="258">
        <f>IF(N159="základní",J159,0)</f>
        <v>0</v>
      </c>
      <c r="BF159" s="258">
        <f>IF(N159="snížená",J159,0)</f>
        <v>0</v>
      </c>
      <c r="BG159" s="258">
        <f>IF(N159="zákl. přenesená",J159,0)</f>
        <v>0</v>
      </c>
      <c r="BH159" s="258">
        <f>IF(N159="sníž. přenesená",J159,0)</f>
        <v>0</v>
      </c>
      <c r="BI159" s="258">
        <f>IF(N159="nulová",J159,0)</f>
        <v>0</v>
      </c>
      <c r="BJ159" s="17" t="s">
        <v>91</v>
      </c>
      <c r="BK159" s="258">
        <f>ROUND(I159*H159,2)</f>
        <v>0</v>
      </c>
      <c r="BL159" s="17" t="s">
        <v>172</v>
      </c>
      <c r="BM159" s="257" t="s">
        <v>228</v>
      </c>
    </row>
    <row r="160" s="13" customFormat="1">
      <c r="A160" s="13"/>
      <c r="B160" s="259"/>
      <c r="C160" s="260"/>
      <c r="D160" s="261" t="s">
        <v>174</v>
      </c>
      <c r="E160" s="262" t="s">
        <v>1</v>
      </c>
      <c r="F160" s="263" t="s">
        <v>229</v>
      </c>
      <c r="G160" s="260"/>
      <c r="H160" s="264">
        <v>14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174</v>
      </c>
      <c r="AU160" s="270" t="s">
        <v>91</v>
      </c>
      <c r="AV160" s="13" t="s">
        <v>91</v>
      </c>
      <c r="AW160" s="13" t="s">
        <v>32</v>
      </c>
      <c r="AX160" s="13" t="s">
        <v>76</v>
      </c>
      <c r="AY160" s="270" t="s">
        <v>165</v>
      </c>
    </row>
    <row r="161" s="13" customFormat="1">
      <c r="A161" s="13"/>
      <c r="B161" s="259"/>
      <c r="C161" s="260"/>
      <c r="D161" s="261" t="s">
        <v>174</v>
      </c>
      <c r="E161" s="262" t="s">
        <v>1</v>
      </c>
      <c r="F161" s="263" t="s">
        <v>230</v>
      </c>
      <c r="G161" s="260"/>
      <c r="H161" s="264">
        <v>6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174</v>
      </c>
      <c r="AU161" s="270" t="s">
        <v>91</v>
      </c>
      <c r="AV161" s="13" t="s">
        <v>91</v>
      </c>
      <c r="AW161" s="13" t="s">
        <v>32</v>
      </c>
      <c r="AX161" s="13" t="s">
        <v>76</v>
      </c>
      <c r="AY161" s="270" t="s">
        <v>165</v>
      </c>
    </row>
    <row r="162" s="13" customFormat="1">
      <c r="A162" s="13"/>
      <c r="B162" s="259"/>
      <c r="C162" s="260"/>
      <c r="D162" s="261" t="s">
        <v>174</v>
      </c>
      <c r="E162" s="262" t="s">
        <v>1</v>
      </c>
      <c r="F162" s="263" t="s">
        <v>231</v>
      </c>
      <c r="G162" s="260"/>
      <c r="H162" s="264">
        <v>4</v>
      </c>
      <c r="I162" s="265"/>
      <c r="J162" s="260"/>
      <c r="K162" s="260"/>
      <c r="L162" s="266"/>
      <c r="M162" s="267"/>
      <c r="N162" s="268"/>
      <c r="O162" s="268"/>
      <c r="P162" s="268"/>
      <c r="Q162" s="268"/>
      <c r="R162" s="268"/>
      <c r="S162" s="268"/>
      <c r="T162" s="26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0" t="s">
        <v>174</v>
      </c>
      <c r="AU162" s="270" t="s">
        <v>91</v>
      </c>
      <c r="AV162" s="13" t="s">
        <v>91</v>
      </c>
      <c r="AW162" s="13" t="s">
        <v>32</v>
      </c>
      <c r="AX162" s="13" t="s">
        <v>76</v>
      </c>
      <c r="AY162" s="270" t="s">
        <v>165</v>
      </c>
    </row>
    <row r="163" s="14" customFormat="1">
      <c r="A163" s="14"/>
      <c r="B163" s="271"/>
      <c r="C163" s="272"/>
      <c r="D163" s="261" t="s">
        <v>174</v>
      </c>
      <c r="E163" s="273" t="s">
        <v>106</v>
      </c>
      <c r="F163" s="274" t="s">
        <v>182</v>
      </c>
      <c r="G163" s="272"/>
      <c r="H163" s="275">
        <v>24</v>
      </c>
      <c r="I163" s="276"/>
      <c r="J163" s="272"/>
      <c r="K163" s="272"/>
      <c r="L163" s="277"/>
      <c r="M163" s="278"/>
      <c r="N163" s="279"/>
      <c r="O163" s="279"/>
      <c r="P163" s="279"/>
      <c r="Q163" s="279"/>
      <c r="R163" s="279"/>
      <c r="S163" s="279"/>
      <c r="T163" s="28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1" t="s">
        <v>174</v>
      </c>
      <c r="AU163" s="281" t="s">
        <v>91</v>
      </c>
      <c r="AV163" s="14" t="s">
        <v>172</v>
      </c>
      <c r="AW163" s="14" t="s">
        <v>32</v>
      </c>
      <c r="AX163" s="14" t="s">
        <v>84</v>
      </c>
      <c r="AY163" s="281" t="s">
        <v>165</v>
      </c>
    </row>
    <row r="164" s="2" customFormat="1" ht="21.75" customHeight="1">
      <c r="A164" s="38"/>
      <c r="B164" s="39"/>
      <c r="C164" s="245" t="s">
        <v>131</v>
      </c>
      <c r="D164" s="245" t="s">
        <v>168</v>
      </c>
      <c r="E164" s="246" t="s">
        <v>232</v>
      </c>
      <c r="F164" s="247" t="s">
        <v>233</v>
      </c>
      <c r="G164" s="248" t="s">
        <v>185</v>
      </c>
      <c r="H164" s="249">
        <v>77.879999999999995</v>
      </c>
      <c r="I164" s="250"/>
      <c r="J164" s="251">
        <f>ROUND(I164*H164,2)</f>
        <v>0</v>
      </c>
      <c r="K164" s="252"/>
      <c r="L164" s="44"/>
      <c r="M164" s="253" t="s">
        <v>1</v>
      </c>
      <c r="N164" s="254" t="s">
        <v>42</v>
      </c>
      <c r="O164" s="91"/>
      <c r="P164" s="255">
        <f>O164*H164</f>
        <v>0</v>
      </c>
      <c r="Q164" s="255">
        <v>0.015599999999999999</v>
      </c>
      <c r="R164" s="255">
        <f>Q164*H164</f>
        <v>1.2149279999999998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172</v>
      </c>
      <c r="AT164" s="257" t="s">
        <v>168</v>
      </c>
      <c r="AU164" s="257" t="s">
        <v>91</v>
      </c>
      <c r="AY164" s="17" t="s">
        <v>165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91</v>
      </c>
      <c r="BK164" s="258">
        <f>ROUND(I164*H164,2)</f>
        <v>0</v>
      </c>
      <c r="BL164" s="17" t="s">
        <v>172</v>
      </c>
      <c r="BM164" s="257" t="s">
        <v>234</v>
      </c>
    </row>
    <row r="165" s="13" customFormat="1">
      <c r="A165" s="13"/>
      <c r="B165" s="259"/>
      <c r="C165" s="260"/>
      <c r="D165" s="261" t="s">
        <v>174</v>
      </c>
      <c r="E165" s="262" t="s">
        <v>1</v>
      </c>
      <c r="F165" s="263" t="s">
        <v>235</v>
      </c>
      <c r="G165" s="260"/>
      <c r="H165" s="264">
        <v>77.879999999999995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174</v>
      </c>
      <c r="AU165" s="270" t="s">
        <v>91</v>
      </c>
      <c r="AV165" s="13" t="s">
        <v>91</v>
      </c>
      <c r="AW165" s="13" t="s">
        <v>32</v>
      </c>
      <c r="AX165" s="13" t="s">
        <v>84</v>
      </c>
      <c r="AY165" s="270" t="s">
        <v>165</v>
      </c>
    </row>
    <row r="166" s="2" customFormat="1" ht="21.75" customHeight="1">
      <c r="A166" s="38"/>
      <c r="B166" s="39"/>
      <c r="C166" s="245" t="s">
        <v>236</v>
      </c>
      <c r="D166" s="245" t="s">
        <v>168</v>
      </c>
      <c r="E166" s="246" t="s">
        <v>237</v>
      </c>
      <c r="F166" s="247" t="s">
        <v>238</v>
      </c>
      <c r="G166" s="248" t="s">
        <v>185</v>
      </c>
      <c r="H166" s="249">
        <v>397.89999999999998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42</v>
      </c>
      <c r="O166" s="91"/>
      <c r="P166" s="255">
        <f>O166*H166</f>
        <v>0</v>
      </c>
      <c r="Q166" s="255">
        <v>0.026200000000000001</v>
      </c>
      <c r="R166" s="255">
        <f>Q166*H166</f>
        <v>10.42498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172</v>
      </c>
      <c r="AT166" s="257" t="s">
        <v>168</v>
      </c>
      <c r="AU166" s="257" t="s">
        <v>91</v>
      </c>
      <c r="AY166" s="17" t="s">
        <v>165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91</v>
      </c>
      <c r="BK166" s="258">
        <f>ROUND(I166*H166,2)</f>
        <v>0</v>
      </c>
      <c r="BL166" s="17" t="s">
        <v>172</v>
      </c>
      <c r="BM166" s="257" t="s">
        <v>239</v>
      </c>
    </row>
    <row r="167" s="13" customFormat="1">
      <c r="A167" s="13"/>
      <c r="B167" s="259"/>
      <c r="C167" s="260"/>
      <c r="D167" s="261" t="s">
        <v>174</v>
      </c>
      <c r="E167" s="262" t="s">
        <v>1</v>
      </c>
      <c r="F167" s="263" t="s">
        <v>122</v>
      </c>
      <c r="G167" s="260"/>
      <c r="H167" s="264">
        <v>397.89999999999998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174</v>
      </c>
      <c r="AU167" s="270" t="s">
        <v>91</v>
      </c>
      <c r="AV167" s="13" t="s">
        <v>91</v>
      </c>
      <c r="AW167" s="13" t="s">
        <v>32</v>
      </c>
      <c r="AX167" s="13" t="s">
        <v>84</v>
      </c>
      <c r="AY167" s="270" t="s">
        <v>165</v>
      </c>
    </row>
    <row r="168" s="2" customFormat="1" ht="16.5" customHeight="1">
      <c r="A168" s="38"/>
      <c r="B168" s="39"/>
      <c r="C168" s="245" t="s">
        <v>240</v>
      </c>
      <c r="D168" s="245" t="s">
        <v>168</v>
      </c>
      <c r="E168" s="246" t="s">
        <v>241</v>
      </c>
      <c r="F168" s="247" t="s">
        <v>242</v>
      </c>
      <c r="G168" s="248" t="s">
        <v>185</v>
      </c>
      <c r="H168" s="249">
        <v>86.400000000000006</v>
      </c>
      <c r="I168" s="250"/>
      <c r="J168" s="251">
        <f>ROUND(I168*H168,2)</f>
        <v>0</v>
      </c>
      <c r="K168" s="252"/>
      <c r="L168" s="44"/>
      <c r="M168" s="253" t="s">
        <v>1</v>
      </c>
      <c r="N168" s="254" t="s">
        <v>42</v>
      </c>
      <c r="O168" s="91"/>
      <c r="P168" s="255">
        <f>O168*H168</f>
        <v>0</v>
      </c>
      <c r="Q168" s="255">
        <v>0.0035000000000000001</v>
      </c>
      <c r="R168" s="255">
        <f>Q168*H168</f>
        <v>0.3024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172</v>
      </c>
      <c r="AT168" s="257" t="s">
        <v>168</v>
      </c>
      <c r="AU168" s="257" t="s">
        <v>91</v>
      </c>
      <c r="AY168" s="17" t="s">
        <v>165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91</v>
      </c>
      <c r="BK168" s="258">
        <f>ROUND(I168*H168,2)</f>
        <v>0</v>
      </c>
      <c r="BL168" s="17" t="s">
        <v>172</v>
      </c>
      <c r="BM168" s="257" t="s">
        <v>243</v>
      </c>
    </row>
    <row r="169" s="13" customFormat="1">
      <c r="A169" s="13"/>
      <c r="B169" s="259"/>
      <c r="C169" s="260"/>
      <c r="D169" s="261" t="s">
        <v>174</v>
      </c>
      <c r="E169" s="262" t="s">
        <v>1</v>
      </c>
      <c r="F169" s="263" t="s">
        <v>212</v>
      </c>
      <c r="G169" s="260"/>
      <c r="H169" s="264">
        <v>86.400000000000006</v>
      </c>
      <c r="I169" s="265"/>
      <c r="J169" s="260"/>
      <c r="K169" s="260"/>
      <c r="L169" s="266"/>
      <c r="M169" s="267"/>
      <c r="N169" s="268"/>
      <c r="O169" s="268"/>
      <c r="P169" s="268"/>
      <c r="Q169" s="268"/>
      <c r="R169" s="268"/>
      <c r="S169" s="268"/>
      <c r="T169" s="26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0" t="s">
        <v>174</v>
      </c>
      <c r="AU169" s="270" t="s">
        <v>91</v>
      </c>
      <c r="AV169" s="13" t="s">
        <v>91</v>
      </c>
      <c r="AW169" s="13" t="s">
        <v>32</v>
      </c>
      <c r="AX169" s="13" t="s">
        <v>84</v>
      </c>
      <c r="AY169" s="270" t="s">
        <v>165</v>
      </c>
    </row>
    <row r="170" s="2" customFormat="1" ht="21.75" customHeight="1">
      <c r="A170" s="38"/>
      <c r="B170" s="39"/>
      <c r="C170" s="245" t="s">
        <v>8</v>
      </c>
      <c r="D170" s="245" t="s">
        <v>168</v>
      </c>
      <c r="E170" s="246" t="s">
        <v>244</v>
      </c>
      <c r="F170" s="247" t="s">
        <v>245</v>
      </c>
      <c r="G170" s="248" t="s">
        <v>185</v>
      </c>
      <c r="H170" s="249">
        <v>14.775</v>
      </c>
      <c r="I170" s="250"/>
      <c r="J170" s="251">
        <f>ROUND(I170*H170,2)</f>
        <v>0</v>
      </c>
      <c r="K170" s="252"/>
      <c r="L170" s="44"/>
      <c r="M170" s="253" t="s">
        <v>1</v>
      </c>
      <c r="N170" s="254" t="s">
        <v>42</v>
      </c>
      <c r="O170" s="91"/>
      <c r="P170" s="255">
        <f>O170*H170</f>
        <v>0</v>
      </c>
      <c r="Q170" s="255">
        <v>0</v>
      </c>
      <c r="R170" s="255">
        <f>Q170*H170</f>
        <v>0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172</v>
      </c>
      <c r="AT170" s="257" t="s">
        <v>168</v>
      </c>
      <c r="AU170" s="257" t="s">
        <v>91</v>
      </c>
      <c r="AY170" s="17" t="s">
        <v>165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7" t="s">
        <v>91</v>
      </c>
      <c r="BK170" s="258">
        <f>ROUND(I170*H170,2)</f>
        <v>0</v>
      </c>
      <c r="BL170" s="17" t="s">
        <v>172</v>
      </c>
      <c r="BM170" s="257" t="s">
        <v>246</v>
      </c>
    </row>
    <row r="171" s="13" customFormat="1">
      <c r="A171" s="13"/>
      <c r="B171" s="259"/>
      <c r="C171" s="260"/>
      <c r="D171" s="261" t="s">
        <v>174</v>
      </c>
      <c r="E171" s="262" t="s">
        <v>1</v>
      </c>
      <c r="F171" s="263" t="s">
        <v>247</v>
      </c>
      <c r="G171" s="260"/>
      <c r="H171" s="264">
        <v>0.78000000000000003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174</v>
      </c>
      <c r="AU171" s="270" t="s">
        <v>91</v>
      </c>
      <c r="AV171" s="13" t="s">
        <v>91</v>
      </c>
      <c r="AW171" s="13" t="s">
        <v>32</v>
      </c>
      <c r="AX171" s="13" t="s">
        <v>76</v>
      </c>
      <c r="AY171" s="270" t="s">
        <v>165</v>
      </c>
    </row>
    <row r="172" s="13" customFormat="1">
      <c r="A172" s="13"/>
      <c r="B172" s="259"/>
      <c r="C172" s="260"/>
      <c r="D172" s="261" t="s">
        <v>174</v>
      </c>
      <c r="E172" s="262" t="s">
        <v>1</v>
      </c>
      <c r="F172" s="263" t="s">
        <v>248</v>
      </c>
      <c r="G172" s="260"/>
      <c r="H172" s="264">
        <v>2.7829999999999999</v>
      </c>
      <c r="I172" s="265"/>
      <c r="J172" s="260"/>
      <c r="K172" s="260"/>
      <c r="L172" s="266"/>
      <c r="M172" s="267"/>
      <c r="N172" s="268"/>
      <c r="O172" s="268"/>
      <c r="P172" s="268"/>
      <c r="Q172" s="268"/>
      <c r="R172" s="268"/>
      <c r="S172" s="268"/>
      <c r="T172" s="26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0" t="s">
        <v>174</v>
      </c>
      <c r="AU172" s="270" t="s">
        <v>91</v>
      </c>
      <c r="AV172" s="13" t="s">
        <v>91</v>
      </c>
      <c r="AW172" s="13" t="s">
        <v>32</v>
      </c>
      <c r="AX172" s="13" t="s">
        <v>76</v>
      </c>
      <c r="AY172" s="270" t="s">
        <v>165</v>
      </c>
    </row>
    <row r="173" s="13" customFormat="1">
      <c r="A173" s="13"/>
      <c r="B173" s="259"/>
      <c r="C173" s="260"/>
      <c r="D173" s="261" t="s">
        <v>174</v>
      </c>
      <c r="E173" s="262" t="s">
        <v>1</v>
      </c>
      <c r="F173" s="263" t="s">
        <v>249</v>
      </c>
      <c r="G173" s="260"/>
      <c r="H173" s="264">
        <v>2.2549999999999999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174</v>
      </c>
      <c r="AU173" s="270" t="s">
        <v>91</v>
      </c>
      <c r="AV173" s="13" t="s">
        <v>91</v>
      </c>
      <c r="AW173" s="13" t="s">
        <v>32</v>
      </c>
      <c r="AX173" s="13" t="s">
        <v>76</v>
      </c>
      <c r="AY173" s="270" t="s">
        <v>165</v>
      </c>
    </row>
    <row r="174" s="13" customFormat="1">
      <c r="A174" s="13"/>
      <c r="B174" s="259"/>
      <c r="C174" s="260"/>
      <c r="D174" s="261" t="s">
        <v>174</v>
      </c>
      <c r="E174" s="262" t="s">
        <v>1</v>
      </c>
      <c r="F174" s="263" t="s">
        <v>250</v>
      </c>
      <c r="G174" s="260"/>
      <c r="H174" s="264">
        <v>0.63200000000000001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174</v>
      </c>
      <c r="AU174" s="270" t="s">
        <v>91</v>
      </c>
      <c r="AV174" s="13" t="s">
        <v>91</v>
      </c>
      <c r="AW174" s="13" t="s">
        <v>32</v>
      </c>
      <c r="AX174" s="13" t="s">
        <v>76</v>
      </c>
      <c r="AY174" s="270" t="s">
        <v>165</v>
      </c>
    </row>
    <row r="175" s="13" customFormat="1">
      <c r="A175" s="13"/>
      <c r="B175" s="259"/>
      <c r="C175" s="260"/>
      <c r="D175" s="261" t="s">
        <v>174</v>
      </c>
      <c r="E175" s="262" t="s">
        <v>1</v>
      </c>
      <c r="F175" s="263" t="s">
        <v>251</v>
      </c>
      <c r="G175" s="260"/>
      <c r="H175" s="264">
        <v>4.0659999999999998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174</v>
      </c>
      <c r="AU175" s="270" t="s">
        <v>91</v>
      </c>
      <c r="AV175" s="13" t="s">
        <v>91</v>
      </c>
      <c r="AW175" s="13" t="s">
        <v>32</v>
      </c>
      <c r="AX175" s="13" t="s">
        <v>76</v>
      </c>
      <c r="AY175" s="270" t="s">
        <v>165</v>
      </c>
    </row>
    <row r="176" s="13" customFormat="1">
      <c r="A176" s="13"/>
      <c r="B176" s="259"/>
      <c r="C176" s="260"/>
      <c r="D176" s="261" t="s">
        <v>174</v>
      </c>
      <c r="E176" s="262" t="s">
        <v>1</v>
      </c>
      <c r="F176" s="263" t="s">
        <v>252</v>
      </c>
      <c r="G176" s="260"/>
      <c r="H176" s="264">
        <v>0.64900000000000002</v>
      </c>
      <c r="I176" s="265"/>
      <c r="J176" s="260"/>
      <c r="K176" s="260"/>
      <c r="L176" s="266"/>
      <c r="M176" s="267"/>
      <c r="N176" s="268"/>
      <c r="O176" s="268"/>
      <c r="P176" s="268"/>
      <c r="Q176" s="268"/>
      <c r="R176" s="268"/>
      <c r="S176" s="268"/>
      <c r="T176" s="26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0" t="s">
        <v>174</v>
      </c>
      <c r="AU176" s="270" t="s">
        <v>91</v>
      </c>
      <c r="AV176" s="13" t="s">
        <v>91</v>
      </c>
      <c r="AW176" s="13" t="s">
        <v>32</v>
      </c>
      <c r="AX176" s="13" t="s">
        <v>76</v>
      </c>
      <c r="AY176" s="270" t="s">
        <v>165</v>
      </c>
    </row>
    <row r="177" s="13" customFormat="1">
      <c r="A177" s="13"/>
      <c r="B177" s="259"/>
      <c r="C177" s="260"/>
      <c r="D177" s="261" t="s">
        <v>174</v>
      </c>
      <c r="E177" s="262" t="s">
        <v>1</v>
      </c>
      <c r="F177" s="263" t="s">
        <v>253</v>
      </c>
      <c r="G177" s="260"/>
      <c r="H177" s="264">
        <v>1.9259999999999999</v>
      </c>
      <c r="I177" s="265"/>
      <c r="J177" s="260"/>
      <c r="K177" s="260"/>
      <c r="L177" s="266"/>
      <c r="M177" s="267"/>
      <c r="N177" s="268"/>
      <c r="O177" s="268"/>
      <c r="P177" s="268"/>
      <c r="Q177" s="268"/>
      <c r="R177" s="268"/>
      <c r="S177" s="268"/>
      <c r="T177" s="26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0" t="s">
        <v>174</v>
      </c>
      <c r="AU177" s="270" t="s">
        <v>91</v>
      </c>
      <c r="AV177" s="13" t="s">
        <v>91</v>
      </c>
      <c r="AW177" s="13" t="s">
        <v>32</v>
      </c>
      <c r="AX177" s="13" t="s">
        <v>76</v>
      </c>
      <c r="AY177" s="270" t="s">
        <v>165</v>
      </c>
    </row>
    <row r="178" s="13" customFormat="1">
      <c r="A178" s="13"/>
      <c r="B178" s="259"/>
      <c r="C178" s="260"/>
      <c r="D178" s="261" t="s">
        <v>174</v>
      </c>
      <c r="E178" s="262" t="s">
        <v>1</v>
      </c>
      <c r="F178" s="263" t="s">
        <v>254</v>
      </c>
      <c r="G178" s="260"/>
      <c r="H178" s="264">
        <v>0.997</v>
      </c>
      <c r="I178" s="265"/>
      <c r="J178" s="260"/>
      <c r="K178" s="260"/>
      <c r="L178" s="266"/>
      <c r="M178" s="267"/>
      <c r="N178" s="268"/>
      <c r="O178" s="268"/>
      <c r="P178" s="268"/>
      <c r="Q178" s="268"/>
      <c r="R178" s="268"/>
      <c r="S178" s="268"/>
      <c r="T178" s="26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0" t="s">
        <v>174</v>
      </c>
      <c r="AU178" s="270" t="s">
        <v>91</v>
      </c>
      <c r="AV178" s="13" t="s">
        <v>91</v>
      </c>
      <c r="AW178" s="13" t="s">
        <v>32</v>
      </c>
      <c r="AX178" s="13" t="s">
        <v>76</v>
      </c>
      <c r="AY178" s="270" t="s">
        <v>165</v>
      </c>
    </row>
    <row r="179" s="13" customFormat="1">
      <c r="A179" s="13"/>
      <c r="B179" s="259"/>
      <c r="C179" s="260"/>
      <c r="D179" s="261" t="s">
        <v>174</v>
      </c>
      <c r="E179" s="262" t="s">
        <v>1</v>
      </c>
      <c r="F179" s="263" t="s">
        <v>255</v>
      </c>
      <c r="G179" s="260"/>
      <c r="H179" s="264">
        <v>0.68700000000000006</v>
      </c>
      <c r="I179" s="265"/>
      <c r="J179" s="260"/>
      <c r="K179" s="260"/>
      <c r="L179" s="266"/>
      <c r="M179" s="267"/>
      <c r="N179" s="268"/>
      <c r="O179" s="268"/>
      <c r="P179" s="268"/>
      <c r="Q179" s="268"/>
      <c r="R179" s="268"/>
      <c r="S179" s="268"/>
      <c r="T179" s="26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0" t="s">
        <v>174</v>
      </c>
      <c r="AU179" s="270" t="s">
        <v>91</v>
      </c>
      <c r="AV179" s="13" t="s">
        <v>91</v>
      </c>
      <c r="AW179" s="13" t="s">
        <v>32</v>
      </c>
      <c r="AX179" s="13" t="s">
        <v>76</v>
      </c>
      <c r="AY179" s="270" t="s">
        <v>165</v>
      </c>
    </row>
    <row r="180" s="14" customFormat="1">
      <c r="A180" s="14"/>
      <c r="B180" s="271"/>
      <c r="C180" s="272"/>
      <c r="D180" s="261" t="s">
        <v>174</v>
      </c>
      <c r="E180" s="273" t="s">
        <v>109</v>
      </c>
      <c r="F180" s="274" t="s">
        <v>182</v>
      </c>
      <c r="G180" s="272"/>
      <c r="H180" s="275">
        <v>14.775</v>
      </c>
      <c r="I180" s="276"/>
      <c r="J180" s="272"/>
      <c r="K180" s="272"/>
      <c r="L180" s="277"/>
      <c r="M180" s="278"/>
      <c r="N180" s="279"/>
      <c r="O180" s="279"/>
      <c r="P180" s="279"/>
      <c r="Q180" s="279"/>
      <c r="R180" s="279"/>
      <c r="S180" s="279"/>
      <c r="T180" s="28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81" t="s">
        <v>174</v>
      </c>
      <c r="AU180" s="281" t="s">
        <v>91</v>
      </c>
      <c r="AV180" s="14" t="s">
        <v>172</v>
      </c>
      <c r="AW180" s="14" t="s">
        <v>32</v>
      </c>
      <c r="AX180" s="14" t="s">
        <v>84</v>
      </c>
      <c r="AY180" s="281" t="s">
        <v>165</v>
      </c>
    </row>
    <row r="181" s="2" customFormat="1" ht="21.75" customHeight="1">
      <c r="A181" s="38"/>
      <c r="B181" s="39"/>
      <c r="C181" s="245" t="s">
        <v>256</v>
      </c>
      <c r="D181" s="245" t="s">
        <v>168</v>
      </c>
      <c r="E181" s="246" t="s">
        <v>257</v>
      </c>
      <c r="F181" s="247" t="s">
        <v>258</v>
      </c>
      <c r="G181" s="248" t="s">
        <v>185</v>
      </c>
      <c r="H181" s="249">
        <v>92.280000000000001</v>
      </c>
      <c r="I181" s="250"/>
      <c r="J181" s="251">
        <f>ROUND(I181*H181,2)</f>
        <v>0</v>
      </c>
      <c r="K181" s="252"/>
      <c r="L181" s="44"/>
      <c r="M181" s="253" t="s">
        <v>1</v>
      </c>
      <c r="N181" s="254" t="s">
        <v>42</v>
      </c>
      <c r="O181" s="91"/>
      <c r="P181" s="255">
        <f>O181*H181</f>
        <v>0</v>
      </c>
      <c r="Q181" s="255">
        <v>0.093359999999999999</v>
      </c>
      <c r="R181" s="255">
        <f>Q181*H181</f>
        <v>8.6152607999999997</v>
      </c>
      <c r="S181" s="255">
        <v>0</v>
      </c>
      <c r="T181" s="25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7" t="s">
        <v>172</v>
      </c>
      <c r="AT181" s="257" t="s">
        <v>168</v>
      </c>
      <c r="AU181" s="257" t="s">
        <v>91</v>
      </c>
      <c r="AY181" s="17" t="s">
        <v>165</v>
      </c>
      <c r="BE181" s="258">
        <f>IF(N181="základní",J181,0)</f>
        <v>0</v>
      </c>
      <c r="BF181" s="258">
        <f>IF(N181="snížená",J181,0)</f>
        <v>0</v>
      </c>
      <c r="BG181" s="258">
        <f>IF(N181="zákl. přenesená",J181,0)</f>
        <v>0</v>
      </c>
      <c r="BH181" s="258">
        <f>IF(N181="sníž. přenesená",J181,0)</f>
        <v>0</v>
      </c>
      <c r="BI181" s="258">
        <f>IF(N181="nulová",J181,0)</f>
        <v>0</v>
      </c>
      <c r="BJ181" s="17" t="s">
        <v>91</v>
      </c>
      <c r="BK181" s="258">
        <f>ROUND(I181*H181,2)</f>
        <v>0</v>
      </c>
      <c r="BL181" s="17" t="s">
        <v>172</v>
      </c>
      <c r="BM181" s="257" t="s">
        <v>259</v>
      </c>
    </row>
    <row r="182" s="13" customFormat="1">
      <c r="A182" s="13"/>
      <c r="B182" s="259"/>
      <c r="C182" s="260"/>
      <c r="D182" s="261" t="s">
        <v>174</v>
      </c>
      <c r="E182" s="262" t="s">
        <v>1</v>
      </c>
      <c r="F182" s="263" t="s">
        <v>260</v>
      </c>
      <c r="G182" s="260"/>
      <c r="H182" s="264">
        <v>92.280000000000001</v>
      </c>
      <c r="I182" s="265"/>
      <c r="J182" s="260"/>
      <c r="K182" s="260"/>
      <c r="L182" s="266"/>
      <c r="M182" s="267"/>
      <c r="N182" s="268"/>
      <c r="O182" s="268"/>
      <c r="P182" s="268"/>
      <c r="Q182" s="268"/>
      <c r="R182" s="268"/>
      <c r="S182" s="268"/>
      <c r="T182" s="26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70" t="s">
        <v>174</v>
      </c>
      <c r="AU182" s="270" t="s">
        <v>91</v>
      </c>
      <c r="AV182" s="13" t="s">
        <v>91</v>
      </c>
      <c r="AW182" s="13" t="s">
        <v>32</v>
      </c>
      <c r="AX182" s="13" t="s">
        <v>84</v>
      </c>
      <c r="AY182" s="270" t="s">
        <v>165</v>
      </c>
    </row>
    <row r="183" s="2" customFormat="1" ht="21.75" customHeight="1">
      <c r="A183" s="38"/>
      <c r="B183" s="39"/>
      <c r="C183" s="245" t="s">
        <v>261</v>
      </c>
      <c r="D183" s="245" t="s">
        <v>168</v>
      </c>
      <c r="E183" s="246" t="s">
        <v>262</v>
      </c>
      <c r="F183" s="247" t="s">
        <v>263</v>
      </c>
      <c r="G183" s="248" t="s">
        <v>264</v>
      </c>
      <c r="H183" s="249">
        <v>6</v>
      </c>
      <c r="I183" s="250"/>
      <c r="J183" s="251">
        <f>ROUND(I183*H183,2)</f>
        <v>0</v>
      </c>
      <c r="K183" s="252"/>
      <c r="L183" s="44"/>
      <c r="M183" s="253" t="s">
        <v>1</v>
      </c>
      <c r="N183" s="254" t="s">
        <v>42</v>
      </c>
      <c r="O183" s="91"/>
      <c r="P183" s="255">
        <f>O183*H183</f>
        <v>0</v>
      </c>
      <c r="Q183" s="255">
        <v>0.00048000000000000001</v>
      </c>
      <c r="R183" s="255">
        <f>Q183*H183</f>
        <v>0.0028800000000000002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172</v>
      </c>
      <c r="AT183" s="257" t="s">
        <v>168</v>
      </c>
      <c r="AU183" s="257" t="s">
        <v>91</v>
      </c>
      <c r="AY183" s="17" t="s">
        <v>165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7" t="s">
        <v>91</v>
      </c>
      <c r="BK183" s="258">
        <f>ROUND(I183*H183,2)</f>
        <v>0</v>
      </c>
      <c r="BL183" s="17" t="s">
        <v>172</v>
      </c>
      <c r="BM183" s="257" t="s">
        <v>265</v>
      </c>
    </row>
    <row r="184" s="13" customFormat="1">
      <c r="A184" s="13"/>
      <c r="B184" s="259"/>
      <c r="C184" s="260"/>
      <c r="D184" s="261" t="s">
        <v>174</v>
      </c>
      <c r="E184" s="262" t="s">
        <v>1</v>
      </c>
      <c r="F184" s="263" t="s">
        <v>197</v>
      </c>
      <c r="G184" s="260"/>
      <c r="H184" s="264">
        <v>6</v>
      </c>
      <c r="I184" s="265"/>
      <c r="J184" s="260"/>
      <c r="K184" s="260"/>
      <c r="L184" s="266"/>
      <c r="M184" s="267"/>
      <c r="N184" s="268"/>
      <c r="O184" s="268"/>
      <c r="P184" s="268"/>
      <c r="Q184" s="268"/>
      <c r="R184" s="268"/>
      <c r="S184" s="268"/>
      <c r="T184" s="26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0" t="s">
        <v>174</v>
      </c>
      <c r="AU184" s="270" t="s">
        <v>91</v>
      </c>
      <c r="AV184" s="13" t="s">
        <v>91</v>
      </c>
      <c r="AW184" s="13" t="s">
        <v>32</v>
      </c>
      <c r="AX184" s="13" t="s">
        <v>84</v>
      </c>
      <c r="AY184" s="270" t="s">
        <v>165</v>
      </c>
    </row>
    <row r="185" s="2" customFormat="1" ht="21.75" customHeight="1">
      <c r="A185" s="38"/>
      <c r="B185" s="39"/>
      <c r="C185" s="282" t="s">
        <v>266</v>
      </c>
      <c r="D185" s="282" t="s">
        <v>219</v>
      </c>
      <c r="E185" s="283" t="s">
        <v>267</v>
      </c>
      <c r="F185" s="284" t="s">
        <v>268</v>
      </c>
      <c r="G185" s="285" t="s">
        <v>264</v>
      </c>
      <c r="H185" s="286">
        <v>6</v>
      </c>
      <c r="I185" s="287"/>
      <c r="J185" s="288">
        <f>ROUND(I185*H185,2)</f>
        <v>0</v>
      </c>
      <c r="K185" s="289"/>
      <c r="L185" s="290"/>
      <c r="M185" s="291" t="s">
        <v>1</v>
      </c>
      <c r="N185" s="292" t="s">
        <v>42</v>
      </c>
      <c r="O185" s="91"/>
      <c r="P185" s="255">
        <f>O185*H185</f>
        <v>0</v>
      </c>
      <c r="Q185" s="255">
        <v>0.012489999999999999</v>
      </c>
      <c r="R185" s="255">
        <f>Q185*H185</f>
        <v>0.074939999999999993</v>
      </c>
      <c r="S185" s="255">
        <v>0</v>
      </c>
      <c r="T185" s="25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208</v>
      </c>
      <c r="AT185" s="257" t="s">
        <v>219</v>
      </c>
      <c r="AU185" s="257" t="s">
        <v>91</v>
      </c>
      <c r="AY185" s="17" t="s">
        <v>165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91</v>
      </c>
      <c r="BK185" s="258">
        <f>ROUND(I185*H185,2)</f>
        <v>0</v>
      </c>
      <c r="BL185" s="17" t="s">
        <v>172</v>
      </c>
      <c r="BM185" s="257" t="s">
        <v>269</v>
      </c>
    </row>
    <row r="186" s="2" customFormat="1" ht="16.5" customHeight="1">
      <c r="A186" s="38"/>
      <c r="B186" s="39"/>
      <c r="C186" s="245" t="s">
        <v>270</v>
      </c>
      <c r="D186" s="245" t="s">
        <v>168</v>
      </c>
      <c r="E186" s="246" t="s">
        <v>271</v>
      </c>
      <c r="F186" s="247" t="s">
        <v>272</v>
      </c>
      <c r="G186" s="248" t="s">
        <v>264</v>
      </c>
      <c r="H186" s="249">
        <v>6</v>
      </c>
      <c r="I186" s="250"/>
      <c r="J186" s="251">
        <f>ROUND(I186*H186,2)</f>
        <v>0</v>
      </c>
      <c r="K186" s="252"/>
      <c r="L186" s="44"/>
      <c r="M186" s="253" t="s">
        <v>1</v>
      </c>
      <c r="N186" s="254" t="s">
        <v>42</v>
      </c>
      <c r="O186" s="91"/>
      <c r="P186" s="255">
        <f>O186*H186</f>
        <v>0</v>
      </c>
      <c r="Q186" s="255">
        <v>0.04684</v>
      </c>
      <c r="R186" s="255">
        <f>Q186*H186</f>
        <v>0.28104000000000001</v>
      </c>
      <c r="S186" s="255">
        <v>0</v>
      </c>
      <c r="T186" s="25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7" t="s">
        <v>172</v>
      </c>
      <c r="AT186" s="257" t="s">
        <v>168</v>
      </c>
      <c r="AU186" s="257" t="s">
        <v>91</v>
      </c>
      <c r="AY186" s="17" t="s">
        <v>165</v>
      </c>
      <c r="BE186" s="258">
        <f>IF(N186="základní",J186,0)</f>
        <v>0</v>
      </c>
      <c r="BF186" s="258">
        <f>IF(N186="snížená",J186,0)</f>
        <v>0</v>
      </c>
      <c r="BG186" s="258">
        <f>IF(N186="zákl. přenesená",J186,0)</f>
        <v>0</v>
      </c>
      <c r="BH186" s="258">
        <f>IF(N186="sníž. přenesená",J186,0)</f>
        <v>0</v>
      </c>
      <c r="BI186" s="258">
        <f>IF(N186="nulová",J186,0)</f>
        <v>0</v>
      </c>
      <c r="BJ186" s="17" t="s">
        <v>91</v>
      </c>
      <c r="BK186" s="258">
        <f>ROUND(I186*H186,2)</f>
        <v>0</v>
      </c>
      <c r="BL186" s="17" t="s">
        <v>172</v>
      </c>
      <c r="BM186" s="257" t="s">
        <v>273</v>
      </c>
    </row>
    <row r="187" s="13" customFormat="1">
      <c r="A187" s="13"/>
      <c r="B187" s="259"/>
      <c r="C187" s="260"/>
      <c r="D187" s="261" t="s">
        <v>174</v>
      </c>
      <c r="E187" s="262" t="s">
        <v>1</v>
      </c>
      <c r="F187" s="263" t="s">
        <v>197</v>
      </c>
      <c r="G187" s="260"/>
      <c r="H187" s="264">
        <v>6</v>
      </c>
      <c r="I187" s="265"/>
      <c r="J187" s="260"/>
      <c r="K187" s="260"/>
      <c r="L187" s="266"/>
      <c r="M187" s="267"/>
      <c r="N187" s="268"/>
      <c r="O187" s="268"/>
      <c r="P187" s="268"/>
      <c r="Q187" s="268"/>
      <c r="R187" s="268"/>
      <c r="S187" s="268"/>
      <c r="T187" s="26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70" t="s">
        <v>174</v>
      </c>
      <c r="AU187" s="270" t="s">
        <v>91</v>
      </c>
      <c r="AV187" s="13" t="s">
        <v>91</v>
      </c>
      <c r="AW187" s="13" t="s">
        <v>32</v>
      </c>
      <c r="AX187" s="13" t="s">
        <v>84</v>
      </c>
      <c r="AY187" s="270" t="s">
        <v>165</v>
      </c>
    </row>
    <row r="188" s="2" customFormat="1" ht="21.75" customHeight="1">
      <c r="A188" s="38"/>
      <c r="B188" s="39"/>
      <c r="C188" s="282" t="s">
        <v>274</v>
      </c>
      <c r="D188" s="282" t="s">
        <v>219</v>
      </c>
      <c r="E188" s="283" t="s">
        <v>267</v>
      </c>
      <c r="F188" s="284" t="s">
        <v>268</v>
      </c>
      <c r="G188" s="285" t="s">
        <v>264</v>
      </c>
      <c r="H188" s="286">
        <v>6</v>
      </c>
      <c r="I188" s="287"/>
      <c r="J188" s="288">
        <f>ROUND(I188*H188,2)</f>
        <v>0</v>
      </c>
      <c r="K188" s="289"/>
      <c r="L188" s="290"/>
      <c r="M188" s="291" t="s">
        <v>1</v>
      </c>
      <c r="N188" s="292" t="s">
        <v>42</v>
      </c>
      <c r="O188" s="91"/>
      <c r="P188" s="255">
        <f>O188*H188</f>
        <v>0</v>
      </c>
      <c r="Q188" s="255">
        <v>0.012489999999999999</v>
      </c>
      <c r="R188" s="255">
        <f>Q188*H188</f>
        <v>0.074939999999999993</v>
      </c>
      <c r="S188" s="255">
        <v>0</v>
      </c>
      <c r="T188" s="25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208</v>
      </c>
      <c r="AT188" s="257" t="s">
        <v>219</v>
      </c>
      <c r="AU188" s="257" t="s">
        <v>91</v>
      </c>
      <c r="AY188" s="17" t="s">
        <v>165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7" t="s">
        <v>91</v>
      </c>
      <c r="BK188" s="258">
        <f>ROUND(I188*H188,2)</f>
        <v>0</v>
      </c>
      <c r="BL188" s="17" t="s">
        <v>172</v>
      </c>
      <c r="BM188" s="257" t="s">
        <v>275</v>
      </c>
    </row>
    <row r="189" s="12" customFormat="1" ht="22.8" customHeight="1">
      <c r="A189" s="12"/>
      <c r="B189" s="229"/>
      <c r="C189" s="230"/>
      <c r="D189" s="231" t="s">
        <v>75</v>
      </c>
      <c r="E189" s="243" t="s">
        <v>213</v>
      </c>
      <c r="F189" s="243" t="s">
        <v>276</v>
      </c>
      <c r="G189" s="230"/>
      <c r="H189" s="230"/>
      <c r="I189" s="233"/>
      <c r="J189" s="244">
        <f>BK189</f>
        <v>0</v>
      </c>
      <c r="K189" s="230"/>
      <c r="L189" s="235"/>
      <c r="M189" s="236"/>
      <c r="N189" s="237"/>
      <c r="O189" s="237"/>
      <c r="P189" s="238">
        <f>SUM(P190:P211)</f>
        <v>0</v>
      </c>
      <c r="Q189" s="237"/>
      <c r="R189" s="238">
        <f>SUM(R190:R211)</f>
        <v>0.052292000000000005</v>
      </c>
      <c r="S189" s="237"/>
      <c r="T189" s="239">
        <f>SUM(T190:T211)</f>
        <v>45.263909999999996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40" t="s">
        <v>84</v>
      </c>
      <c r="AT189" s="241" t="s">
        <v>75</v>
      </c>
      <c r="AU189" s="241" t="s">
        <v>84</v>
      </c>
      <c r="AY189" s="240" t="s">
        <v>165</v>
      </c>
      <c r="BK189" s="242">
        <f>SUM(BK190:BK211)</f>
        <v>0</v>
      </c>
    </row>
    <row r="190" s="2" customFormat="1" ht="21.75" customHeight="1">
      <c r="A190" s="38"/>
      <c r="B190" s="39"/>
      <c r="C190" s="245" t="s">
        <v>7</v>
      </c>
      <c r="D190" s="245" t="s">
        <v>168</v>
      </c>
      <c r="E190" s="246" t="s">
        <v>277</v>
      </c>
      <c r="F190" s="247" t="s">
        <v>278</v>
      </c>
      <c r="G190" s="248" t="s">
        <v>185</v>
      </c>
      <c r="H190" s="249">
        <v>307.60000000000002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42</v>
      </c>
      <c r="O190" s="91"/>
      <c r="P190" s="255">
        <f>O190*H190</f>
        <v>0</v>
      </c>
      <c r="Q190" s="255">
        <v>0.00012999999999999999</v>
      </c>
      <c r="R190" s="255">
        <f>Q190*H190</f>
        <v>0.039988000000000003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172</v>
      </c>
      <c r="AT190" s="257" t="s">
        <v>168</v>
      </c>
      <c r="AU190" s="257" t="s">
        <v>91</v>
      </c>
      <c r="AY190" s="17" t="s">
        <v>165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91</v>
      </c>
      <c r="BK190" s="258">
        <f>ROUND(I190*H190,2)</f>
        <v>0</v>
      </c>
      <c r="BL190" s="17" t="s">
        <v>172</v>
      </c>
      <c r="BM190" s="257" t="s">
        <v>279</v>
      </c>
    </row>
    <row r="191" s="13" customFormat="1">
      <c r="A191" s="13"/>
      <c r="B191" s="259"/>
      <c r="C191" s="260"/>
      <c r="D191" s="261" t="s">
        <v>174</v>
      </c>
      <c r="E191" s="262" t="s">
        <v>1</v>
      </c>
      <c r="F191" s="263" t="s">
        <v>113</v>
      </c>
      <c r="G191" s="260"/>
      <c r="H191" s="264">
        <v>307.60000000000002</v>
      </c>
      <c r="I191" s="265"/>
      <c r="J191" s="260"/>
      <c r="K191" s="260"/>
      <c r="L191" s="266"/>
      <c r="M191" s="267"/>
      <c r="N191" s="268"/>
      <c r="O191" s="268"/>
      <c r="P191" s="268"/>
      <c r="Q191" s="268"/>
      <c r="R191" s="268"/>
      <c r="S191" s="268"/>
      <c r="T191" s="26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0" t="s">
        <v>174</v>
      </c>
      <c r="AU191" s="270" t="s">
        <v>91</v>
      </c>
      <c r="AV191" s="13" t="s">
        <v>91</v>
      </c>
      <c r="AW191" s="13" t="s">
        <v>32</v>
      </c>
      <c r="AX191" s="13" t="s">
        <v>84</v>
      </c>
      <c r="AY191" s="270" t="s">
        <v>165</v>
      </c>
    </row>
    <row r="192" s="2" customFormat="1" ht="21.75" customHeight="1">
      <c r="A192" s="38"/>
      <c r="B192" s="39"/>
      <c r="C192" s="245" t="s">
        <v>280</v>
      </c>
      <c r="D192" s="245" t="s">
        <v>168</v>
      </c>
      <c r="E192" s="246" t="s">
        <v>281</v>
      </c>
      <c r="F192" s="247" t="s">
        <v>282</v>
      </c>
      <c r="G192" s="248" t="s">
        <v>185</v>
      </c>
      <c r="H192" s="249">
        <v>307.60000000000002</v>
      </c>
      <c r="I192" s="250"/>
      <c r="J192" s="251">
        <f>ROUND(I192*H192,2)</f>
        <v>0</v>
      </c>
      <c r="K192" s="252"/>
      <c r="L192" s="44"/>
      <c r="M192" s="253" t="s">
        <v>1</v>
      </c>
      <c r="N192" s="254" t="s">
        <v>42</v>
      </c>
      <c r="O192" s="91"/>
      <c r="P192" s="255">
        <f>O192*H192</f>
        <v>0</v>
      </c>
      <c r="Q192" s="255">
        <v>4.0000000000000003E-05</v>
      </c>
      <c r="R192" s="255">
        <f>Q192*H192</f>
        <v>0.012304000000000002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172</v>
      </c>
      <c r="AT192" s="257" t="s">
        <v>168</v>
      </c>
      <c r="AU192" s="257" t="s">
        <v>91</v>
      </c>
      <c r="AY192" s="17" t="s">
        <v>165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7" t="s">
        <v>91</v>
      </c>
      <c r="BK192" s="258">
        <f>ROUND(I192*H192,2)</f>
        <v>0</v>
      </c>
      <c r="BL192" s="17" t="s">
        <v>172</v>
      </c>
      <c r="BM192" s="257" t="s">
        <v>283</v>
      </c>
    </row>
    <row r="193" s="13" customFormat="1">
      <c r="A193" s="13"/>
      <c r="B193" s="259"/>
      <c r="C193" s="260"/>
      <c r="D193" s="261" t="s">
        <v>174</v>
      </c>
      <c r="E193" s="262" t="s">
        <v>113</v>
      </c>
      <c r="F193" s="263" t="s">
        <v>284</v>
      </c>
      <c r="G193" s="260"/>
      <c r="H193" s="264">
        <v>307.60000000000002</v>
      </c>
      <c r="I193" s="265"/>
      <c r="J193" s="260"/>
      <c r="K193" s="260"/>
      <c r="L193" s="266"/>
      <c r="M193" s="267"/>
      <c r="N193" s="268"/>
      <c r="O193" s="268"/>
      <c r="P193" s="268"/>
      <c r="Q193" s="268"/>
      <c r="R193" s="268"/>
      <c r="S193" s="268"/>
      <c r="T193" s="26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0" t="s">
        <v>174</v>
      </c>
      <c r="AU193" s="270" t="s">
        <v>91</v>
      </c>
      <c r="AV193" s="13" t="s">
        <v>91</v>
      </c>
      <c r="AW193" s="13" t="s">
        <v>32</v>
      </c>
      <c r="AX193" s="13" t="s">
        <v>84</v>
      </c>
      <c r="AY193" s="270" t="s">
        <v>165</v>
      </c>
    </row>
    <row r="194" s="2" customFormat="1" ht="16.5" customHeight="1">
      <c r="A194" s="38"/>
      <c r="B194" s="39"/>
      <c r="C194" s="245" t="s">
        <v>285</v>
      </c>
      <c r="D194" s="245" t="s">
        <v>168</v>
      </c>
      <c r="E194" s="246" t="s">
        <v>286</v>
      </c>
      <c r="F194" s="247" t="s">
        <v>287</v>
      </c>
      <c r="G194" s="248" t="s">
        <v>185</v>
      </c>
      <c r="H194" s="249">
        <v>116.84999999999999</v>
      </c>
      <c r="I194" s="250"/>
      <c r="J194" s="251">
        <f>ROUND(I194*H194,2)</f>
        <v>0</v>
      </c>
      <c r="K194" s="252"/>
      <c r="L194" s="44"/>
      <c r="M194" s="253" t="s">
        <v>1</v>
      </c>
      <c r="N194" s="254" t="s">
        <v>42</v>
      </c>
      <c r="O194" s="91"/>
      <c r="P194" s="255">
        <f>O194*H194</f>
        <v>0</v>
      </c>
      <c r="Q194" s="255">
        <v>0</v>
      </c>
      <c r="R194" s="255">
        <f>Q194*H194</f>
        <v>0</v>
      </c>
      <c r="S194" s="255">
        <v>0.26100000000000001</v>
      </c>
      <c r="T194" s="256">
        <f>S194*H194</f>
        <v>30.49785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172</v>
      </c>
      <c r="AT194" s="257" t="s">
        <v>168</v>
      </c>
      <c r="AU194" s="257" t="s">
        <v>91</v>
      </c>
      <c r="AY194" s="17" t="s">
        <v>165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7" t="s">
        <v>91</v>
      </c>
      <c r="BK194" s="258">
        <f>ROUND(I194*H194,2)</f>
        <v>0</v>
      </c>
      <c r="BL194" s="17" t="s">
        <v>172</v>
      </c>
      <c r="BM194" s="257" t="s">
        <v>288</v>
      </c>
    </row>
    <row r="195" s="13" customFormat="1">
      <c r="A195" s="13"/>
      <c r="B195" s="259"/>
      <c r="C195" s="260"/>
      <c r="D195" s="261" t="s">
        <v>174</v>
      </c>
      <c r="E195" s="262" t="s">
        <v>98</v>
      </c>
      <c r="F195" s="263" t="s">
        <v>289</v>
      </c>
      <c r="G195" s="260"/>
      <c r="H195" s="264">
        <v>67.450000000000003</v>
      </c>
      <c r="I195" s="265"/>
      <c r="J195" s="260"/>
      <c r="K195" s="260"/>
      <c r="L195" s="266"/>
      <c r="M195" s="267"/>
      <c r="N195" s="268"/>
      <c r="O195" s="268"/>
      <c r="P195" s="268"/>
      <c r="Q195" s="268"/>
      <c r="R195" s="268"/>
      <c r="S195" s="268"/>
      <c r="T195" s="26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70" t="s">
        <v>174</v>
      </c>
      <c r="AU195" s="270" t="s">
        <v>91</v>
      </c>
      <c r="AV195" s="13" t="s">
        <v>91</v>
      </c>
      <c r="AW195" s="13" t="s">
        <v>32</v>
      </c>
      <c r="AX195" s="13" t="s">
        <v>76</v>
      </c>
      <c r="AY195" s="270" t="s">
        <v>165</v>
      </c>
    </row>
    <row r="196" s="13" customFormat="1">
      <c r="A196" s="13"/>
      <c r="B196" s="259"/>
      <c r="C196" s="260"/>
      <c r="D196" s="261" t="s">
        <v>174</v>
      </c>
      <c r="E196" s="262" t="s">
        <v>290</v>
      </c>
      <c r="F196" s="263" t="s">
        <v>291</v>
      </c>
      <c r="G196" s="260"/>
      <c r="H196" s="264">
        <v>116.84999999999999</v>
      </c>
      <c r="I196" s="265"/>
      <c r="J196" s="260"/>
      <c r="K196" s="260"/>
      <c r="L196" s="266"/>
      <c r="M196" s="267"/>
      <c r="N196" s="268"/>
      <c r="O196" s="268"/>
      <c r="P196" s="268"/>
      <c r="Q196" s="268"/>
      <c r="R196" s="268"/>
      <c r="S196" s="268"/>
      <c r="T196" s="26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0" t="s">
        <v>174</v>
      </c>
      <c r="AU196" s="270" t="s">
        <v>91</v>
      </c>
      <c r="AV196" s="13" t="s">
        <v>91</v>
      </c>
      <c r="AW196" s="13" t="s">
        <v>32</v>
      </c>
      <c r="AX196" s="13" t="s">
        <v>84</v>
      </c>
      <c r="AY196" s="270" t="s">
        <v>165</v>
      </c>
    </row>
    <row r="197" s="2" customFormat="1" ht="16.5" customHeight="1">
      <c r="A197" s="38"/>
      <c r="B197" s="39"/>
      <c r="C197" s="245" t="s">
        <v>101</v>
      </c>
      <c r="D197" s="245" t="s">
        <v>168</v>
      </c>
      <c r="E197" s="246" t="s">
        <v>292</v>
      </c>
      <c r="F197" s="247" t="s">
        <v>293</v>
      </c>
      <c r="G197" s="248" t="s">
        <v>185</v>
      </c>
      <c r="H197" s="249">
        <v>31</v>
      </c>
      <c r="I197" s="250"/>
      <c r="J197" s="251">
        <f>ROUND(I197*H197,2)</f>
        <v>0</v>
      </c>
      <c r="K197" s="252"/>
      <c r="L197" s="44"/>
      <c r="M197" s="253" t="s">
        <v>1</v>
      </c>
      <c r="N197" s="254" t="s">
        <v>42</v>
      </c>
      <c r="O197" s="91"/>
      <c r="P197" s="255">
        <f>O197*H197</f>
        <v>0</v>
      </c>
      <c r="Q197" s="255">
        <v>0</v>
      </c>
      <c r="R197" s="255">
        <f>Q197*H197</f>
        <v>0</v>
      </c>
      <c r="S197" s="255">
        <v>0.075999999999999998</v>
      </c>
      <c r="T197" s="256">
        <f>S197*H197</f>
        <v>2.3559999999999999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7" t="s">
        <v>172</v>
      </c>
      <c r="AT197" s="257" t="s">
        <v>168</v>
      </c>
      <c r="AU197" s="257" t="s">
        <v>91</v>
      </c>
      <c r="AY197" s="17" t="s">
        <v>165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7" t="s">
        <v>91</v>
      </c>
      <c r="BK197" s="258">
        <f>ROUND(I197*H197,2)</f>
        <v>0</v>
      </c>
      <c r="BL197" s="17" t="s">
        <v>172</v>
      </c>
      <c r="BM197" s="257" t="s">
        <v>294</v>
      </c>
    </row>
    <row r="198" s="13" customFormat="1">
      <c r="A198" s="13"/>
      <c r="B198" s="259"/>
      <c r="C198" s="260"/>
      <c r="D198" s="261" t="s">
        <v>174</v>
      </c>
      <c r="E198" s="262" t="s">
        <v>1</v>
      </c>
      <c r="F198" s="263" t="s">
        <v>295</v>
      </c>
      <c r="G198" s="260"/>
      <c r="H198" s="264">
        <v>31</v>
      </c>
      <c r="I198" s="265"/>
      <c r="J198" s="260"/>
      <c r="K198" s="260"/>
      <c r="L198" s="266"/>
      <c r="M198" s="267"/>
      <c r="N198" s="268"/>
      <c r="O198" s="268"/>
      <c r="P198" s="268"/>
      <c r="Q198" s="268"/>
      <c r="R198" s="268"/>
      <c r="S198" s="268"/>
      <c r="T198" s="26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0" t="s">
        <v>174</v>
      </c>
      <c r="AU198" s="270" t="s">
        <v>91</v>
      </c>
      <c r="AV198" s="13" t="s">
        <v>91</v>
      </c>
      <c r="AW198" s="13" t="s">
        <v>32</v>
      </c>
      <c r="AX198" s="13" t="s">
        <v>84</v>
      </c>
      <c r="AY198" s="270" t="s">
        <v>165</v>
      </c>
    </row>
    <row r="199" s="2" customFormat="1" ht="21.75" customHeight="1">
      <c r="A199" s="38"/>
      <c r="B199" s="39"/>
      <c r="C199" s="245" t="s">
        <v>296</v>
      </c>
      <c r="D199" s="245" t="s">
        <v>168</v>
      </c>
      <c r="E199" s="246" t="s">
        <v>297</v>
      </c>
      <c r="F199" s="247" t="s">
        <v>298</v>
      </c>
      <c r="G199" s="248" t="s">
        <v>299</v>
      </c>
      <c r="H199" s="249">
        <v>0.59999999999999998</v>
      </c>
      <c r="I199" s="250"/>
      <c r="J199" s="251">
        <f>ROUND(I199*H199,2)</f>
        <v>0</v>
      </c>
      <c r="K199" s="252"/>
      <c r="L199" s="44"/>
      <c r="M199" s="253" t="s">
        <v>1</v>
      </c>
      <c r="N199" s="254" t="s">
        <v>42</v>
      </c>
      <c r="O199" s="91"/>
      <c r="P199" s="255">
        <f>O199*H199</f>
        <v>0</v>
      </c>
      <c r="Q199" s="255">
        <v>0</v>
      </c>
      <c r="R199" s="255">
        <f>Q199*H199</f>
        <v>0</v>
      </c>
      <c r="S199" s="255">
        <v>2.3999999999999999</v>
      </c>
      <c r="T199" s="256">
        <f>S199*H199</f>
        <v>1.44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7" t="s">
        <v>172</v>
      </c>
      <c r="AT199" s="257" t="s">
        <v>168</v>
      </c>
      <c r="AU199" s="257" t="s">
        <v>91</v>
      </c>
      <c r="AY199" s="17" t="s">
        <v>165</v>
      </c>
      <c r="BE199" s="258">
        <f>IF(N199="základní",J199,0)</f>
        <v>0</v>
      </c>
      <c r="BF199" s="258">
        <f>IF(N199="snížená",J199,0)</f>
        <v>0</v>
      </c>
      <c r="BG199" s="258">
        <f>IF(N199="zákl. přenesená",J199,0)</f>
        <v>0</v>
      </c>
      <c r="BH199" s="258">
        <f>IF(N199="sníž. přenesená",J199,0)</f>
        <v>0</v>
      </c>
      <c r="BI199" s="258">
        <f>IF(N199="nulová",J199,0)</f>
        <v>0</v>
      </c>
      <c r="BJ199" s="17" t="s">
        <v>91</v>
      </c>
      <c r="BK199" s="258">
        <f>ROUND(I199*H199,2)</f>
        <v>0</v>
      </c>
      <c r="BL199" s="17" t="s">
        <v>172</v>
      </c>
      <c r="BM199" s="257" t="s">
        <v>300</v>
      </c>
    </row>
    <row r="200" s="13" customFormat="1">
      <c r="A200" s="13"/>
      <c r="B200" s="259"/>
      <c r="C200" s="260"/>
      <c r="D200" s="261" t="s">
        <v>174</v>
      </c>
      <c r="E200" s="262" t="s">
        <v>1</v>
      </c>
      <c r="F200" s="263" t="s">
        <v>301</v>
      </c>
      <c r="G200" s="260"/>
      <c r="H200" s="264">
        <v>0.59999999999999998</v>
      </c>
      <c r="I200" s="265"/>
      <c r="J200" s="260"/>
      <c r="K200" s="260"/>
      <c r="L200" s="266"/>
      <c r="M200" s="267"/>
      <c r="N200" s="268"/>
      <c r="O200" s="268"/>
      <c r="P200" s="268"/>
      <c r="Q200" s="268"/>
      <c r="R200" s="268"/>
      <c r="S200" s="268"/>
      <c r="T200" s="26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70" t="s">
        <v>174</v>
      </c>
      <c r="AU200" s="270" t="s">
        <v>91</v>
      </c>
      <c r="AV200" s="13" t="s">
        <v>91</v>
      </c>
      <c r="AW200" s="13" t="s">
        <v>32</v>
      </c>
      <c r="AX200" s="13" t="s">
        <v>84</v>
      </c>
      <c r="AY200" s="270" t="s">
        <v>165</v>
      </c>
    </row>
    <row r="201" s="2" customFormat="1" ht="21.75" customHeight="1">
      <c r="A201" s="38"/>
      <c r="B201" s="39"/>
      <c r="C201" s="245" t="s">
        <v>302</v>
      </c>
      <c r="D201" s="245" t="s">
        <v>168</v>
      </c>
      <c r="E201" s="246" t="s">
        <v>303</v>
      </c>
      <c r="F201" s="247" t="s">
        <v>304</v>
      </c>
      <c r="G201" s="248" t="s">
        <v>171</v>
      </c>
      <c r="H201" s="249">
        <v>11</v>
      </c>
      <c r="I201" s="250"/>
      <c r="J201" s="251">
        <f>ROUND(I201*H201,2)</f>
        <v>0</v>
      </c>
      <c r="K201" s="252"/>
      <c r="L201" s="44"/>
      <c r="M201" s="253" t="s">
        <v>1</v>
      </c>
      <c r="N201" s="254" t="s">
        <v>42</v>
      </c>
      <c r="O201" s="91"/>
      <c r="P201" s="255">
        <f>O201*H201</f>
        <v>0</v>
      </c>
      <c r="Q201" s="255">
        <v>0</v>
      </c>
      <c r="R201" s="255">
        <f>Q201*H201</f>
        <v>0</v>
      </c>
      <c r="S201" s="255">
        <v>0.0080000000000000002</v>
      </c>
      <c r="T201" s="256">
        <f>S201*H201</f>
        <v>0.087999999999999995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7" t="s">
        <v>172</v>
      </c>
      <c r="AT201" s="257" t="s">
        <v>168</v>
      </c>
      <c r="AU201" s="257" t="s">
        <v>91</v>
      </c>
      <c r="AY201" s="17" t="s">
        <v>165</v>
      </c>
      <c r="BE201" s="258">
        <f>IF(N201="základní",J201,0)</f>
        <v>0</v>
      </c>
      <c r="BF201" s="258">
        <f>IF(N201="snížená",J201,0)</f>
        <v>0</v>
      </c>
      <c r="BG201" s="258">
        <f>IF(N201="zákl. přenesená",J201,0)</f>
        <v>0</v>
      </c>
      <c r="BH201" s="258">
        <f>IF(N201="sníž. přenesená",J201,0)</f>
        <v>0</v>
      </c>
      <c r="BI201" s="258">
        <f>IF(N201="nulová",J201,0)</f>
        <v>0</v>
      </c>
      <c r="BJ201" s="17" t="s">
        <v>91</v>
      </c>
      <c r="BK201" s="258">
        <f>ROUND(I201*H201,2)</f>
        <v>0</v>
      </c>
      <c r="BL201" s="17" t="s">
        <v>172</v>
      </c>
      <c r="BM201" s="257" t="s">
        <v>305</v>
      </c>
    </row>
    <row r="202" s="13" customFormat="1">
      <c r="A202" s="13"/>
      <c r="B202" s="259"/>
      <c r="C202" s="260"/>
      <c r="D202" s="261" t="s">
        <v>174</v>
      </c>
      <c r="E202" s="262" t="s">
        <v>1</v>
      </c>
      <c r="F202" s="263" t="s">
        <v>306</v>
      </c>
      <c r="G202" s="260"/>
      <c r="H202" s="264">
        <v>11</v>
      </c>
      <c r="I202" s="265"/>
      <c r="J202" s="260"/>
      <c r="K202" s="260"/>
      <c r="L202" s="266"/>
      <c r="M202" s="267"/>
      <c r="N202" s="268"/>
      <c r="O202" s="268"/>
      <c r="P202" s="268"/>
      <c r="Q202" s="268"/>
      <c r="R202" s="268"/>
      <c r="S202" s="268"/>
      <c r="T202" s="26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0" t="s">
        <v>174</v>
      </c>
      <c r="AU202" s="270" t="s">
        <v>91</v>
      </c>
      <c r="AV202" s="13" t="s">
        <v>91</v>
      </c>
      <c r="AW202" s="13" t="s">
        <v>32</v>
      </c>
      <c r="AX202" s="13" t="s">
        <v>84</v>
      </c>
      <c r="AY202" s="270" t="s">
        <v>165</v>
      </c>
    </row>
    <row r="203" s="2" customFormat="1" ht="21.75" customHeight="1">
      <c r="A203" s="38"/>
      <c r="B203" s="39"/>
      <c r="C203" s="245" t="s">
        <v>307</v>
      </c>
      <c r="D203" s="245" t="s">
        <v>168</v>
      </c>
      <c r="E203" s="246" t="s">
        <v>308</v>
      </c>
      <c r="F203" s="247" t="s">
        <v>309</v>
      </c>
      <c r="G203" s="248" t="s">
        <v>171</v>
      </c>
      <c r="H203" s="249">
        <v>0</v>
      </c>
      <c r="I203" s="250"/>
      <c r="J203" s="251">
        <f>ROUND(I203*H203,2)</f>
        <v>0</v>
      </c>
      <c r="K203" s="252"/>
      <c r="L203" s="44"/>
      <c r="M203" s="253" t="s">
        <v>1</v>
      </c>
      <c r="N203" s="254" t="s">
        <v>42</v>
      </c>
      <c r="O203" s="91"/>
      <c r="P203" s="255">
        <f>O203*H203</f>
        <v>0</v>
      </c>
      <c r="Q203" s="255">
        <v>0</v>
      </c>
      <c r="R203" s="255">
        <f>Q203*H203</f>
        <v>0</v>
      </c>
      <c r="S203" s="255">
        <v>0.047</v>
      </c>
      <c r="T203" s="25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7" t="s">
        <v>172</v>
      </c>
      <c r="AT203" s="257" t="s">
        <v>168</v>
      </c>
      <c r="AU203" s="257" t="s">
        <v>91</v>
      </c>
      <c r="AY203" s="17" t="s">
        <v>165</v>
      </c>
      <c r="BE203" s="258">
        <f>IF(N203="základní",J203,0)</f>
        <v>0</v>
      </c>
      <c r="BF203" s="258">
        <f>IF(N203="snížená",J203,0)</f>
        <v>0</v>
      </c>
      <c r="BG203" s="258">
        <f>IF(N203="zákl. přenesená",J203,0)</f>
        <v>0</v>
      </c>
      <c r="BH203" s="258">
        <f>IF(N203="sníž. přenesená",J203,0)</f>
        <v>0</v>
      </c>
      <c r="BI203" s="258">
        <f>IF(N203="nulová",J203,0)</f>
        <v>0</v>
      </c>
      <c r="BJ203" s="17" t="s">
        <v>91</v>
      </c>
      <c r="BK203" s="258">
        <f>ROUND(I203*H203,2)</f>
        <v>0</v>
      </c>
      <c r="BL203" s="17" t="s">
        <v>172</v>
      </c>
      <c r="BM203" s="257" t="s">
        <v>310</v>
      </c>
    </row>
    <row r="204" s="13" customFormat="1">
      <c r="A204" s="13"/>
      <c r="B204" s="259"/>
      <c r="C204" s="260"/>
      <c r="D204" s="261" t="s">
        <v>174</v>
      </c>
      <c r="E204" s="262" t="s">
        <v>1</v>
      </c>
      <c r="F204" s="263" t="s">
        <v>76</v>
      </c>
      <c r="G204" s="260"/>
      <c r="H204" s="264">
        <v>0</v>
      </c>
      <c r="I204" s="265"/>
      <c r="J204" s="260"/>
      <c r="K204" s="260"/>
      <c r="L204" s="266"/>
      <c r="M204" s="267"/>
      <c r="N204" s="268"/>
      <c r="O204" s="268"/>
      <c r="P204" s="268"/>
      <c r="Q204" s="268"/>
      <c r="R204" s="268"/>
      <c r="S204" s="268"/>
      <c r="T204" s="26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0" t="s">
        <v>174</v>
      </c>
      <c r="AU204" s="270" t="s">
        <v>91</v>
      </c>
      <c r="AV204" s="13" t="s">
        <v>91</v>
      </c>
      <c r="AW204" s="13" t="s">
        <v>32</v>
      </c>
      <c r="AX204" s="13" t="s">
        <v>84</v>
      </c>
      <c r="AY204" s="270" t="s">
        <v>165</v>
      </c>
    </row>
    <row r="205" s="2" customFormat="1" ht="21.75" customHeight="1">
      <c r="A205" s="38"/>
      <c r="B205" s="39"/>
      <c r="C205" s="245" t="s">
        <v>311</v>
      </c>
      <c r="D205" s="245" t="s">
        <v>168</v>
      </c>
      <c r="E205" s="246" t="s">
        <v>312</v>
      </c>
      <c r="F205" s="247" t="s">
        <v>313</v>
      </c>
      <c r="G205" s="248" t="s">
        <v>185</v>
      </c>
      <c r="H205" s="249">
        <v>77.879999999999995</v>
      </c>
      <c r="I205" s="250"/>
      <c r="J205" s="251">
        <f>ROUND(I205*H205,2)</f>
        <v>0</v>
      </c>
      <c r="K205" s="252"/>
      <c r="L205" s="44"/>
      <c r="M205" s="253" t="s">
        <v>1</v>
      </c>
      <c r="N205" s="254" t="s">
        <v>42</v>
      </c>
      <c r="O205" s="91"/>
      <c r="P205" s="255">
        <f>O205*H205</f>
        <v>0</v>
      </c>
      <c r="Q205" s="255">
        <v>0</v>
      </c>
      <c r="R205" s="255">
        <f>Q205*H205</f>
        <v>0</v>
      </c>
      <c r="S205" s="255">
        <v>0.012</v>
      </c>
      <c r="T205" s="256">
        <f>S205*H205</f>
        <v>0.93455999999999995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7" t="s">
        <v>172</v>
      </c>
      <c r="AT205" s="257" t="s">
        <v>168</v>
      </c>
      <c r="AU205" s="257" t="s">
        <v>91</v>
      </c>
      <c r="AY205" s="17" t="s">
        <v>165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7" t="s">
        <v>91</v>
      </c>
      <c r="BK205" s="258">
        <f>ROUND(I205*H205,2)</f>
        <v>0</v>
      </c>
      <c r="BL205" s="17" t="s">
        <v>172</v>
      </c>
      <c r="BM205" s="257" t="s">
        <v>314</v>
      </c>
    </row>
    <row r="206" s="13" customFormat="1">
      <c r="A206" s="13"/>
      <c r="B206" s="259"/>
      <c r="C206" s="260"/>
      <c r="D206" s="261" t="s">
        <v>174</v>
      </c>
      <c r="E206" s="262" t="s">
        <v>119</v>
      </c>
      <c r="F206" s="263" t="s">
        <v>315</v>
      </c>
      <c r="G206" s="260"/>
      <c r="H206" s="264">
        <v>38.939999999999998</v>
      </c>
      <c r="I206" s="265"/>
      <c r="J206" s="260"/>
      <c r="K206" s="260"/>
      <c r="L206" s="266"/>
      <c r="M206" s="267"/>
      <c r="N206" s="268"/>
      <c r="O206" s="268"/>
      <c r="P206" s="268"/>
      <c r="Q206" s="268"/>
      <c r="R206" s="268"/>
      <c r="S206" s="268"/>
      <c r="T206" s="26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0" t="s">
        <v>174</v>
      </c>
      <c r="AU206" s="270" t="s">
        <v>91</v>
      </c>
      <c r="AV206" s="13" t="s">
        <v>91</v>
      </c>
      <c r="AW206" s="13" t="s">
        <v>32</v>
      </c>
      <c r="AX206" s="13" t="s">
        <v>76</v>
      </c>
      <c r="AY206" s="270" t="s">
        <v>165</v>
      </c>
    </row>
    <row r="207" s="13" customFormat="1">
      <c r="A207" s="13"/>
      <c r="B207" s="259"/>
      <c r="C207" s="260"/>
      <c r="D207" s="261" t="s">
        <v>174</v>
      </c>
      <c r="E207" s="262" t="s">
        <v>1</v>
      </c>
      <c r="F207" s="263" t="s">
        <v>235</v>
      </c>
      <c r="G207" s="260"/>
      <c r="H207" s="264">
        <v>77.879999999999995</v>
      </c>
      <c r="I207" s="265"/>
      <c r="J207" s="260"/>
      <c r="K207" s="260"/>
      <c r="L207" s="266"/>
      <c r="M207" s="267"/>
      <c r="N207" s="268"/>
      <c r="O207" s="268"/>
      <c r="P207" s="268"/>
      <c r="Q207" s="268"/>
      <c r="R207" s="268"/>
      <c r="S207" s="268"/>
      <c r="T207" s="26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0" t="s">
        <v>174</v>
      </c>
      <c r="AU207" s="270" t="s">
        <v>91</v>
      </c>
      <c r="AV207" s="13" t="s">
        <v>91</v>
      </c>
      <c r="AW207" s="13" t="s">
        <v>32</v>
      </c>
      <c r="AX207" s="13" t="s">
        <v>84</v>
      </c>
      <c r="AY207" s="270" t="s">
        <v>165</v>
      </c>
    </row>
    <row r="208" s="2" customFormat="1" ht="21.75" customHeight="1">
      <c r="A208" s="38"/>
      <c r="B208" s="39"/>
      <c r="C208" s="245" t="s">
        <v>316</v>
      </c>
      <c r="D208" s="245" t="s">
        <v>168</v>
      </c>
      <c r="E208" s="246" t="s">
        <v>317</v>
      </c>
      <c r="F208" s="247" t="s">
        <v>318</v>
      </c>
      <c r="G208" s="248" t="s">
        <v>185</v>
      </c>
      <c r="H208" s="249">
        <v>397.89999999999998</v>
      </c>
      <c r="I208" s="250"/>
      <c r="J208" s="251">
        <f>ROUND(I208*H208,2)</f>
        <v>0</v>
      </c>
      <c r="K208" s="252"/>
      <c r="L208" s="44"/>
      <c r="M208" s="253" t="s">
        <v>1</v>
      </c>
      <c r="N208" s="254" t="s">
        <v>42</v>
      </c>
      <c r="O208" s="91"/>
      <c r="P208" s="255">
        <f>O208*H208</f>
        <v>0</v>
      </c>
      <c r="Q208" s="255">
        <v>0</v>
      </c>
      <c r="R208" s="255">
        <f>Q208*H208</f>
        <v>0</v>
      </c>
      <c r="S208" s="255">
        <v>0.025000000000000001</v>
      </c>
      <c r="T208" s="256">
        <f>S208*H208</f>
        <v>9.9474999999999998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57" t="s">
        <v>172</v>
      </c>
      <c r="AT208" s="257" t="s">
        <v>168</v>
      </c>
      <c r="AU208" s="257" t="s">
        <v>91</v>
      </c>
      <c r="AY208" s="17" t="s">
        <v>165</v>
      </c>
      <c r="BE208" s="258">
        <f>IF(N208="základní",J208,0)</f>
        <v>0</v>
      </c>
      <c r="BF208" s="258">
        <f>IF(N208="snížená",J208,0)</f>
        <v>0</v>
      </c>
      <c r="BG208" s="258">
        <f>IF(N208="zákl. přenesená",J208,0)</f>
        <v>0</v>
      </c>
      <c r="BH208" s="258">
        <f>IF(N208="sníž. přenesená",J208,0)</f>
        <v>0</v>
      </c>
      <c r="BI208" s="258">
        <f>IF(N208="nulová",J208,0)</f>
        <v>0</v>
      </c>
      <c r="BJ208" s="17" t="s">
        <v>91</v>
      </c>
      <c r="BK208" s="258">
        <f>ROUND(I208*H208,2)</f>
        <v>0</v>
      </c>
      <c r="BL208" s="17" t="s">
        <v>172</v>
      </c>
      <c r="BM208" s="257" t="s">
        <v>319</v>
      </c>
    </row>
    <row r="209" s="13" customFormat="1">
      <c r="A209" s="13"/>
      <c r="B209" s="259"/>
      <c r="C209" s="260"/>
      <c r="D209" s="261" t="s">
        <v>174</v>
      </c>
      <c r="E209" s="262" t="s">
        <v>103</v>
      </c>
      <c r="F209" s="263" t="s">
        <v>320</v>
      </c>
      <c r="G209" s="260"/>
      <c r="H209" s="264">
        <v>269.5</v>
      </c>
      <c r="I209" s="265"/>
      <c r="J209" s="260"/>
      <c r="K209" s="260"/>
      <c r="L209" s="266"/>
      <c r="M209" s="267"/>
      <c r="N209" s="268"/>
      <c r="O209" s="268"/>
      <c r="P209" s="268"/>
      <c r="Q209" s="268"/>
      <c r="R209" s="268"/>
      <c r="S209" s="268"/>
      <c r="T209" s="26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0" t="s">
        <v>174</v>
      </c>
      <c r="AU209" s="270" t="s">
        <v>91</v>
      </c>
      <c r="AV209" s="13" t="s">
        <v>91</v>
      </c>
      <c r="AW209" s="13" t="s">
        <v>32</v>
      </c>
      <c r="AX209" s="13" t="s">
        <v>76</v>
      </c>
      <c r="AY209" s="270" t="s">
        <v>165</v>
      </c>
    </row>
    <row r="210" s="13" customFormat="1">
      <c r="A210" s="13"/>
      <c r="B210" s="259"/>
      <c r="C210" s="260"/>
      <c r="D210" s="261" t="s">
        <v>174</v>
      </c>
      <c r="E210" s="262" t="s">
        <v>122</v>
      </c>
      <c r="F210" s="263" t="s">
        <v>321</v>
      </c>
      <c r="G210" s="260"/>
      <c r="H210" s="264">
        <v>397.89999999999998</v>
      </c>
      <c r="I210" s="265"/>
      <c r="J210" s="260"/>
      <c r="K210" s="260"/>
      <c r="L210" s="266"/>
      <c r="M210" s="267"/>
      <c r="N210" s="268"/>
      <c r="O210" s="268"/>
      <c r="P210" s="268"/>
      <c r="Q210" s="268"/>
      <c r="R210" s="268"/>
      <c r="S210" s="268"/>
      <c r="T210" s="26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0" t="s">
        <v>174</v>
      </c>
      <c r="AU210" s="270" t="s">
        <v>91</v>
      </c>
      <c r="AV210" s="13" t="s">
        <v>91</v>
      </c>
      <c r="AW210" s="13" t="s">
        <v>32</v>
      </c>
      <c r="AX210" s="13" t="s">
        <v>76</v>
      </c>
      <c r="AY210" s="270" t="s">
        <v>165</v>
      </c>
    </row>
    <row r="211" s="13" customFormat="1">
      <c r="A211" s="13"/>
      <c r="B211" s="259"/>
      <c r="C211" s="260"/>
      <c r="D211" s="261" t="s">
        <v>174</v>
      </c>
      <c r="E211" s="262" t="s">
        <v>1</v>
      </c>
      <c r="F211" s="263" t="s">
        <v>122</v>
      </c>
      <c r="G211" s="260"/>
      <c r="H211" s="264">
        <v>397.89999999999998</v>
      </c>
      <c r="I211" s="265"/>
      <c r="J211" s="260"/>
      <c r="K211" s="260"/>
      <c r="L211" s="266"/>
      <c r="M211" s="267"/>
      <c r="N211" s="268"/>
      <c r="O211" s="268"/>
      <c r="P211" s="268"/>
      <c r="Q211" s="268"/>
      <c r="R211" s="268"/>
      <c r="S211" s="268"/>
      <c r="T211" s="26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70" t="s">
        <v>174</v>
      </c>
      <c r="AU211" s="270" t="s">
        <v>91</v>
      </c>
      <c r="AV211" s="13" t="s">
        <v>91</v>
      </c>
      <c r="AW211" s="13" t="s">
        <v>32</v>
      </c>
      <c r="AX211" s="13" t="s">
        <v>84</v>
      </c>
      <c r="AY211" s="270" t="s">
        <v>165</v>
      </c>
    </row>
    <row r="212" s="12" customFormat="1" ht="22.8" customHeight="1">
      <c r="A212" s="12"/>
      <c r="B212" s="229"/>
      <c r="C212" s="230"/>
      <c r="D212" s="231" t="s">
        <v>75</v>
      </c>
      <c r="E212" s="243" t="s">
        <v>322</v>
      </c>
      <c r="F212" s="243" t="s">
        <v>323</v>
      </c>
      <c r="G212" s="230"/>
      <c r="H212" s="230"/>
      <c r="I212" s="233"/>
      <c r="J212" s="244">
        <f>BK212</f>
        <v>0</v>
      </c>
      <c r="K212" s="230"/>
      <c r="L212" s="235"/>
      <c r="M212" s="236"/>
      <c r="N212" s="237"/>
      <c r="O212" s="237"/>
      <c r="P212" s="238">
        <f>SUM(P213:P222)</f>
        <v>0</v>
      </c>
      <c r="Q212" s="237"/>
      <c r="R212" s="238">
        <f>SUM(R213:R222)</f>
        <v>0</v>
      </c>
      <c r="S212" s="237"/>
      <c r="T212" s="239">
        <f>SUM(T213:T222)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40" t="s">
        <v>84</v>
      </c>
      <c r="AT212" s="241" t="s">
        <v>75</v>
      </c>
      <c r="AU212" s="241" t="s">
        <v>84</v>
      </c>
      <c r="AY212" s="240" t="s">
        <v>165</v>
      </c>
      <c r="BK212" s="242">
        <f>SUM(BK213:BK222)</f>
        <v>0</v>
      </c>
    </row>
    <row r="213" s="2" customFormat="1" ht="16.5" customHeight="1">
      <c r="A213" s="38"/>
      <c r="B213" s="39"/>
      <c r="C213" s="245" t="s">
        <v>324</v>
      </c>
      <c r="D213" s="245" t="s">
        <v>168</v>
      </c>
      <c r="E213" s="246" t="s">
        <v>325</v>
      </c>
      <c r="F213" s="247" t="s">
        <v>326</v>
      </c>
      <c r="G213" s="248" t="s">
        <v>179</v>
      </c>
      <c r="H213" s="249">
        <v>46.607999999999997</v>
      </c>
      <c r="I213" s="250"/>
      <c r="J213" s="251">
        <f>ROUND(I213*H213,2)</f>
        <v>0</v>
      </c>
      <c r="K213" s="252"/>
      <c r="L213" s="44"/>
      <c r="M213" s="253" t="s">
        <v>1</v>
      </c>
      <c r="N213" s="254" t="s">
        <v>42</v>
      </c>
      <c r="O213" s="91"/>
      <c r="P213" s="255">
        <f>O213*H213</f>
        <v>0</v>
      </c>
      <c r="Q213" s="255">
        <v>0</v>
      </c>
      <c r="R213" s="255">
        <f>Q213*H213</f>
        <v>0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172</v>
      </c>
      <c r="AT213" s="257" t="s">
        <v>168</v>
      </c>
      <c r="AU213" s="257" t="s">
        <v>91</v>
      </c>
      <c r="AY213" s="17" t="s">
        <v>165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7" t="s">
        <v>91</v>
      </c>
      <c r="BK213" s="258">
        <f>ROUND(I213*H213,2)</f>
        <v>0</v>
      </c>
      <c r="BL213" s="17" t="s">
        <v>172</v>
      </c>
      <c r="BM213" s="257" t="s">
        <v>327</v>
      </c>
    </row>
    <row r="214" s="2" customFormat="1" ht="21.75" customHeight="1">
      <c r="A214" s="38"/>
      <c r="B214" s="39"/>
      <c r="C214" s="245" t="s">
        <v>295</v>
      </c>
      <c r="D214" s="245" t="s">
        <v>168</v>
      </c>
      <c r="E214" s="246" t="s">
        <v>328</v>
      </c>
      <c r="F214" s="247" t="s">
        <v>329</v>
      </c>
      <c r="G214" s="248" t="s">
        <v>179</v>
      </c>
      <c r="H214" s="249">
        <v>46.607999999999997</v>
      </c>
      <c r="I214" s="250"/>
      <c r="J214" s="251">
        <f>ROUND(I214*H214,2)</f>
        <v>0</v>
      </c>
      <c r="K214" s="252"/>
      <c r="L214" s="44"/>
      <c r="M214" s="253" t="s">
        <v>1</v>
      </c>
      <c r="N214" s="254" t="s">
        <v>42</v>
      </c>
      <c r="O214" s="91"/>
      <c r="P214" s="255">
        <f>O214*H214</f>
        <v>0</v>
      </c>
      <c r="Q214" s="255">
        <v>0</v>
      </c>
      <c r="R214" s="255">
        <f>Q214*H214</f>
        <v>0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172</v>
      </c>
      <c r="AT214" s="257" t="s">
        <v>168</v>
      </c>
      <c r="AU214" s="257" t="s">
        <v>91</v>
      </c>
      <c r="AY214" s="17" t="s">
        <v>165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91</v>
      </c>
      <c r="BK214" s="258">
        <f>ROUND(I214*H214,2)</f>
        <v>0</v>
      </c>
      <c r="BL214" s="17" t="s">
        <v>172</v>
      </c>
      <c r="BM214" s="257" t="s">
        <v>330</v>
      </c>
    </row>
    <row r="215" s="2" customFormat="1" ht="21.75" customHeight="1">
      <c r="A215" s="38"/>
      <c r="B215" s="39"/>
      <c r="C215" s="245" t="s">
        <v>331</v>
      </c>
      <c r="D215" s="245" t="s">
        <v>168</v>
      </c>
      <c r="E215" s="246" t="s">
        <v>332</v>
      </c>
      <c r="F215" s="247" t="s">
        <v>333</v>
      </c>
      <c r="G215" s="248" t="s">
        <v>179</v>
      </c>
      <c r="H215" s="249">
        <v>372.86399999999998</v>
      </c>
      <c r="I215" s="250"/>
      <c r="J215" s="251">
        <f>ROUND(I215*H215,2)</f>
        <v>0</v>
      </c>
      <c r="K215" s="252"/>
      <c r="L215" s="44"/>
      <c r="M215" s="253" t="s">
        <v>1</v>
      </c>
      <c r="N215" s="254" t="s">
        <v>42</v>
      </c>
      <c r="O215" s="91"/>
      <c r="P215" s="255">
        <f>O215*H215</f>
        <v>0</v>
      </c>
      <c r="Q215" s="255">
        <v>0</v>
      </c>
      <c r="R215" s="255">
        <f>Q215*H215</f>
        <v>0</v>
      </c>
      <c r="S215" s="255">
        <v>0</v>
      </c>
      <c r="T215" s="25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7" t="s">
        <v>172</v>
      </c>
      <c r="AT215" s="257" t="s">
        <v>168</v>
      </c>
      <c r="AU215" s="257" t="s">
        <v>91</v>
      </c>
      <c r="AY215" s="17" t="s">
        <v>165</v>
      </c>
      <c r="BE215" s="258">
        <f>IF(N215="základní",J215,0)</f>
        <v>0</v>
      </c>
      <c r="BF215" s="258">
        <f>IF(N215="snížená",J215,0)</f>
        <v>0</v>
      </c>
      <c r="BG215" s="258">
        <f>IF(N215="zákl. přenesená",J215,0)</f>
        <v>0</v>
      </c>
      <c r="BH215" s="258">
        <f>IF(N215="sníž. přenesená",J215,0)</f>
        <v>0</v>
      </c>
      <c r="BI215" s="258">
        <f>IF(N215="nulová",J215,0)</f>
        <v>0</v>
      </c>
      <c r="BJ215" s="17" t="s">
        <v>91</v>
      </c>
      <c r="BK215" s="258">
        <f>ROUND(I215*H215,2)</f>
        <v>0</v>
      </c>
      <c r="BL215" s="17" t="s">
        <v>172</v>
      </c>
      <c r="BM215" s="257" t="s">
        <v>334</v>
      </c>
    </row>
    <row r="216" s="13" customFormat="1">
      <c r="A216" s="13"/>
      <c r="B216" s="259"/>
      <c r="C216" s="260"/>
      <c r="D216" s="261" t="s">
        <v>174</v>
      </c>
      <c r="E216" s="260"/>
      <c r="F216" s="263" t="s">
        <v>335</v>
      </c>
      <c r="G216" s="260"/>
      <c r="H216" s="264">
        <v>372.86399999999998</v>
      </c>
      <c r="I216" s="265"/>
      <c r="J216" s="260"/>
      <c r="K216" s="260"/>
      <c r="L216" s="266"/>
      <c r="M216" s="267"/>
      <c r="N216" s="268"/>
      <c r="O216" s="268"/>
      <c r="P216" s="268"/>
      <c r="Q216" s="268"/>
      <c r="R216" s="268"/>
      <c r="S216" s="268"/>
      <c r="T216" s="26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70" t="s">
        <v>174</v>
      </c>
      <c r="AU216" s="270" t="s">
        <v>91</v>
      </c>
      <c r="AV216" s="13" t="s">
        <v>91</v>
      </c>
      <c r="AW216" s="13" t="s">
        <v>4</v>
      </c>
      <c r="AX216" s="13" t="s">
        <v>84</v>
      </c>
      <c r="AY216" s="270" t="s">
        <v>165</v>
      </c>
    </row>
    <row r="217" s="2" customFormat="1" ht="21.75" customHeight="1">
      <c r="A217" s="38"/>
      <c r="B217" s="39"/>
      <c r="C217" s="245" t="s">
        <v>336</v>
      </c>
      <c r="D217" s="245" t="s">
        <v>168</v>
      </c>
      <c r="E217" s="246" t="s">
        <v>337</v>
      </c>
      <c r="F217" s="247" t="s">
        <v>338</v>
      </c>
      <c r="G217" s="248" t="s">
        <v>179</v>
      </c>
      <c r="H217" s="249">
        <v>1.528</v>
      </c>
      <c r="I217" s="250"/>
      <c r="J217" s="251">
        <f>ROUND(I217*H217,2)</f>
        <v>0</v>
      </c>
      <c r="K217" s="252"/>
      <c r="L217" s="44"/>
      <c r="M217" s="253" t="s">
        <v>1</v>
      </c>
      <c r="N217" s="254" t="s">
        <v>42</v>
      </c>
      <c r="O217" s="91"/>
      <c r="P217" s="255">
        <f>O217*H217</f>
        <v>0</v>
      </c>
      <c r="Q217" s="255">
        <v>0</v>
      </c>
      <c r="R217" s="255">
        <f>Q217*H217</f>
        <v>0</v>
      </c>
      <c r="S217" s="255">
        <v>0</v>
      </c>
      <c r="T217" s="25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57" t="s">
        <v>172</v>
      </c>
      <c r="AT217" s="257" t="s">
        <v>168</v>
      </c>
      <c r="AU217" s="257" t="s">
        <v>91</v>
      </c>
      <c r="AY217" s="17" t="s">
        <v>165</v>
      </c>
      <c r="BE217" s="258">
        <f>IF(N217="základní",J217,0)</f>
        <v>0</v>
      </c>
      <c r="BF217" s="258">
        <f>IF(N217="snížená",J217,0)</f>
        <v>0</v>
      </c>
      <c r="BG217" s="258">
        <f>IF(N217="zákl. přenesená",J217,0)</f>
        <v>0</v>
      </c>
      <c r="BH217" s="258">
        <f>IF(N217="sníž. přenesená",J217,0)</f>
        <v>0</v>
      </c>
      <c r="BI217" s="258">
        <f>IF(N217="nulová",J217,0)</f>
        <v>0</v>
      </c>
      <c r="BJ217" s="17" t="s">
        <v>91</v>
      </c>
      <c r="BK217" s="258">
        <f>ROUND(I217*H217,2)</f>
        <v>0</v>
      </c>
      <c r="BL217" s="17" t="s">
        <v>172</v>
      </c>
      <c r="BM217" s="257" t="s">
        <v>339</v>
      </c>
    </row>
    <row r="218" s="13" customFormat="1">
      <c r="A218" s="13"/>
      <c r="B218" s="259"/>
      <c r="C218" s="260"/>
      <c r="D218" s="261" t="s">
        <v>174</v>
      </c>
      <c r="E218" s="262" t="s">
        <v>1</v>
      </c>
      <c r="F218" s="263" t="s">
        <v>340</v>
      </c>
      <c r="G218" s="260"/>
      <c r="H218" s="264">
        <v>1.528</v>
      </c>
      <c r="I218" s="265"/>
      <c r="J218" s="260"/>
      <c r="K218" s="260"/>
      <c r="L218" s="266"/>
      <c r="M218" s="267"/>
      <c r="N218" s="268"/>
      <c r="O218" s="268"/>
      <c r="P218" s="268"/>
      <c r="Q218" s="268"/>
      <c r="R218" s="268"/>
      <c r="S218" s="268"/>
      <c r="T218" s="26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70" t="s">
        <v>174</v>
      </c>
      <c r="AU218" s="270" t="s">
        <v>91</v>
      </c>
      <c r="AV218" s="13" t="s">
        <v>91</v>
      </c>
      <c r="AW218" s="13" t="s">
        <v>32</v>
      </c>
      <c r="AX218" s="13" t="s">
        <v>84</v>
      </c>
      <c r="AY218" s="270" t="s">
        <v>165</v>
      </c>
    </row>
    <row r="219" s="2" customFormat="1" ht="21.75" customHeight="1">
      <c r="A219" s="38"/>
      <c r="B219" s="39"/>
      <c r="C219" s="245" t="s">
        <v>341</v>
      </c>
      <c r="D219" s="245" t="s">
        <v>168</v>
      </c>
      <c r="E219" s="246" t="s">
        <v>342</v>
      </c>
      <c r="F219" s="247" t="s">
        <v>343</v>
      </c>
      <c r="G219" s="248" t="s">
        <v>179</v>
      </c>
      <c r="H219" s="249">
        <v>30.498000000000001</v>
      </c>
      <c r="I219" s="250"/>
      <c r="J219" s="251">
        <f>ROUND(I219*H219,2)</f>
        <v>0</v>
      </c>
      <c r="K219" s="252"/>
      <c r="L219" s="44"/>
      <c r="M219" s="253" t="s">
        <v>1</v>
      </c>
      <c r="N219" s="254" t="s">
        <v>42</v>
      </c>
      <c r="O219" s="91"/>
      <c r="P219" s="255">
        <f>O219*H219</f>
        <v>0</v>
      </c>
      <c r="Q219" s="255">
        <v>0</v>
      </c>
      <c r="R219" s="255">
        <f>Q219*H219</f>
        <v>0</v>
      </c>
      <c r="S219" s="255">
        <v>0</v>
      </c>
      <c r="T219" s="25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57" t="s">
        <v>172</v>
      </c>
      <c r="AT219" s="257" t="s">
        <v>168</v>
      </c>
      <c r="AU219" s="257" t="s">
        <v>91</v>
      </c>
      <c r="AY219" s="17" t="s">
        <v>165</v>
      </c>
      <c r="BE219" s="258">
        <f>IF(N219="základní",J219,0)</f>
        <v>0</v>
      </c>
      <c r="BF219" s="258">
        <f>IF(N219="snížená",J219,0)</f>
        <v>0</v>
      </c>
      <c r="BG219" s="258">
        <f>IF(N219="zákl. přenesená",J219,0)</f>
        <v>0</v>
      </c>
      <c r="BH219" s="258">
        <f>IF(N219="sníž. přenesená",J219,0)</f>
        <v>0</v>
      </c>
      <c r="BI219" s="258">
        <f>IF(N219="nulová",J219,0)</f>
        <v>0</v>
      </c>
      <c r="BJ219" s="17" t="s">
        <v>91</v>
      </c>
      <c r="BK219" s="258">
        <f>ROUND(I219*H219,2)</f>
        <v>0</v>
      </c>
      <c r="BL219" s="17" t="s">
        <v>172</v>
      </c>
      <c r="BM219" s="257" t="s">
        <v>344</v>
      </c>
    </row>
    <row r="220" s="13" customFormat="1">
      <c r="A220" s="13"/>
      <c r="B220" s="259"/>
      <c r="C220" s="260"/>
      <c r="D220" s="261" t="s">
        <v>174</v>
      </c>
      <c r="E220" s="262" t="s">
        <v>1</v>
      </c>
      <c r="F220" s="263" t="s">
        <v>345</v>
      </c>
      <c r="G220" s="260"/>
      <c r="H220" s="264">
        <v>30.498000000000001</v>
      </c>
      <c r="I220" s="265"/>
      <c r="J220" s="260"/>
      <c r="K220" s="260"/>
      <c r="L220" s="266"/>
      <c r="M220" s="267"/>
      <c r="N220" s="268"/>
      <c r="O220" s="268"/>
      <c r="P220" s="268"/>
      <c r="Q220" s="268"/>
      <c r="R220" s="268"/>
      <c r="S220" s="268"/>
      <c r="T220" s="26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70" t="s">
        <v>174</v>
      </c>
      <c r="AU220" s="270" t="s">
        <v>91</v>
      </c>
      <c r="AV220" s="13" t="s">
        <v>91</v>
      </c>
      <c r="AW220" s="13" t="s">
        <v>32</v>
      </c>
      <c r="AX220" s="13" t="s">
        <v>84</v>
      </c>
      <c r="AY220" s="270" t="s">
        <v>165</v>
      </c>
    </row>
    <row r="221" s="2" customFormat="1" ht="21.75" customHeight="1">
      <c r="A221" s="38"/>
      <c r="B221" s="39"/>
      <c r="C221" s="245" t="s">
        <v>346</v>
      </c>
      <c r="D221" s="245" t="s">
        <v>168</v>
      </c>
      <c r="E221" s="246" t="s">
        <v>347</v>
      </c>
      <c r="F221" s="247" t="s">
        <v>348</v>
      </c>
      <c r="G221" s="248" t="s">
        <v>179</v>
      </c>
      <c r="H221" s="249">
        <v>14.583</v>
      </c>
      <c r="I221" s="250"/>
      <c r="J221" s="251">
        <f>ROUND(I221*H221,2)</f>
        <v>0</v>
      </c>
      <c r="K221" s="252"/>
      <c r="L221" s="44"/>
      <c r="M221" s="253" t="s">
        <v>1</v>
      </c>
      <c r="N221" s="254" t="s">
        <v>42</v>
      </c>
      <c r="O221" s="91"/>
      <c r="P221" s="255">
        <f>O221*H221</f>
        <v>0</v>
      </c>
      <c r="Q221" s="255">
        <v>0</v>
      </c>
      <c r="R221" s="255">
        <f>Q221*H221</f>
        <v>0</v>
      </c>
      <c r="S221" s="255">
        <v>0</v>
      </c>
      <c r="T221" s="25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57" t="s">
        <v>172</v>
      </c>
      <c r="AT221" s="257" t="s">
        <v>168</v>
      </c>
      <c r="AU221" s="257" t="s">
        <v>91</v>
      </c>
      <c r="AY221" s="17" t="s">
        <v>165</v>
      </c>
      <c r="BE221" s="258">
        <f>IF(N221="základní",J221,0)</f>
        <v>0</v>
      </c>
      <c r="BF221" s="258">
        <f>IF(N221="snížená",J221,0)</f>
        <v>0</v>
      </c>
      <c r="BG221" s="258">
        <f>IF(N221="zákl. přenesená",J221,0)</f>
        <v>0</v>
      </c>
      <c r="BH221" s="258">
        <f>IF(N221="sníž. přenesená",J221,0)</f>
        <v>0</v>
      </c>
      <c r="BI221" s="258">
        <f>IF(N221="nulová",J221,0)</f>
        <v>0</v>
      </c>
      <c r="BJ221" s="17" t="s">
        <v>91</v>
      </c>
      <c r="BK221" s="258">
        <f>ROUND(I221*H221,2)</f>
        <v>0</v>
      </c>
      <c r="BL221" s="17" t="s">
        <v>172</v>
      </c>
      <c r="BM221" s="257" t="s">
        <v>349</v>
      </c>
    </row>
    <row r="222" s="13" customFormat="1">
      <c r="A222" s="13"/>
      <c r="B222" s="259"/>
      <c r="C222" s="260"/>
      <c r="D222" s="261" t="s">
        <v>174</v>
      </c>
      <c r="E222" s="262" t="s">
        <v>1</v>
      </c>
      <c r="F222" s="263" t="s">
        <v>350</v>
      </c>
      <c r="G222" s="260"/>
      <c r="H222" s="264">
        <v>14.583</v>
      </c>
      <c r="I222" s="265"/>
      <c r="J222" s="260"/>
      <c r="K222" s="260"/>
      <c r="L222" s="266"/>
      <c r="M222" s="267"/>
      <c r="N222" s="268"/>
      <c r="O222" s="268"/>
      <c r="P222" s="268"/>
      <c r="Q222" s="268"/>
      <c r="R222" s="268"/>
      <c r="S222" s="268"/>
      <c r="T222" s="26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70" t="s">
        <v>174</v>
      </c>
      <c r="AU222" s="270" t="s">
        <v>91</v>
      </c>
      <c r="AV222" s="13" t="s">
        <v>91</v>
      </c>
      <c r="AW222" s="13" t="s">
        <v>32</v>
      </c>
      <c r="AX222" s="13" t="s">
        <v>84</v>
      </c>
      <c r="AY222" s="270" t="s">
        <v>165</v>
      </c>
    </row>
    <row r="223" s="12" customFormat="1" ht="22.8" customHeight="1">
      <c r="A223" s="12"/>
      <c r="B223" s="229"/>
      <c r="C223" s="230"/>
      <c r="D223" s="231" t="s">
        <v>75</v>
      </c>
      <c r="E223" s="243" t="s">
        <v>351</v>
      </c>
      <c r="F223" s="243" t="s">
        <v>352</v>
      </c>
      <c r="G223" s="230"/>
      <c r="H223" s="230"/>
      <c r="I223" s="233"/>
      <c r="J223" s="244">
        <f>BK223</f>
        <v>0</v>
      </c>
      <c r="K223" s="230"/>
      <c r="L223" s="235"/>
      <c r="M223" s="236"/>
      <c r="N223" s="237"/>
      <c r="O223" s="237"/>
      <c r="P223" s="238">
        <f>P224</f>
        <v>0</v>
      </c>
      <c r="Q223" s="237"/>
      <c r="R223" s="238">
        <f>R224</f>
        <v>0</v>
      </c>
      <c r="S223" s="237"/>
      <c r="T223" s="239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40" t="s">
        <v>84</v>
      </c>
      <c r="AT223" s="241" t="s">
        <v>75</v>
      </c>
      <c r="AU223" s="241" t="s">
        <v>84</v>
      </c>
      <c r="AY223" s="240" t="s">
        <v>165</v>
      </c>
      <c r="BK223" s="242">
        <f>BK224</f>
        <v>0</v>
      </c>
    </row>
    <row r="224" s="2" customFormat="1" ht="16.5" customHeight="1">
      <c r="A224" s="38"/>
      <c r="B224" s="39"/>
      <c r="C224" s="245" t="s">
        <v>353</v>
      </c>
      <c r="D224" s="245" t="s">
        <v>168</v>
      </c>
      <c r="E224" s="246" t="s">
        <v>354</v>
      </c>
      <c r="F224" s="247" t="s">
        <v>355</v>
      </c>
      <c r="G224" s="248" t="s">
        <v>179</v>
      </c>
      <c r="H224" s="249">
        <v>25.785</v>
      </c>
      <c r="I224" s="250"/>
      <c r="J224" s="251">
        <f>ROUND(I224*H224,2)</f>
        <v>0</v>
      </c>
      <c r="K224" s="252"/>
      <c r="L224" s="44"/>
      <c r="M224" s="253" t="s">
        <v>1</v>
      </c>
      <c r="N224" s="254" t="s">
        <v>42</v>
      </c>
      <c r="O224" s="91"/>
      <c r="P224" s="255">
        <f>O224*H224</f>
        <v>0</v>
      </c>
      <c r="Q224" s="255">
        <v>0</v>
      </c>
      <c r="R224" s="255">
        <f>Q224*H224</f>
        <v>0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172</v>
      </c>
      <c r="AT224" s="257" t="s">
        <v>168</v>
      </c>
      <c r="AU224" s="257" t="s">
        <v>91</v>
      </c>
      <c r="AY224" s="17" t="s">
        <v>165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7" t="s">
        <v>91</v>
      </c>
      <c r="BK224" s="258">
        <f>ROUND(I224*H224,2)</f>
        <v>0</v>
      </c>
      <c r="BL224" s="17" t="s">
        <v>172</v>
      </c>
      <c r="BM224" s="257" t="s">
        <v>356</v>
      </c>
    </row>
    <row r="225" s="12" customFormat="1" ht="25.92" customHeight="1">
      <c r="A225" s="12"/>
      <c r="B225" s="229"/>
      <c r="C225" s="230"/>
      <c r="D225" s="231" t="s">
        <v>75</v>
      </c>
      <c r="E225" s="232" t="s">
        <v>357</v>
      </c>
      <c r="F225" s="232" t="s">
        <v>358</v>
      </c>
      <c r="G225" s="230"/>
      <c r="H225" s="230"/>
      <c r="I225" s="233"/>
      <c r="J225" s="234">
        <f>BK225</f>
        <v>0</v>
      </c>
      <c r="K225" s="230"/>
      <c r="L225" s="235"/>
      <c r="M225" s="236"/>
      <c r="N225" s="237"/>
      <c r="O225" s="237"/>
      <c r="P225" s="238">
        <f>P226+P228+P242+P260</f>
        <v>0</v>
      </c>
      <c r="Q225" s="237"/>
      <c r="R225" s="238">
        <f>R226+R228+R242+R260</f>
        <v>1.2201787999999998</v>
      </c>
      <c r="S225" s="237"/>
      <c r="T225" s="239">
        <f>T226+T228+T242+T260</f>
        <v>1.3439999999999999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40" t="s">
        <v>91</v>
      </c>
      <c r="AT225" s="241" t="s">
        <v>75</v>
      </c>
      <c r="AU225" s="241" t="s">
        <v>76</v>
      </c>
      <c r="AY225" s="240" t="s">
        <v>165</v>
      </c>
      <c r="BK225" s="242">
        <f>BK226+BK228+BK242+BK260</f>
        <v>0</v>
      </c>
    </row>
    <row r="226" s="12" customFormat="1" ht="22.8" customHeight="1">
      <c r="A226" s="12"/>
      <c r="B226" s="229"/>
      <c r="C226" s="230"/>
      <c r="D226" s="231" t="s">
        <v>75</v>
      </c>
      <c r="E226" s="243" t="s">
        <v>359</v>
      </c>
      <c r="F226" s="243" t="s">
        <v>360</v>
      </c>
      <c r="G226" s="230"/>
      <c r="H226" s="230"/>
      <c r="I226" s="233"/>
      <c r="J226" s="244">
        <f>BK226</f>
        <v>0</v>
      </c>
      <c r="K226" s="230"/>
      <c r="L226" s="235"/>
      <c r="M226" s="236"/>
      <c r="N226" s="237"/>
      <c r="O226" s="237"/>
      <c r="P226" s="238">
        <f>P227</f>
        <v>0</v>
      </c>
      <c r="Q226" s="237"/>
      <c r="R226" s="238">
        <f>R227</f>
        <v>0</v>
      </c>
      <c r="S226" s="237"/>
      <c r="T226" s="239">
        <f>T227</f>
        <v>0.59999999999999998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40" t="s">
        <v>91</v>
      </c>
      <c r="AT226" s="241" t="s">
        <v>75</v>
      </c>
      <c r="AU226" s="241" t="s">
        <v>84</v>
      </c>
      <c r="AY226" s="240" t="s">
        <v>165</v>
      </c>
      <c r="BK226" s="242">
        <f>BK227</f>
        <v>0</v>
      </c>
    </row>
    <row r="227" s="2" customFormat="1" ht="21.75" customHeight="1">
      <c r="A227" s="38"/>
      <c r="B227" s="39"/>
      <c r="C227" s="245" t="s">
        <v>361</v>
      </c>
      <c r="D227" s="245" t="s">
        <v>168</v>
      </c>
      <c r="E227" s="246" t="s">
        <v>362</v>
      </c>
      <c r="F227" s="247" t="s">
        <v>363</v>
      </c>
      <c r="G227" s="248" t="s">
        <v>364</v>
      </c>
      <c r="H227" s="249">
        <v>1</v>
      </c>
      <c r="I227" s="250"/>
      <c r="J227" s="251">
        <f>ROUND(I227*H227,2)</f>
        <v>0</v>
      </c>
      <c r="K227" s="252"/>
      <c r="L227" s="44"/>
      <c r="M227" s="253" t="s">
        <v>1</v>
      </c>
      <c r="N227" s="254" t="s">
        <v>42</v>
      </c>
      <c r="O227" s="91"/>
      <c r="P227" s="255">
        <f>O227*H227</f>
        <v>0</v>
      </c>
      <c r="Q227" s="255">
        <v>0</v>
      </c>
      <c r="R227" s="255">
        <f>Q227*H227</f>
        <v>0</v>
      </c>
      <c r="S227" s="255">
        <v>0.59999999999999998</v>
      </c>
      <c r="T227" s="256">
        <f>S227*H227</f>
        <v>0.59999999999999998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7" t="s">
        <v>256</v>
      </c>
      <c r="AT227" s="257" t="s">
        <v>168</v>
      </c>
      <c r="AU227" s="257" t="s">
        <v>91</v>
      </c>
      <c r="AY227" s="17" t="s">
        <v>165</v>
      </c>
      <c r="BE227" s="258">
        <f>IF(N227="základní",J227,0)</f>
        <v>0</v>
      </c>
      <c r="BF227" s="258">
        <f>IF(N227="snížená",J227,0)</f>
        <v>0</v>
      </c>
      <c r="BG227" s="258">
        <f>IF(N227="zákl. přenesená",J227,0)</f>
        <v>0</v>
      </c>
      <c r="BH227" s="258">
        <f>IF(N227="sníž. přenesená",J227,0)</f>
        <v>0</v>
      </c>
      <c r="BI227" s="258">
        <f>IF(N227="nulová",J227,0)</f>
        <v>0</v>
      </c>
      <c r="BJ227" s="17" t="s">
        <v>91</v>
      </c>
      <c r="BK227" s="258">
        <f>ROUND(I227*H227,2)</f>
        <v>0</v>
      </c>
      <c r="BL227" s="17" t="s">
        <v>256</v>
      </c>
      <c r="BM227" s="257" t="s">
        <v>365</v>
      </c>
    </row>
    <row r="228" s="12" customFormat="1" ht="22.8" customHeight="1">
      <c r="A228" s="12"/>
      <c r="B228" s="229"/>
      <c r="C228" s="230"/>
      <c r="D228" s="231" t="s">
        <v>75</v>
      </c>
      <c r="E228" s="243" t="s">
        <v>366</v>
      </c>
      <c r="F228" s="243" t="s">
        <v>367</v>
      </c>
      <c r="G228" s="230"/>
      <c r="H228" s="230"/>
      <c r="I228" s="233"/>
      <c r="J228" s="244">
        <f>BK228</f>
        <v>0</v>
      </c>
      <c r="K228" s="230"/>
      <c r="L228" s="235"/>
      <c r="M228" s="236"/>
      <c r="N228" s="237"/>
      <c r="O228" s="237"/>
      <c r="P228" s="238">
        <f>SUM(P229:P241)</f>
        <v>0</v>
      </c>
      <c r="Q228" s="237"/>
      <c r="R228" s="238">
        <f>SUM(R229:R241)</f>
        <v>0.22164</v>
      </c>
      <c r="S228" s="237"/>
      <c r="T228" s="239">
        <f>SUM(T229:T241)</f>
        <v>0.74399999999999999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40" t="s">
        <v>91</v>
      </c>
      <c r="AT228" s="241" t="s">
        <v>75</v>
      </c>
      <c r="AU228" s="241" t="s">
        <v>84</v>
      </c>
      <c r="AY228" s="240" t="s">
        <v>165</v>
      </c>
      <c r="BK228" s="242">
        <f>SUM(BK229:BK241)</f>
        <v>0</v>
      </c>
    </row>
    <row r="229" s="2" customFormat="1" ht="21.75" customHeight="1">
      <c r="A229" s="38"/>
      <c r="B229" s="39"/>
      <c r="C229" s="245" t="s">
        <v>368</v>
      </c>
      <c r="D229" s="245" t="s">
        <v>168</v>
      </c>
      <c r="E229" s="246" t="s">
        <v>369</v>
      </c>
      <c r="F229" s="247" t="s">
        <v>370</v>
      </c>
      <c r="G229" s="248" t="s">
        <v>264</v>
      </c>
      <c r="H229" s="249">
        <v>12</v>
      </c>
      <c r="I229" s="250"/>
      <c r="J229" s="251">
        <f>ROUND(I229*H229,2)</f>
        <v>0</v>
      </c>
      <c r="K229" s="252"/>
      <c r="L229" s="44"/>
      <c r="M229" s="253" t="s">
        <v>1</v>
      </c>
      <c r="N229" s="254" t="s">
        <v>42</v>
      </c>
      <c r="O229" s="91"/>
      <c r="P229" s="255">
        <f>O229*H229</f>
        <v>0</v>
      </c>
      <c r="Q229" s="255">
        <v>0</v>
      </c>
      <c r="R229" s="255">
        <f>Q229*H229</f>
        <v>0</v>
      </c>
      <c r="S229" s="255">
        <v>0</v>
      </c>
      <c r="T229" s="25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7" t="s">
        <v>256</v>
      </c>
      <c r="AT229" s="257" t="s">
        <v>168</v>
      </c>
      <c r="AU229" s="257" t="s">
        <v>91</v>
      </c>
      <c r="AY229" s="17" t="s">
        <v>165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7" t="s">
        <v>91</v>
      </c>
      <c r="BK229" s="258">
        <f>ROUND(I229*H229,2)</f>
        <v>0</v>
      </c>
      <c r="BL229" s="17" t="s">
        <v>256</v>
      </c>
      <c r="BM229" s="257" t="s">
        <v>371</v>
      </c>
    </row>
    <row r="230" s="13" customFormat="1">
      <c r="A230" s="13"/>
      <c r="B230" s="259"/>
      <c r="C230" s="260"/>
      <c r="D230" s="261" t="s">
        <v>174</v>
      </c>
      <c r="E230" s="262" t="s">
        <v>130</v>
      </c>
      <c r="F230" s="263" t="s">
        <v>131</v>
      </c>
      <c r="G230" s="260"/>
      <c r="H230" s="264">
        <v>12</v>
      </c>
      <c r="I230" s="265"/>
      <c r="J230" s="260"/>
      <c r="K230" s="260"/>
      <c r="L230" s="266"/>
      <c r="M230" s="267"/>
      <c r="N230" s="268"/>
      <c r="O230" s="268"/>
      <c r="P230" s="268"/>
      <c r="Q230" s="268"/>
      <c r="R230" s="268"/>
      <c r="S230" s="268"/>
      <c r="T230" s="26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0" t="s">
        <v>174</v>
      </c>
      <c r="AU230" s="270" t="s">
        <v>91</v>
      </c>
      <c r="AV230" s="13" t="s">
        <v>91</v>
      </c>
      <c r="AW230" s="13" t="s">
        <v>32</v>
      </c>
      <c r="AX230" s="13" t="s">
        <v>84</v>
      </c>
      <c r="AY230" s="270" t="s">
        <v>165</v>
      </c>
    </row>
    <row r="231" s="2" customFormat="1" ht="21.75" customHeight="1">
      <c r="A231" s="38"/>
      <c r="B231" s="39"/>
      <c r="C231" s="282" t="s">
        <v>372</v>
      </c>
      <c r="D231" s="282" t="s">
        <v>219</v>
      </c>
      <c r="E231" s="283" t="s">
        <v>373</v>
      </c>
      <c r="F231" s="284" t="s">
        <v>374</v>
      </c>
      <c r="G231" s="285" t="s">
        <v>264</v>
      </c>
      <c r="H231" s="286">
        <v>12</v>
      </c>
      <c r="I231" s="287"/>
      <c r="J231" s="288">
        <f>ROUND(I231*H231,2)</f>
        <v>0</v>
      </c>
      <c r="K231" s="289"/>
      <c r="L231" s="290"/>
      <c r="M231" s="291" t="s">
        <v>1</v>
      </c>
      <c r="N231" s="292" t="s">
        <v>42</v>
      </c>
      <c r="O231" s="91"/>
      <c r="P231" s="255">
        <f>O231*H231</f>
        <v>0</v>
      </c>
      <c r="Q231" s="255">
        <v>0.016</v>
      </c>
      <c r="R231" s="255">
        <f>Q231*H231</f>
        <v>0.192</v>
      </c>
      <c r="S231" s="255">
        <v>0</v>
      </c>
      <c r="T231" s="25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7" t="s">
        <v>331</v>
      </c>
      <c r="AT231" s="257" t="s">
        <v>219</v>
      </c>
      <c r="AU231" s="257" t="s">
        <v>91</v>
      </c>
      <c r="AY231" s="17" t="s">
        <v>165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7" t="s">
        <v>91</v>
      </c>
      <c r="BK231" s="258">
        <f>ROUND(I231*H231,2)</f>
        <v>0</v>
      </c>
      <c r="BL231" s="17" t="s">
        <v>256</v>
      </c>
      <c r="BM231" s="257" t="s">
        <v>375</v>
      </c>
    </row>
    <row r="232" s="13" customFormat="1">
      <c r="A232" s="13"/>
      <c r="B232" s="259"/>
      <c r="C232" s="260"/>
      <c r="D232" s="261" t="s">
        <v>174</v>
      </c>
      <c r="E232" s="262" t="s">
        <v>1</v>
      </c>
      <c r="F232" s="263" t="s">
        <v>130</v>
      </c>
      <c r="G232" s="260"/>
      <c r="H232" s="264">
        <v>12</v>
      </c>
      <c r="I232" s="265"/>
      <c r="J232" s="260"/>
      <c r="K232" s="260"/>
      <c r="L232" s="266"/>
      <c r="M232" s="267"/>
      <c r="N232" s="268"/>
      <c r="O232" s="268"/>
      <c r="P232" s="268"/>
      <c r="Q232" s="268"/>
      <c r="R232" s="268"/>
      <c r="S232" s="268"/>
      <c r="T232" s="26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0" t="s">
        <v>174</v>
      </c>
      <c r="AU232" s="270" t="s">
        <v>91</v>
      </c>
      <c r="AV232" s="13" t="s">
        <v>91</v>
      </c>
      <c r="AW232" s="13" t="s">
        <v>32</v>
      </c>
      <c r="AX232" s="13" t="s">
        <v>84</v>
      </c>
      <c r="AY232" s="270" t="s">
        <v>165</v>
      </c>
    </row>
    <row r="233" s="2" customFormat="1" ht="16.5" customHeight="1">
      <c r="A233" s="38"/>
      <c r="B233" s="39"/>
      <c r="C233" s="282" t="s">
        <v>376</v>
      </c>
      <c r="D233" s="282" t="s">
        <v>219</v>
      </c>
      <c r="E233" s="283" t="s">
        <v>377</v>
      </c>
      <c r="F233" s="284" t="s">
        <v>378</v>
      </c>
      <c r="G233" s="285" t="s">
        <v>264</v>
      </c>
      <c r="H233" s="286">
        <v>12</v>
      </c>
      <c r="I233" s="287"/>
      <c r="J233" s="288">
        <f>ROUND(I233*H233,2)</f>
        <v>0</v>
      </c>
      <c r="K233" s="289"/>
      <c r="L233" s="290"/>
      <c r="M233" s="291" t="s">
        <v>1</v>
      </c>
      <c r="N233" s="292" t="s">
        <v>42</v>
      </c>
      <c r="O233" s="91"/>
      <c r="P233" s="255">
        <f>O233*H233</f>
        <v>0</v>
      </c>
      <c r="Q233" s="255">
        <v>0.0022000000000000001</v>
      </c>
      <c r="R233" s="255">
        <f>Q233*H233</f>
        <v>0.0264</v>
      </c>
      <c r="S233" s="255">
        <v>0</v>
      </c>
      <c r="T233" s="25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7" t="s">
        <v>331</v>
      </c>
      <c r="AT233" s="257" t="s">
        <v>219</v>
      </c>
      <c r="AU233" s="257" t="s">
        <v>91</v>
      </c>
      <c r="AY233" s="17" t="s">
        <v>165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7" t="s">
        <v>91</v>
      </c>
      <c r="BK233" s="258">
        <f>ROUND(I233*H233,2)</f>
        <v>0</v>
      </c>
      <c r="BL233" s="17" t="s">
        <v>256</v>
      </c>
      <c r="BM233" s="257" t="s">
        <v>379</v>
      </c>
    </row>
    <row r="234" s="13" customFormat="1">
      <c r="A234" s="13"/>
      <c r="B234" s="259"/>
      <c r="C234" s="260"/>
      <c r="D234" s="261" t="s">
        <v>174</v>
      </c>
      <c r="E234" s="262" t="s">
        <v>1</v>
      </c>
      <c r="F234" s="263" t="s">
        <v>130</v>
      </c>
      <c r="G234" s="260"/>
      <c r="H234" s="264">
        <v>12</v>
      </c>
      <c r="I234" s="265"/>
      <c r="J234" s="260"/>
      <c r="K234" s="260"/>
      <c r="L234" s="266"/>
      <c r="M234" s="267"/>
      <c r="N234" s="268"/>
      <c r="O234" s="268"/>
      <c r="P234" s="268"/>
      <c r="Q234" s="268"/>
      <c r="R234" s="268"/>
      <c r="S234" s="268"/>
      <c r="T234" s="26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0" t="s">
        <v>174</v>
      </c>
      <c r="AU234" s="270" t="s">
        <v>91</v>
      </c>
      <c r="AV234" s="13" t="s">
        <v>91</v>
      </c>
      <c r="AW234" s="13" t="s">
        <v>32</v>
      </c>
      <c r="AX234" s="13" t="s">
        <v>84</v>
      </c>
      <c r="AY234" s="270" t="s">
        <v>165</v>
      </c>
    </row>
    <row r="235" s="2" customFormat="1" ht="16.5" customHeight="1">
      <c r="A235" s="38"/>
      <c r="B235" s="39"/>
      <c r="C235" s="282" t="s">
        <v>380</v>
      </c>
      <c r="D235" s="282" t="s">
        <v>219</v>
      </c>
      <c r="E235" s="283" t="s">
        <v>381</v>
      </c>
      <c r="F235" s="284" t="s">
        <v>382</v>
      </c>
      <c r="G235" s="285" t="s">
        <v>383</v>
      </c>
      <c r="H235" s="286">
        <v>0.35999999999999999</v>
      </c>
      <c r="I235" s="287"/>
      <c r="J235" s="288">
        <f>ROUND(I235*H235,2)</f>
        <v>0</v>
      </c>
      <c r="K235" s="289"/>
      <c r="L235" s="290"/>
      <c r="M235" s="291" t="s">
        <v>1</v>
      </c>
      <c r="N235" s="292" t="s">
        <v>42</v>
      </c>
      <c r="O235" s="91"/>
      <c r="P235" s="255">
        <f>O235*H235</f>
        <v>0</v>
      </c>
      <c r="Q235" s="255">
        <v>0.0040000000000000001</v>
      </c>
      <c r="R235" s="255">
        <f>Q235*H235</f>
        <v>0.0014399999999999999</v>
      </c>
      <c r="S235" s="255">
        <v>0</v>
      </c>
      <c r="T235" s="25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7" t="s">
        <v>331</v>
      </c>
      <c r="AT235" s="257" t="s">
        <v>219</v>
      </c>
      <c r="AU235" s="257" t="s">
        <v>91</v>
      </c>
      <c r="AY235" s="17" t="s">
        <v>165</v>
      </c>
      <c r="BE235" s="258">
        <f>IF(N235="základní",J235,0)</f>
        <v>0</v>
      </c>
      <c r="BF235" s="258">
        <f>IF(N235="snížená",J235,0)</f>
        <v>0</v>
      </c>
      <c r="BG235" s="258">
        <f>IF(N235="zákl. přenesená",J235,0)</f>
        <v>0</v>
      </c>
      <c r="BH235" s="258">
        <f>IF(N235="sníž. přenesená",J235,0)</f>
        <v>0</v>
      </c>
      <c r="BI235" s="258">
        <f>IF(N235="nulová",J235,0)</f>
        <v>0</v>
      </c>
      <c r="BJ235" s="17" t="s">
        <v>91</v>
      </c>
      <c r="BK235" s="258">
        <f>ROUND(I235*H235,2)</f>
        <v>0</v>
      </c>
      <c r="BL235" s="17" t="s">
        <v>256</v>
      </c>
      <c r="BM235" s="257" t="s">
        <v>384</v>
      </c>
    </row>
    <row r="236" s="13" customFormat="1">
      <c r="A236" s="13"/>
      <c r="B236" s="259"/>
      <c r="C236" s="260"/>
      <c r="D236" s="261" t="s">
        <v>174</v>
      </c>
      <c r="E236" s="262" t="s">
        <v>1</v>
      </c>
      <c r="F236" s="263" t="s">
        <v>385</v>
      </c>
      <c r="G236" s="260"/>
      <c r="H236" s="264">
        <v>0.35999999999999999</v>
      </c>
      <c r="I236" s="265"/>
      <c r="J236" s="260"/>
      <c r="K236" s="260"/>
      <c r="L236" s="266"/>
      <c r="M236" s="267"/>
      <c r="N236" s="268"/>
      <c r="O236" s="268"/>
      <c r="P236" s="268"/>
      <c r="Q236" s="268"/>
      <c r="R236" s="268"/>
      <c r="S236" s="268"/>
      <c r="T236" s="26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0" t="s">
        <v>174</v>
      </c>
      <c r="AU236" s="270" t="s">
        <v>91</v>
      </c>
      <c r="AV236" s="13" t="s">
        <v>91</v>
      </c>
      <c r="AW236" s="13" t="s">
        <v>32</v>
      </c>
      <c r="AX236" s="13" t="s">
        <v>84</v>
      </c>
      <c r="AY236" s="270" t="s">
        <v>165</v>
      </c>
    </row>
    <row r="237" s="2" customFormat="1" ht="16.5" customHeight="1">
      <c r="A237" s="38"/>
      <c r="B237" s="39"/>
      <c r="C237" s="282" t="s">
        <v>386</v>
      </c>
      <c r="D237" s="282" t="s">
        <v>219</v>
      </c>
      <c r="E237" s="283" t="s">
        <v>387</v>
      </c>
      <c r="F237" s="284" t="s">
        <v>388</v>
      </c>
      <c r="G237" s="285" t="s">
        <v>264</v>
      </c>
      <c r="H237" s="286">
        <v>12</v>
      </c>
      <c r="I237" s="287"/>
      <c r="J237" s="288">
        <f>ROUND(I237*H237,2)</f>
        <v>0</v>
      </c>
      <c r="K237" s="289"/>
      <c r="L237" s="290"/>
      <c r="M237" s="291" t="s">
        <v>1</v>
      </c>
      <c r="N237" s="292" t="s">
        <v>42</v>
      </c>
      <c r="O237" s="91"/>
      <c r="P237" s="255">
        <f>O237*H237</f>
        <v>0</v>
      </c>
      <c r="Q237" s="255">
        <v>0.00014999999999999999</v>
      </c>
      <c r="R237" s="255">
        <f>Q237*H237</f>
        <v>0.0018</v>
      </c>
      <c r="S237" s="255">
        <v>0</v>
      </c>
      <c r="T237" s="25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7" t="s">
        <v>331</v>
      </c>
      <c r="AT237" s="257" t="s">
        <v>219</v>
      </c>
      <c r="AU237" s="257" t="s">
        <v>91</v>
      </c>
      <c r="AY237" s="17" t="s">
        <v>165</v>
      </c>
      <c r="BE237" s="258">
        <f>IF(N237="základní",J237,0)</f>
        <v>0</v>
      </c>
      <c r="BF237" s="258">
        <f>IF(N237="snížená",J237,0)</f>
        <v>0</v>
      </c>
      <c r="BG237" s="258">
        <f>IF(N237="zákl. přenesená",J237,0)</f>
        <v>0</v>
      </c>
      <c r="BH237" s="258">
        <f>IF(N237="sníž. přenesená",J237,0)</f>
        <v>0</v>
      </c>
      <c r="BI237" s="258">
        <f>IF(N237="nulová",J237,0)</f>
        <v>0</v>
      </c>
      <c r="BJ237" s="17" t="s">
        <v>91</v>
      </c>
      <c r="BK237" s="258">
        <f>ROUND(I237*H237,2)</f>
        <v>0</v>
      </c>
      <c r="BL237" s="17" t="s">
        <v>256</v>
      </c>
      <c r="BM237" s="257" t="s">
        <v>389</v>
      </c>
    </row>
    <row r="238" s="13" customFormat="1">
      <c r="A238" s="13"/>
      <c r="B238" s="259"/>
      <c r="C238" s="260"/>
      <c r="D238" s="261" t="s">
        <v>174</v>
      </c>
      <c r="E238" s="262" t="s">
        <v>1</v>
      </c>
      <c r="F238" s="263" t="s">
        <v>130</v>
      </c>
      <c r="G238" s="260"/>
      <c r="H238" s="264">
        <v>12</v>
      </c>
      <c r="I238" s="265"/>
      <c r="J238" s="260"/>
      <c r="K238" s="260"/>
      <c r="L238" s="266"/>
      <c r="M238" s="267"/>
      <c r="N238" s="268"/>
      <c r="O238" s="268"/>
      <c r="P238" s="268"/>
      <c r="Q238" s="268"/>
      <c r="R238" s="268"/>
      <c r="S238" s="268"/>
      <c r="T238" s="26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70" t="s">
        <v>174</v>
      </c>
      <c r="AU238" s="270" t="s">
        <v>91</v>
      </c>
      <c r="AV238" s="13" t="s">
        <v>91</v>
      </c>
      <c r="AW238" s="13" t="s">
        <v>32</v>
      </c>
      <c r="AX238" s="13" t="s">
        <v>84</v>
      </c>
      <c r="AY238" s="270" t="s">
        <v>165</v>
      </c>
    </row>
    <row r="239" s="2" customFormat="1" ht="21.75" customHeight="1">
      <c r="A239" s="38"/>
      <c r="B239" s="39"/>
      <c r="C239" s="245" t="s">
        <v>390</v>
      </c>
      <c r="D239" s="245" t="s">
        <v>168</v>
      </c>
      <c r="E239" s="246" t="s">
        <v>391</v>
      </c>
      <c r="F239" s="247" t="s">
        <v>392</v>
      </c>
      <c r="G239" s="248" t="s">
        <v>264</v>
      </c>
      <c r="H239" s="249">
        <v>31</v>
      </c>
      <c r="I239" s="250"/>
      <c r="J239" s="251">
        <f>ROUND(I239*H239,2)</f>
        <v>0</v>
      </c>
      <c r="K239" s="252"/>
      <c r="L239" s="44"/>
      <c r="M239" s="253" t="s">
        <v>1</v>
      </c>
      <c r="N239" s="254" t="s">
        <v>42</v>
      </c>
      <c r="O239" s="91"/>
      <c r="P239" s="255">
        <f>O239*H239</f>
        <v>0</v>
      </c>
      <c r="Q239" s="255">
        <v>0</v>
      </c>
      <c r="R239" s="255">
        <f>Q239*H239</f>
        <v>0</v>
      </c>
      <c r="S239" s="255">
        <v>0.024</v>
      </c>
      <c r="T239" s="256">
        <f>S239*H239</f>
        <v>0.74399999999999999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7" t="s">
        <v>256</v>
      </c>
      <c r="AT239" s="257" t="s">
        <v>168</v>
      </c>
      <c r="AU239" s="257" t="s">
        <v>91</v>
      </c>
      <c r="AY239" s="17" t="s">
        <v>165</v>
      </c>
      <c r="BE239" s="258">
        <f>IF(N239="základní",J239,0)</f>
        <v>0</v>
      </c>
      <c r="BF239" s="258">
        <f>IF(N239="snížená",J239,0)</f>
        <v>0</v>
      </c>
      <c r="BG239" s="258">
        <f>IF(N239="zákl. přenesená",J239,0)</f>
        <v>0</v>
      </c>
      <c r="BH239" s="258">
        <f>IF(N239="sníž. přenesená",J239,0)</f>
        <v>0</v>
      </c>
      <c r="BI239" s="258">
        <f>IF(N239="nulová",J239,0)</f>
        <v>0</v>
      </c>
      <c r="BJ239" s="17" t="s">
        <v>91</v>
      </c>
      <c r="BK239" s="258">
        <f>ROUND(I239*H239,2)</f>
        <v>0</v>
      </c>
      <c r="BL239" s="17" t="s">
        <v>256</v>
      </c>
      <c r="BM239" s="257" t="s">
        <v>393</v>
      </c>
    </row>
    <row r="240" s="13" customFormat="1">
      <c r="A240" s="13"/>
      <c r="B240" s="259"/>
      <c r="C240" s="260"/>
      <c r="D240" s="261" t="s">
        <v>174</v>
      </c>
      <c r="E240" s="262" t="s">
        <v>1</v>
      </c>
      <c r="F240" s="263" t="s">
        <v>295</v>
      </c>
      <c r="G240" s="260"/>
      <c r="H240" s="264">
        <v>31</v>
      </c>
      <c r="I240" s="265"/>
      <c r="J240" s="260"/>
      <c r="K240" s="260"/>
      <c r="L240" s="266"/>
      <c r="M240" s="267"/>
      <c r="N240" s="268"/>
      <c r="O240" s="268"/>
      <c r="P240" s="268"/>
      <c r="Q240" s="268"/>
      <c r="R240" s="268"/>
      <c r="S240" s="268"/>
      <c r="T240" s="26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0" t="s">
        <v>174</v>
      </c>
      <c r="AU240" s="270" t="s">
        <v>91</v>
      </c>
      <c r="AV240" s="13" t="s">
        <v>91</v>
      </c>
      <c r="AW240" s="13" t="s">
        <v>32</v>
      </c>
      <c r="AX240" s="13" t="s">
        <v>84</v>
      </c>
      <c r="AY240" s="270" t="s">
        <v>165</v>
      </c>
    </row>
    <row r="241" s="2" customFormat="1" ht="21.75" customHeight="1">
      <c r="A241" s="38"/>
      <c r="B241" s="39"/>
      <c r="C241" s="245" t="s">
        <v>394</v>
      </c>
      <c r="D241" s="245" t="s">
        <v>168</v>
      </c>
      <c r="E241" s="246" t="s">
        <v>395</v>
      </c>
      <c r="F241" s="247" t="s">
        <v>396</v>
      </c>
      <c r="G241" s="248" t="s">
        <v>179</v>
      </c>
      <c r="H241" s="249">
        <v>0.222</v>
      </c>
      <c r="I241" s="250"/>
      <c r="J241" s="251">
        <f>ROUND(I241*H241,2)</f>
        <v>0</v>
      </c>
      <c r="K241" s="252"/>
      <c r="L241" s="44"/>
      <c r="M241" s="253" t="s">
        <v>1</v>
      </c>
      <c r="N241" s="254" t="s">
        <v>42</v>
      </c>
      <c r="O241" s="91"/>
      <c r="P241" s="255">
        <f>O241*H241</f>
        <v>0</v>
      </c>
      <c r="Q241" s="255">
        <v>0</v>
      </c>
      <c r="R241" s="255">
        <f>Q241*H241</f>
        <v>0</v>
      </c>
      <c r="S241" s="255">
        <v>0</v>
      </c>
      <c r="T241" s="25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57" t="s">
        <v>256</v>
      </c>
      <c r="AT241" s="257" t="s">
        <v>168</v>
      </c>
      <c r="AU241" s="257" t="s">
        <v>91</v>
      </c>
      <c r="AY241" s="17" t="s">
        <v>165</v>
      </c>
      <c r="BE241" s="258">
        <f>IF(N241="základní",J241,0)</f>
        <v>0</v>
      </c>
      <c r="BF241" s="258">
        <f>IF(N241="snížená",J241,0)</f>
        <v>0</v>
      </c>
      <c r="BG241" s="258">
        <f>IF(N241="zákl. přenesená",J241,0)</f>
        <v>0</v>
      </c>
      <c r="BH241" s="258">
        <f>IF(N241="sníž. přenesená",J241,0)</f>
        <v>0</v>
      </c>
      <c r="BI241" s="258">
        <f>IF(N241="nulová",J241,0)</f>
        <v>0</v>
      </c>
      <c r="BJ241" s="17" t="s">
        <v>91</v>
      </c>
      <c r="BK241" s="258">
        <f>ROUND(I241*H241,2)</f>
        <v>0</v>
      </c>
      <c r="BL241" s="17" t="s">
        <v>256</v>
      </c>
      <c r="BM241" s="257" t="s">
        <v>397</v>
      </c>
    </row>
    <row r="242" s="12" customFormat="1" ht="22.8" customHeight="1">
      <c r="A242" s="12"/>
      <c r="B242" s="229"/>
      <c r="C242" s="230"/>
      <c r="D242" s="231" t="s">
        <v>75</v>
      </c>
      <c r="E242" s="243" t="s">
        <v>398</v>
      </c>
      <c r="F242" s="243" t="s">
        <v>399</v>
      </c>
      <c r="G242" s="230"/>
      <c r="H242" s="230"/>
      <c r="I242" s="233"/>
      <c r="J242" s="244">
        <f>BK242</f>
        <v>0</v>
      </c>
      <c r="K242" s="230"/>
      <c r="L242" s="235"/>
      <c r="M242" s="236"/>
      <c r="N242" s="237"/>
      <c r="O242" s="237"/>
      <c r="P242" s="238">
        <f>SUM(P243:P259)</f>
        <v>0</v>
      </c>
      <c r="Q242" s="237"/>
      <c r="R242" s="238">
        <f>SUM(R243:R259)</f>
        <v>0.91647359999999989</v>
      </c>
      <c r="S242" s="237"/>
      <c r="T242" s="239">
        <f>SUM(T243:T259)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40" t="s">
        <v>91</v>
      </c>
      <c r="AT242" s="241" t="s">
        <v>75</v>
      </c>
      <c r="AU242" s="241" t="s">
        <v>84</v>
      </c>
      <c r="AY242" s="240" t="s">
        <v>165</v>
      </c>
      <c r="BK242" s="242">
        <f>SUM(BK243:BK259)</f>
        <v>0</v>
      </c>
    </row>
    <row r="243" s="2" customFormat="1" ht="21.75" customHeight="1">
      <c r="A243" s="38"/>
      <c r="B243" s="39"/>
      <c r="C243" s="245" t="s">
        <v>400</v>
      </c>
      <c r="D243" s="245" t="s">
        <v>168</v>
      </c>
      <c r="E243" s="246" t="s">
        <v>401</v>
      </c>
      <c r="F243" s="247" t="s">
        <v>402</v>
      </c>
      <c r="G243" s="248" t="s">
        <v>185</v>
      </c>
      <c r="H243" s="249">
        <v>38.399999999999999</v>
      </c>
      <c r="I243" s="250"/>
      <c r="J243" s="251">
        <f>ROUND(I243*H243,2)</f>
        <v>0</v>
      </c>
      <c r="K243" s="252"/>
      <c r="L243" s="44"/>
      <c r="M243" s="253" t="s">
        <v>1</v>
      </c>
      <c r="N243" s="254" t="s">
        <v>42</v>
      </c>
      <c r="O243" s="91"/>
      <c r="P243" s="255">
        <f>O243*H243</f>
        <v>0</v>
      </c>
      <c r="Q243" s="255">
        <v>0.00012999999999999999</v>
      </c>
      <c r="R243" s="255">
        <f>Q243*H243</f>
        <v>0.004991999999999999</v>
      </c>
      <c r="S243" s="255">
        <v>0</v>
      </c>
      <c r="T243" s="25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57" t="s">
        <v>256</v>
      </c>
      <c r="AT243" s="257" t="s">
        <v>168</v>
      </c>
      <c r="AU243" s="257" t="s">
        <v>91</v>
      </c>
      <c r="AY243" s="17" t="s">
        <v>165</v>
      </c>
      <c r="BE243" s="258">
        <f>IF(N243="základní",J243,0)</f>
        <v>0</v>
      </c>
      <c r="BF243" s="258">
        <f>IF(N243="snížená",J243,0)</f>
        <v>0</v>
      </c>
      <c r="BG243" s="258">
        <f>IF(N243="zákl. přenesená",J243,0)</f>
        <v>0</v>
      </c>
      <c r="BH243" s="258">
        <f>IF(N243="sníž. přenesená",J243,0)</f>
        <v>0</v>
      </c>
      <c r="BI243" s="258">
        <f>IF(N243="nulová",J243,0)</f>
        <v>0</v>
      </c>
      <c r="BJ243" s="17" t="s">
        <v>91</v>
      </c>
      <c r="BK243" s="258">
        <f>ROUND(I243*H243,2)</f>
        <v>0</v>
      </c>
      <c r="BL243" s="17" t="s">
        <v>256</v>
      </c>
      <c r="BM243" s="257" t="s">
        <v>403</v>
      </c>
    </row>
    <row r="244" s="13" customFormat="1">
      <c r="A244" s="13"/>
      <c r="B244" s="259"/>
      <c r="C244" s="260"/>
      <c r="D244" s="261" t="s">
        <v>174</v>
      </c>
      <c r="E244" s="262" t="s">
        <v>107</v>
      </c>
      <c r="F244" s="263" t="s">
        <v>404</v>
      </c>
      <c r="G244" s="260"/>
      <c r="H244" s="264">
        <v>38.399999999999999</v>
      </c>
      <c r="I244" s="265"/>
      <c r="J244" s="260"/>
      <c r="K244" s="260"/>
      <c r="L244" s="266"/>
      <c r="M244" s="267"/>
      <c r="N244" s="268"/>
      <c r="O244" s="268"/>
      <c r="P244" s="268"/>
      <c r="Q244" s="268"/>
      <c r="R244" s="268"/>
      <c r="S244" s="268"/>
      <c r="T244" s="26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0" t="s">
        <v>174</v>
      </c>
      <c r="AU244" s="270" t="s">
        <v>91</v>
      </c>
      <c r="AV244" s="13" t="s">
        <v>91</v>
      </c>
      <c r="AW244" s="13" t="s">
        <v>32</v>
      </c>
      <c r="AX244" s="13" t="s">
        <v>84</v>
      </c>
      <c r="AY244" s="270" t="s">
        <v>165</v>
      </c>
    </row>
    <row r="245" s="2" customFormat="1" ht="21.75" customHeight="1">
      <c r="A245" s="38"/>
      <c r="B245" s="39"/>
      <c r="C245" s="245" t="s">
        <v>405</v>
      </c>
      <c r="D245" s="245" t="s">
        <v>168</v>
      </c>
      <c r="E245" s="246" t="s">
        <v>406</v>
      </c>
      <c r="F245" s="247" t="s">
        <v>407</v>
      </c>
      <c r="G245" s="248" t="s">
        <v>185</v>
      </c>
      <c r="H245" s="249">
        <v>38.399999999999999</v>
      </c>
      <c r="I245" s="250"/>
      <c r="J245" s="251">
        <f>ROUND(I245*H245,2)</f>
        <v>0</v>
      </c>
      <c r="K245" s="252"/>
      <c r="L245" s="44"/>
      <c r="M245" s="253" t="s">
        <v>1</v>
      </c>
      <c r="N245" s="254" t="s">
        <v>42</v>
      </c>
      <c r="O245" s="91"/>
      <c r="P245" s="255">
        <f>O245*H245</f>
        <v>0</v>
      </c>
      <c r="Q245" s="255">
        <v>0.00012</v>
      </c>
      <c r="R245" s="255">
        <f>Q245*H245</f>
        <v>0.0046080000000000001</v>
      </c>
      <c r="S245" s="255">
        <v>0</v>
      </c>
      <c r="T245" s="25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57" t="s">
        <v>256</v>
      </c>
      <c r="AT245" s="257" t="s">
        <v>168</v>
      </c>
      <c r="AU245" s="257" t="s">
        <v>91</v>
      </c>
      <c r="AY245" s="17" t="s">
        <v>165</v>
      </c>
      <c r="BE245" s="258">
        <f>IF(N245="základní",J245,0)</f>
        <v>0</v>
      </c>
      <c r="BF245" s="258">
        <f>IF(N245="snížená",J245,0)</f>
        <v>0</v>
      </c>
      <c r="BG245" s="258">
        <f>IF(N245="zákl. přenesená",J245,0)</f>
        <v>0</v>
      </c>
      <c r="BH245" s="258">
        <f>IF(N245="sníž. přenesená",J245,0)</f>
        <v>0</v>
      </c>
      <c r="BI245" s="258">
        <f>IF(N245="nulová",J245,0)</f>
        <v>0</v>
      </c>
      <c r="BJ245" s="17" t="s">
        <v>91</v>
      </c>
      <c r="BK245" s="258">
        <f>ROUND(I245*H245,2)</f>
        <v>0</v>
      </c>
      <c r="BL245" s="17" t="s">
        <v>256</v>
      </c>
      <c r="BM245" s="257" t="s">
        <v>408</v>
      </c>
    </row>
    <row r="246" s="13" customFormat="1">
      <c r="A246" s="13"/>
      <c r="B246" s="259"/>
      <c r="C246" s="260"/>
      <c r="D246" s="261" t="s">
        <v>174</v>
      </c>
      <c r="E246" s="262" t="s">
        <v>1</v>
      </c>
      <c r="F246" s="263" t="s">
        <v>107</v>
      </c>
      <c r="G246" s="260"/>
      <c r="H246" s="264">
        <v>38.399999999999999</v>
      </c>
      <c r="I246" s="265"/>
      <c r="J246" s="260"/>
      <c r="K246" s="260"/>
      <c r="L246" s="266"/>
      <c r="M246" s="267"/>
      <c r="N246" s="268"/>
      <c r="O246" s="268"/>
      <c r="P246" s="268"/>
      <c r="Q246" s="268"/>
      <c r="R246" s="268"/>
      <c r="S246" s="268"/>
      <c r="T246" s="26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70" t="s">
        <v>174</v>
      </c>
      <c r="AU246" s="270" t="s">
        <v>91</v>
      </c>
      <c r="AV246" s="13" t="s">
        <v>91</v>
      </c>
      <c r="AW246" s="13" t="s">
        <v>32</v>
      </c>
      <c r="AX246" s="13" t="s">
        <v>84</v>
      </c>
      <c r="AY246" s="270" t="s">
        <v>165</v>
      </c>
    </row>
    <row r="247" s="2" customFormat="1" ht="16.5" customHeight="1">
      <c r="A247" s="38"/>
      <c r="B247" s="39"/>
      <c r="C247" s="245" t="s">
        <v>409</v>
      </c>
      <c r="D247" s="245" t="s">
        <v>168</v>
      </c>
      <c r="E247" s="246" t="s">
        <v>410</v>
      </c>
      <c r="F247" s="247" t="s">
        <v>411</v>
      </c>
      <c r="G247" s="248" t="s">
        <v>185</v>
      </c>
      <c r="H247" s="249">
        <v>17.280000000000001</v>
      </c>
      <c r="I247" s="250"/>
      <c r="J247" s="251">
        <f>ROUND(I247*H247,2)</f>
        <v>0</v>
      </c>
      <c r="K247" s="252"/>
      <c r="L247" s="44"/>
      <c r="M247" s="253" t="s">
        <v>1</v>
      </c>
      <c r="N247" s="254" t="s">
        <v>42</v>
      </c>
      <c r="O247" s="91"/>
      <c r="P247" s="255">
        <f>O247*H247</f>
        <v>0</v>
      </c>
      <c r="Q247" s="255">
        <v>6.9999999999999994E-05</v>
      </c>
      <c r="R247" s="255">
        <f>Q247*H247</f>
        <v>0.0012095999999999999</v>
      </c>
      <c r="S247" s="255">
        <v>0</v>
      </c>
      <c r="T247" s="25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57" t="s">
        <v>256</v>
      </c>
      <c r="AT247" s="257" t="s">
        <v>168</v>
      </c>
      <c r="AU247" s="257" t="s">
        <v>91</v>
      </c>
      <c r="AY247" s="17" t="s">
        <v>165</v>
      </c>
      <c r="BE247" s="258">
        <f>IF(N247="základní",J247,0)</f>
        <v>0</v>
      </c>
      <c r="BF247" s="258">
        <f>IF(N247="snížená",J247,0)</f>
        <v>0</v>
      </c>
      <c r="BG247" s="258">
        <f>IF(N247="zákl. přenesená",J247,0)</f>
        <v>0</v>
      </c>
      <c r="BH247" s="258">
        <f>IF(N247="sníž. přenesená",J247,0)</f>
        <v>0</v>
      </c>
      <c r="BI247" s="258">
        <f>IF(N247="nulová",J247,0)</f>
        <v>0</v>
      </c>
      <c r="BJ247" s="17" t="s">
        <v>91</v>
      </c>
      <c r="BK247" s="258">
        <f>ROUND(I247*H247,2)</f>
        <v>0</v>
      </c>
      <c r="BL247" s="17" t="s">
        <v>256</v>
      </c>
      <c r="BM247" s="257" t="s">
        <v>412</v>
      </c>
    </row>
    <row r="248" s="13" customFormat="1">
      <c r="A248" s="13"/>
      <c r="B248" s="259"/>
      <c r="C248" s="260"/>
      <c r="D248" s="261" t="s">
        <v>174</v>
      </c>
      <c r="E248" s="262" t="s">
        <v>125</v>
      </c>
      <c r="F248" s="263" t="s">
        <v>413</v>
      </c>
      <c r="G248" s="260"/>
      <c r="H248" s="264">
        <v>17.280000000000001</v>
      </c>
      <c r="I248" s="265"/>
      <c r="J248" s="260"/>
      <c r="K248" s="260"/>
      <c r="L248" s="266"/>
      <c r="M248" s="267"/>
      <c r="N248" s="268"/>
      <c r="O248" s="268"/>
      <c r="P248" s="268"/>
      <c r="Q248" s="268"/>
      <c r="R248" s="268"/>
      <c r="S248" s="268"/>
      <c r="T248" s="26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70" t="s">
        <v>174</v>
      </c>
      <c r="AU248" s="270" t="s">
        <v>91</v>
      </c>
      <c r="AV248" s="13" t="s">
        <v>91</v>
      </c>
      <c r="AW248" s="13" t="s">
        <v>32</v>
      </c>
      <c r="AX248" s="13" t="s">
        <v>84</v>
      </c>
      <c r="AY248" s="270" t="s">
        <v>165</v>
      </c>
    </row>
    <row r="249" s="2" customFormat="1" ht="21.75" customHeight="1">
      <c r="A249" s="38"/>
      <c r="B249" s="39"/>
      <c r="C249" s="245" t="s">
        <v>414</v>
      </c>
      <c r="D249" s="245" t="s">
        <v>168</v>
      </c>
      <c r="E249" s="246" t="s">
        <v>415</v>
      </c>
      <c r="F249" s="247" t="s">
        <v>416</v>
      </c>
      <c r="G249" s="248" t="s">
        <v>185</v>
      </c>
      <c r="H249" s="249">
        <v>17.280000000000001</v>
      </c>
      <c r="I249" s="250"/>
      <c r="J249" s="251">
        <f>ROUND(I249*H249,2)</f>
        <v>0</v>
      </c>
      <c r="K249" s="252"/>
      <c r="L249" s="44"/>
      <c r="M249" s="253" t="s">
        <v>1</v>
      </c>
      <c r="N249" s="254" t="s">
        <v>42</v>
      </c>
      <c r="O249" s="91"/>
      <c r="P249" s="255">
        <f>O249*H249</f>
        <v>0</v>
      </c>
      <c r="Q249" s="255">
        <v>0.00017000000000000001</v>
      </c>
      <c r="R249" s="255">
        <f>Q249*H249</f>
        <v>0.0029376000000000003</v>
      </c>
      <c r="S249" s="255">
        <v>0</v>
      </c>
      <c r="T249" s="25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57" t="s">
        <v>256</v>
      </c>
      <c r="AT249" s="257" t="s">
        <v>168</v>
      </c>
      <c r="AU249" s="257" t="s">
        <v>91</v>
      </c>
      <c r="AY249" s="17" t="s">
        <v>165</v>
      </c>
      <c r="BE249" s="258">
        <f>IF(N249="základní",J249,0)</f>
        <v>0</v>
      </c>
      <c r="BF249" s="258">
        <f>IF(N249="snížená",J249,0)</f>
        <v>0</v>
      </c>
      <c r="BG249" s="258">
        <f>IF(N249="zákl. přenesená",J249,0)</f>
        <v>0</v>
      </c>
      <c r="BH249" s="258">
        <f>IF(N249="sníž. přenesená",J249,0)</f>
        <v>0</v>
      </c>
      <c r="BI249" s="258">
        <f>IF(N249="nulová",J249,0)</f>
        <v>0</v>
      </c>
      <c r="BJ249" s="17" t="s">
        <v>91</v>
      </c>
      <c r="BK249" s="258">
        <f>ROUND(I249*H249,2)</f>
        <v>0</v>
      </c>
      <c r="BL249" s="17" t="s">
        <v>256</v>
      </c>
      <c r="BM249" s="257" t="s">
        <v>417</v>
      </c>
    </row>
    <row r="250" s="13" customFormat="1">
      <c r="A250" s="13"/>
      <c r="B250" s="259"/>
      <c r="C250" s="260"/>
      <c r="D250" s="261" t="s">
        <v>174</v>
      </c>
      <c r="E250" s="262" t="s">
        <v>1</v>
      </c>
      <c r="F250" s="263" t="s">
        <v>125</v>
      </c>
      <c r="G250" s="260"/>
      <c r="H250" s="264">
        <v>17.280000000000001</v>
      </c>
      <c r="I250" s="265"/>
      <c r="J250" s="260"/>
      <c r="K250" s="260"/>
      <c r="L250" s="266"/>
      <c r="M250" s="267"/>
      <c r="N250" s="268"/>
      <c r="O250" s="268"/>
      <c r="P250" s="268"/>
      <c r="Q250" s="268"/>
      <c r="R250" s="268"/>
      <c r="S250" s="268"/>
      <c r="T250" s="26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0" t="s">
        <v>174</v>
      </c>
      <c r="AU250" s="270" t="s">
        <v>91</v>
      </c>
      <c r="AV250" s="13" t="s">
        <v>91</v>
      </c>
      <c r="AW250" s="13" t="s">
        <v>32</v>
      </c>
      <c r="AX250" s="13" t="s">
        <v>76</v>
      </c>
      <c r="AY250" s="270" t="s">
        <v>165</v>
      </c>
    </row>
    <row r="251" s="14" customFormat="1">
      <c r="A251" s="14"/>
      <c r="B251" s="271"/>
      <c r="C251" s="272"/>
      <c r="D251" s="261" t="s">
        <v>174</v>
      </c>
      <c r="E251" s="273" t="s">
        <v>128</v>
      </c>
      <c r="F251" s="274" t="s">
        <v>182</v>
      </c>
      <c r="G251" s="272"/>
      <c r="H251" s="275">
        <v>17.280000000000001</v>
      </c>
      <c r="I251" s="276"/>
      <c r="J251" s="272"/>
      <c r="K251" s="272"/>
      <c r="L251" s="277"/>
      <c r="M251" s="278"/>
      <c r="N251" s="279"/>
      <c r="O251" s="279"/>
      <c r="P251" s="279"/>
      <c r="Q251" s="279"/>
      <c r="R251" s="279"/>
      <c r="S251" s="279"/>
      <c r="T251" s="28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81" t="s">
        <v>174</v>
      </c>
      <c r="AU251" s="281" t="s">
        <v>91</v>
      </c>
      <c r="AV251" s="14" t="s">
        <v>172</v>
      </c>
      <c r="AW251" s="14" t="s">
        <v>32</v>
      </c>
      <c r="AX251" s="14" t="s">
        <v>84</v>
      </c>
      <c r="AY251" s="281" t="s">
        <v>165</v>
      </c>
    </row>
    <row r="252" s="2" customFormat="1" ht="21.75" customHeight="1">
      <c r="A252" s="38"/>
      <c r="B252" s="39"/>
      <c r="C252" s="245" t="s">
        <v>418</v>
      </c>
      <c r="D252" s="245" t="s">
        <v>168</v>
      </c>
      <c r="E252" s="246" t="s">
        <v>419</v>
      </c>
      <c r="F252" s="247" t="s">
        <v>420</v>
      </c>
      <c r="G252" s="248" t="s">
        <v>185</v>
      </c>
      <c r="H252" s="249">
        <v>17.280000000000001</v>
      </c>
      <c r="I252" s="250"/>
      <c r="J252" s="251">
        <f>ROUND(I252*H252,2)</f>
        <v>0</v>
      </c>
      <c r="K252" s="252"/>
      <c r="L252" s="44"/>
      <c r="M252" s="253" t="s">
        <v>1</v>
      </c>
      <c r="N252" s="254" t="s">
        <v>42</v>
      </c>
      <c r="O252" s="91"/>
      <c r="P252" s="255">
        <f>O252*H252</f>
        <v>0</v>
      </c>
      <c r="Q252" s="255">
        <v>0.00012</v>
      </c>
      <c r="R252" s="255">
        <f>Q252*H252</f>
        <v>0.0020736000000000001</v>
      </c>
      <c r="S252" s="255">
        <v>0</v>
      </c>
      <c r="T252" s="25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57" t="s">
        <v>256</v>
      </c>
      <c r="AT252" s="257" t="s">
        <v>168</v>
      </c>
      <c r="AU252" s="257" t="s">
        <v>91</v>
      </c>
      <c r="AY252" s="17" t="s">
        <v>165</v>
      </c>
      <c r="BE252" s="258">
        <f>IF(N252="základní",J252,0)</f>
        <v>0</v>
      </c>
      <c r="BF252" s="258">
        <f>IF(N252="snížená",J252,0)</f>
        <v>0</v>
      </c>
      <c r="BG252" s="258">
        <f>IF(N252="zákl. přenesená",J252,0)</f>
        <v>0</v>
      </c>
      <c r="BH252" s="258">
        <f>IF(N252="sníž. přenesená",J252,0)</f>
        <v>0</v>
      </c>
      <c r="BI252" s="258">
        <f>IF(N252="nulová",J252,0)</f>
        <v>0</v>
      </c>
      <c r="BJ252" s="17" t="s">
        <v>91</v>
      </c>
      <c r="BK252" s="258">
        <f>ROUND(I252*H252,2)</f>
        <v>0</v>
      </c>
      <c r="BL252" s="17" t="s">
        <v>256</v>
      </c>
      <c r="BM252" s="257" t="s">
        <v>421</v>
      </c>
    </row>
    <row r="253" s="13" customFormat="1">
      <c r="A253" s="13"/>
      <c r="B253" s="259"/>
      <c r="C253" s="260"/>
      <c r="D253" s="261" t="s">
        <v>174</v>
      </c>
      <c r="E253" s="262" t="s">
        <v>1</v>
      </c>
      <c r="F253" s="263" t="s">
        <v>128</v>
      </c>
      <c r="G253" s="260"/>
      <c r="H253" s="264">
        <v>17.280000000000001</v>
      </c>
      <c r="I253" s="265"/>
      <c r="J253" s="260"/>
      <c r="K253" s="260"/>
      <c r="L253" s="266"/>
      <c r="M253" s="267"/>
      <c r="N253" s="268"/>
      <c r="O253" s="268"/>
      <c r="P253" s="268"/>
      <c r="Q253" s="268"/>
      <c r="R253" s="268"/>
      <c r="S253" s="268"/>
      <c r="T253" s="26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70" t="s">
        <v>174</v>
      </c>
      <c r="AU253" s="270" t="s">
        <v>91</v>
      </c>
      <c r="AV253" s="13" t="s">
        <v>91</v>
      </c>
      <c r="AW253" s="13" t="s">
        <v>32</v>
      </c>
      <c r="AX253" s="13" t="s">
        <v>84</v>
      </c>
      <c r="AY253" s="270" t="s">
        <v>165</v>
      </c>
    </row>
    <row r="254" s="2" customFormat="1" ht="16.5" customHeight="1">
      <c r="A254" s="38"/>
      <c r="B254" s="39"/>
      <c r="C254" s="245" t="s">
        <v>422</v>
      </c>
      <c r="D254" s="245" t="s">
        <v>168</v>
      </c>
      <c r="E254" s="246" t="s">
        <v>423</v>
      </c>
      <c r="F254" s="247" t="s">
        <v>424</v>
      </c>
      <c r="G254" s="248" t="s">
        <v>185</v>
      </c>
      <c r="H254" s="249">
        <v>307.60000000000002</v>
      </c>
      <c r="I254" s="250"/>
      <c r="J254" s="251">
        <f>ROUND(I254*H254,2)</f>
        <v>0</v>
      </c>
      <c r="K254" s="252"/>
      <c r="L254" s="44"/>
      <c r="M254" s="253" t="s">
        <v>1</v>
      </c>
      <c r="N254" s="254" t="s">
        <v>42</v>
      </c>
      <c r="O254" s="91"/>
      <c r="P254" s="255">
        <f>O254*H254</f>
        <v>0</v>
      </c>
      <c r="Q254" s="255">
        <v>0</v>
      </c>
      <c r="R254" s="255">
        <f>Q254*H254</f>
        <v>0</v>
      </c>
      <c r="S254" s="255">
        <v>0</v>
      </c>
      <c r="T254" s="25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57" t="s">
        <v>256</v>
      </c>
      <c r="AT254" s="257" t="s">
        <v>168</v>
      </c>
      <c r="AU254" s="257" t="s">
        <v>91</v>
      </c>
      <c r="AY254" s="17" t="s">
        <v>165</v>
      </c>
      <c r="BE254" s="258">
        <f>IF(N254="základní",J254,0)</f>
        <v>0</v>
      </c>
      <c r="BF254" s="258">
        <f>IF(N254="snížená",J254,0)</f>
        <v>0</v>
      </c>
      <c r="BG254" s="258">
        <f>IF(N254="zákl. přenesená",J254,0)</f>
        <v>0</v>
      </c>
      <c r="BH254" s="258">
        <f>IF(N254="sníž. přenesená",J254,0)</f>
        <v>0</v>
      </c>
      <c r="BI254" s="258">
        <f>IF(N254="nulová",J254,0)</f>
        <v>0</v>
      </c>
      <c r="BJ254" s="17" t="s">
        <v>91</v>
      </c>
      <c r="BK254" s="258">
        <f>ROUND(I254*H254,2)</f>
        <v>0</v>
      </c>
      <c r="BL254" s="17" t="s">
        <v>256</v>
      </c>
      <c r="BM254" s="257" t="s">
        <v>425</v>
      </c>
    </row>
    <row r="255" s="13" customFormat="1">
      <c r="A255" s="13"/>
      <c r="B255" s="259"/>
      <c r="C255" s="260"/>
      <c r="D255" s="261" t="s">
        <v>174</v>
      </c>
      <c r="E255" s="262" t="s">
        <v>1</v>
      </c>
      <c r="F255" s="263" t="s">
        <v>113</v>
      </c>
      <c r="G255" s="260"/>
      <c r="H255" s="264">
        <v>307.60000000000002</v>
      </c>
      <c r="I255" s="265"/>
      <c r="J255" s="260"/>
      <c r="K255" s="260"/>
      <c r="L255" s="266"/>
      <c r="M255" s="267"/>
      <c r="N255" s="268"/>
      <c r="O255" s="268"/>
      <c r="P255" s="268"/>
      <c r="Q255" s="268"/>
      <c r="R255" s="268"/>
      <c r="S255" s="268"/>
      <c r="T255" s="26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70" t="s">
        <v>174</v>
      </c>
      <c r="AU255" s="270" t="s">
        <v>91</v>
      </c>
      <c r="AV255" s="13" t="s">
        <v>91</v>
      </c>
      <c r="AW255" s="13" t="s">
        <v>32</v>
      </c>
      <c r="AX255" s="13" t="s">
        <v>84</v>
      </c>
      <c r="AY255" s="270" t="s">
        <v>165</v>
      </c>
    </row>
    <row r="256" s="2" customFormat="1" ht="16.5" customHeight="1">
      <c r="A256" s="38"/>
      <c r="B256" s="39"/>
      <c r="C256" s="245" t="s">
        <v>426</v>
      </c>
      <c r="D256" s="245" t="s">
        <v>168</v>
      </c>
      <c r="E256" s="246" t="s">
        <v>427</v>
      </c>
      <c r="F256" s="247" t="s">
        <v>428</v>
      </c>
      <c r="G256" s="248" t="s">
        <v>185</v>
      </c>
      <c r="H256" s="249">
        <v>92.280000000000001</v>
      </c>
      <c r="I256" s="250"/>
      <c r="J256" s="251">
        <f>ROUND(I256*H256,2)</f>
        <v>0</v>
      </c>
      <c r="K256" s="252"/>
      <c r="L256" s="44"/>
      <c r="M256" s="253" t="s">
        <v>1</v>
      </c>
      <c r="N256" s="254" t="s">
        <v>42</v>
      </c>
      <c r="O256" s="91"/>
      <c r="P256" s="255">
        <f>O256*H256</f>
        <v>0</v>
      </c>
      <c r="Q256" s="255">
        <v>0.00016000000000000001</v>
      </c>
      <c r="R256" s="255">
        <f>Q256*H256</f>
        <v>0.014764800000000002</v>
      </c>
      <c r="S256" s="255">
        <v>0</v>
      </c>
      <c r="T256" s="25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57" t="s">
        <v>256</v>
      </c>
      <c r="AT256" s="257" t="s">
        <v>168</v>
      </c>
      <c r="AU256" s="257" t="s">
        <v>91</v>
      </c>
      <c r="AY256" s="17" t="s">
        <v>165</v>
      </c>
      <c r="BE256" s="258">
        <f>IF(N256="základní",J256,0)</f>
        <v>0</v>
      </c>
      <c r="BF256" s="258">
        <f>IF(N256="snížená",J256,0)</f>
        <v>0</v>
      </c>
      <c r="BG256" s="258">
        <f>IF(N256="zákl. přenesená",J256,0)</f>
        <v>0</v>
      </c>
      <c r="BH256" s="258">
        <f>IF(N256="sníž. přenesená",J256,0)</f>
        <v>0</v>
      </c>
      <c r="BI256" s="258">
        <f>IF(N256="nulová",J256,0)</f>
        <v>0</v>
      </c>
      <c r="BJ256" s="17" t="s">
        <v>91</v>
      </c>
      <c r="BK256" s="258">
        <f>ROUND(I256*H256,2)</f>
        <v>0</v>
      </c>
      <c r="BL256" s="17" t="s">
        <v>256</v>
      </c>
      <c r="BM256" s="257" t="s">
        <v>429</v>
      </c>
    </row>
    <row r="257" s="13" customFormat="1">
      <c r="A257" s="13"/>
      <c r="B257" s="259"/>
      <c r="C257" s="260"/>
      <c r="D257" s="261" t="s">
        <v>174</v>
      </c>
      <c r="E257" s="262" t="s">
        <v>1</v>
      </c>
      <c r="F257" s="263" t="s">
        <v>430</v>
      </c>
      <c r="G257" s="260"/>
      <c r="H257" s="264">
        <v>92.280000000000001</v>
      </c>
      <c r="I257" s="265"/>
      <c r="J257" s="260"/>
      <c r="K257" s="260"/>
      <c r="L257" s="266"/>
      <c r="M257" s="267"/>
      <c r="N257" s="268"/>
      <c r="O257" s="268"/>
      <c r="P257" s="268"/>
      <c r="Q257" s="268"/>
      <c r="R257" s="268"/>
      <c r="S257" s="268"/>
      <c r="T257" s="26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0" t="s">
        <v>174</v>
      </c>
      <c r="AU257" s="270" t="s">
        <v>91</v>
      </c>
      <c r="AV257" s="13" t="s">
        <v>91</v>
      </c>
      <c r="AW257" s="13" t="s">
        <v>32</v>
      </c>
      <c r="AX257" s="13" t="s">
        <v>84</v>
      </c>
      <c r="AY257" s="270" t="s">
        <v>165</v>
      </c>
    </row>
    <row r="258" s="2" customFormat="1" ht="21.75" customHeight="1">
      <c r="A258" s="38"/>
      <c r="B258" s="39"/>
      <c r="C258" s="245" t="s">
        <v>431</v>
      </c>
      <c r="D258" s="245" t="s">
        <v>168</v>
      </c>
      <c r="E258" s="246" t="s">
        <v>432</v>
      </c>
      <c r="F258" s="247" t="s">
        <v>433</v>
      </c>
      <c r="G258" s="248" t="s">
        <v>185</v>
      </c>
      <c r="H258" s="249">
        <v>184.56</v>
      </c>
      <c r="I258" s="250"/>
      <c r="J258" s="251">
        <f>ROUND(I258*H258,2)</f>
        <v>0</v>
      </c>
      <c r="K258" s="252"/>
      <c r="L258" s="44"/>
      <c r="M258" s="253" t="s">
        <v>1</v>
      </c>
      <c r="N258" s="254" t="s">
        <v>42</v>
      </c>
      <c r="O258" s="91"/>
      <c r="P258" s="255">
        <f>O258*H258</f>
        <v>0</v>
      </c>
      <c r="Q258" s="255">
        <v>0.0047999999999999996</v>
      </c>
      <c r="R258" s="255">
        <f>Q258*H258</f>
        <v>0.8858879999999999</v>
      </c>
      <c r="S258" s="255">
        <v>0</v>
      </c>
      <c r="T258" s="25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57" t="s">
        <v>256</v>
      </c>
      <c r="AT258" s="257" t="s">
        <v>168</v>
      </c>
      <c r="AU258" s="257" t="s">
        <v>91</v>
      </c>
      <c r="AY258" s="17" t="s">
        <v>165</v>
      </c>
      <c r="BE258" s="258">
        <f>IF(N258="základní",J258,0)</f>
        <v>0</v>
      </c>
      <c r="BF258" s="258">
        <f>IF(N258="snížená",J258,0)</f>
        <v>0</v>
      </c>
      <c r="BG258" s="258">
        <f>IF(N258="zákl. přenesená",J258,0)</f>
        <v>0</v>
      </c>
      <c r="BH258" s="258">
        <f>IF(N258="sníž. přenesená",J258,0)</f>
        <v>0</v>
      </c>
      <c r="BI258" s="258">
        <f>IF(N258="nulová",J258,0)</f>
        <v>0</v>
      </c>
      <c r="BJ258" s="17" t="s">
        <v>91</v>
      </c>
      <c r="BK258" s="258">
        <f>ROUND(I258*H258,2)</f>
        <v>0</v>
      </c>
      <c r="BL258" s="17" t="s">
        <v>256</v>
      </c>
      <c r="BM258" s="257" t="s">
        <v>434</v>
      </c>
    </row>
    <row r="259" s="13" customFormat="1">
      <c r="A259" s="13"/>
      <c r="B259" s="259"/>
      <c r="C259" s="260"/>
      <c r="D259" s="261" t="s">
        <v>174</v>
      </c>
      <c r="E259" s="262" t="s">
        <v>1</v>
      </c>
      <c r="F259" s="263" t="s">
        <v>435</v>
      </c>
      <c r="G259" s="260"/>
      <c r="H259" s="264">
        <v>184.56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174</v>
      </c>
      <c r="AU259" s="270" t="s">
        <v>91</v>
      </c>
      <c r="AV259" s="13" t="s">
        <v>91</v>
      </c>
      <c r="AW259" s="13" t="s">
        <v>32</v>
      </c>
      <c r="AX259" s="13" t="s">
        <v>84</v>
      </c>
      <c r="AY259" s="270" t="s">
        <v>165</v>
      </c>
    </row>
    <row r="260" s="12" customFormat="1" ht="22.8" customHeight="1">
      <c r="A260" s="12"/>
      <c r="B260" s="229"/>
      <c r="C260" s="230"/>
      <c r="D260" s="231" t="s">
        <v>75</v>
      </c>
      <c r="E260" s="243" t="s">
        <v>436</v>
      </c>
      <c r="F260" s="243" t="s">
        <v>437</v>
      </c>
      <c r="G260" s="230"/>
      <c r="H260" s="230"/>
      <c r="I260" s="233"/>
      <c r="J260" s="244">
        <f>BK260</f>
        <v>0</v>
      </c>
      <c r="K260" s="230"/>
      <c r="L260" s="235"/>
      <c r="M260" s="236"/>
      <c r="N260" s="237"/>
      <c r="O260" s="237"/>
      <c r="P260" s="238">
        <f>SUM(P261:P270)</f>
        <v>0</v>
      </c>
      <c r="Q260" s="237"/>
      <c r="R260" s="238">
        <f>SUM(R261:R270)</f>
        <v>0.082065199999999991</v>
      </c>
      <c r="S260" s="237"/>
      <c r="T260" s="239">
        <f>SUM(T261:T270)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40" t="s">
        <v>91</v>
      </c>
      <c r="AT260" s="241" t="s">
        <v>75</v>
      </c>
      <c r="AU260" s="241" t="s">
        <v>84</v>
      </c>
      <c r="AY260" s="240" t="s">
        <v>165</v>
      </c>
      <c r="BK260" s="242">
        <f>SUM(BK261:BK270)</f>
        <v>0</v>
      </c>
    </row>
    <row r="261" s="2" customFormat="1" ht="21.75" customHeight="1">
      <c r="A261" s="38"/>
      <c r="B261" s="39"/>
      <c r="C261" s="245" t="s">
        <v>438</v>
      </c>
      <c r="D261" s="245" t="s">
        <v>168</v>
      </c>
      <c r="E261" s="246" t="s">
        <v>439</v>
      </c>
      <c r="F261" s="247" t="s">
        <v>440</v>
      </c>
      <c r="G261" s="248" t="s">
        <v>185</v>
      </c>
      <c r="H261" s="249">
        <v>38.399999999999999</v>
      </c>
      <c r="I261" s="250"/>
      <c r="J261" s="251">
        <f>ROUND(I261*H261,2)</f>
        <v>0</v>
      </c>
      <c r="K261" s="252"/>
      <c r="L261" s="44"/>
      <c r="M261" s="253" t="s">
        <v>1</v>
      </c>
      <c r="N261" s="254" t="s">
        <v>42</v>
      </c>
      <c r="O261" s="91"/>
      <c r="P261" s="255">
        <f>O261*H261</f>
        <v>0</v>
      </c>
      <c r="Q261" s="255">
        <v>0</v>
      </c>
      <c r="R261" s="255">
        <f>Q261*H261</f>
        <v>0</v>
      </c>
      <c r="S261" s="255">
        <v>0</v>
      </c>
      <c r="T261" s="25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57" t="s">
        <v>256</v>
      </c>
      <c r="AT261" s="257" t="s">
        <v>168</v>
      </c>
      <c r="AU261" s="257" t="s">
        <v>91</v>
      </c>
      <c r="AY261" s="17" t="s">
        <v>165</v>
      </c>
      <c r="BE261" s="258">
        <f>IF(N261="základní",J261,0)</f>
        <v>0</v>
      </c>
      <c r="BF261" s="258">
        <f>IF(N261="snížená",J261,0)</f>
        <v>0</v>
      </c>
      <c r="BG261" s="258">
        <f>IF(N261="zákl. přenesená",J261,0)</f>
        <v>0</v>
      </c>
      <c r="BH261" s="258">
        <f>IF(N261="sníž. přenesená",J261,0)</f>
        <v>0</v>
      </c>
      <c r="BI261" s="258">
        <f>IF(N261="nulová",J261,0)</f>
        <v>0</v>
      </c>
      <c r="BJ261" s="17" t="s">
        <v>91</v>
      </c>
      <c r="BK261" s="258">
        <f>ROUND(I261*H261,2)</f>
        <v>0</v>
      </c>
      <c r="BL261" s="17" t="s">
        <v>256</v>
      </c>
      <c r="BM261" s="257" t="s">
        <v>441</v>
      </c>
    </row>
    <row r="262" s="13" customFormat="1">
      <c r="A262" s="13"/>
      <c r="B262" s="259"/>
      <c r="C262" s="260"/>
      <c r="D262" s="261" t="s">
        <v>174</v>
      </c>
      <c r="E262" s="262" t="s">
        <v>1</v>
      </c>
      <c r="F262" s="263" t="s">
        <v>404</v>
      </c>
      <c r="G262" s="260"/>
      <c r="H262" s="264">
        <v>38.399999999999999</v>
      </c>
      <c r="I262" s="265"/>
      <c r="J262" s="260"/>
      <c r="K262" s="260"/>
      <c r="L262" s="266"/>
      <c r="M262" s="267"/>
      <c r="N262" s="268"/>
      <c r="O262" s="268"/>
      <c r="P262" s="268"/>
      <c r="Q262" s="268"/>
      <c r="R262" s="268"/>
      <c r="S262" s="268"/>
      <c r="T262" s="26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70" t="s">
        <v>174</v>
      </c>
      <c r="AU262" s="270" t="s">
        <v>91</v>
      </c>
      <c r="AV262" s="13" t="s">
        <v>91</v>
      </c>
      <c r="AW262" s="13" t="s">
        <v>32</v>
      </c>
      <c r="AX262" s="13" t="s">
        <v>84</v>
      </c>
      <c r="AY262" s="270" t="s">
        <v>165</v>
      </c>
    </row>
    <row r="263" s="2" customFormat="1" ht="16.5" customHeight="1">
      <c r="A263" s="38"/>
      <c r="B263" s="39"/>
      <c r="C263" s="282" t="s">
        <v>442</v>
      </c>
      <c r="D263" s="282" t="s">
        <v>219</v>
      </c>
      <c r="E263" s="283" t="s">
        <v>443</v>
      </c>
      <c r="F263" s="284" t="s">
        <v>444</v>
      </c>
      <c r="G263" s="285" t="s">
        <v>185</v>
      </c>
      <c r="H263" s="286">
        <v>40.32</v>
      </c>
      <c r="I263" s="287"/>
      <c r="J263" s="288">
        <f>ROUND(I263*H263,2)</f>
        <v>0</v>
      </c>
      <c r="K263" s="289"/>
      <c r="L263" s="290"/>
      <c r="M263" s="291" t="s">
        <v>1</v>
      </c>
      <c r="N263" s="292" t="s">
        <v>42</v>
      </c>
      <c r="O263" s="91"/>
      <c r="P263" s="255">
        <f>O263*H263</f>
        <v>0</v>
      </c>
      <c r="Q263" s="255">
        <v>0</v>
      </c>
      <c r="R263" s="255">
        <f>Q263*H263</f>
        <v>0</v>
      </c>
      <c r="S263" s="255">
        <v>0</v>
      </c>
      <c r="T263" s="25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57" t="s">
        <v>331</v>
      </c>
      <c r="AT263" s="257" t="s">
        <v>219</v>
      </c>
      <c r="AU263" s="257" t="s">
        <v>91</v>
      </c>
      <c r="AY263" s="17" t="s">
        <v>165</v>
      </c>
      <c r="BE263" s="258">
        <f>IF(N263="základní",J263,0)</f>
        <v>0</v>
      </c>
      <c r="BF263" s="258">
        <f>IF(N263="snížená",J263,0)</f>
        <v>0</v>
      </c>
      <c r="BG263" s="258">
        <f>IF(N263="zákl. přenesená",J263,0)</f>
        <v>0</v>
      </c>
      <c r="BH263" s="258">
        <f>IF(N263="sníž. přenesená",J263,0)</f>
        <v>0</v>
      </c>
      <c r="BI263" s="258">
        <f>IF(N263="nulová",J263,0)</f>
        <v>0</v>
      </c>
      <c r="BJ263" s="17" t="s">
        <v>91</v>
      </c>
      <c r="BK263" s="258">
        <f>ROUND(I263*H263,2)</f>
        <v>0</v>
      </c>
      <c r="BL263" s="17" t="s">
        <v>256</v>
      </c>
      <c r="BM263" s="257" t="s">
        <v>445</v>
      </c>
    </row>
    <row r="264" s="13" customFormat="1">
      <c r="A264" s="13"/>
      <c r="B264" s="259"/>
      <c r="C264" s="260"/>
      <c r="D264" s="261" t="s">
        <v>174</v>
      </c>
      <c r="E264" s="260"/>
      <c r="F264" s="263" t="s">
        <v>446</v>
      </c>
      <c r="G264" s="260"/>
      <c r="H264" s="264">
        <v>40.32</v>
      </c>
      <c r="I264" s="265"/>
      <c r="J264" s="260"/>
      <c r="K264" s="260"/>
      <c r="L264" s="266"/>
      <c r="M264" s="267"/>
      <c r="N264" s="268"/>
      <c r="O264" s="268"/>
      <c r="P264" s="268"/>
      <c r="Q264" s="268"/>
      <c r="R264" s="268"/>
      <c r="S264" s="268"/>
      <c r="T264" s="26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0" t="s">
        <v>174</v>
      </c>
      <c r="AU264" s="270" t="s">
        <v>91</v>
      </c>
      <c r="AV264" s="13" t="s">
        <v>91</v>
      </c>
      <c r="AW264" s="13" t="s">
        <v>4</v>
      </c>
      <c r="AX264" s="13" t="s">
        <v>84</v>
      </c>
      <c r="AY264" s="270" t="s">
        <v>165</v>
      </c>
    </row>
    <row r="265" s="2" customFormat="1" ht="21.75" customHeight="1">
      <c r="A265" s="38"/>
      <c r="B265" s="39"/>
      <c r="C265" s="245" t="s">
        <v>447</v>
      </c>
      <c r="D265" s="245" t="s">
        <v>168</v>
      </c>
      <c r="E265" s="246" t="s">
        <v>448</v>
      </c>
      <c r="F265" s="247" t="s">
        <v>449</v>
      </c>
      <c r="G265" s="248" t="s">
        <v>185</v>
      </c>
      <c r="H265" s="249">
        <v>586.17999999999995</v>
      </c>
      <c r="I265" s="250"/>
      <c r="J265" s="251">
        <f>ROUND(I265*H265,2)</f>
        <v>0</v>
      </c>
      <c r="K265" s="252"/>
      <c r="L265" s="44"/>
      <c r="M265" s="253" t="s">
        <v>1</v>
      </c>
      <c r="N265" s="254" t="s">
        <v>42</v>
      </c>
      <c r="O265" s="91"/>
      <c r="P265" s="255">
        <f>O265*H265</f>
        <v>0</v>
      </c>
      <c r="Q265" s="255">
        <v>0.00013999999999999999</v>
      </c>
      <c r="R265" s="255">
        <f>Q265*H265</f>
        <v>0.082065199999999991</v>
      </c>
      <c r="S265" s="255">
        <v>0</v>
      </c>
      <c r="T265" s="25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57" t="s">
        <v>256</v>
      </c>
      <c r="AT265" s="257" t="s">
        <v>168</v>
      </c>
      <c r="AU265" s="257" t="s">
        <v>91</v>
      </c>
      <c r="AY265" s="17" t="s">
        <v>165</v>
      </c>
      <c r="BE265" s="258">
        <f>IF(N265="základní",J265,0)</f>
        <v>0</v>
      </c>
      <c r="BF265" s="258">
        <f>IF(N265="snížená",J265,0)</f>
        <v>0</v>
      </c>
      <c r="BG265" s="258">
        <f>IF(N265="zákl. přenesená",J265,0)</f>
        <v>0</v>
      </c>
      <c r="BH265" s="258">
        <f>IF(N265="sníž. přenesená",J265,0)</f>
        <v>0</v>
      </c>
      <c r="BI265" s="258">
        <f>IF(N265="nulová",J265,0)</f>
        <v>0</v>
      </c>
      <c r="BJ265" s="17" t="s">
        <v>91</v>
      </c>
      <c r="BK265" s="258">
        <f>ROUND(I265*H265,2)</f>
        <v>0</v>
      </c>
      <c r="BL265" s="17" t="s">
        <v>256</v>
      </c>
      <c r="BM265" s="257" t="s">
        <v>450</v>
      </c>
    </row>
    <row r="266" s="13" customFormat="1">
      <c r="A266" s="13"/>
      <c r="B266" s="259"/>
      <c r="C266" s="260"/>
      <c r="D266" s="261" t="s">
        <v>174</v>
      </c>
      <c r="E266" s="262" t="s">
        <v>1</v>
      </c>
      <c r="F266" s="263" t="s">
        <v>212</v>
      </c>
      <c r="G266" s="260"/>
      <c r="H266" s="264">
        <v>86.400000000000006</v>
      </c>
      <c r="I266" s="265"/>
      <c r="J266" s="260"/>
      <c r="K266" s="260"/>
      <c r="L266" s="266"/>
      <c r="M266" s="267"/>
      <c r="N266" s="268"/>
      <c r="O266" s="268"/>
      <c r="P266" s="268"/>
      <c r="Q266" s="268"/>
      <c r="R266" s="268"/>
      <c r="S266" s="268"/>
      <c r="T266" s="26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0" t="s">
        <v>174</v>
      </c>
      <c r="AU266" s="270" t="s">
        <v>91</v>
      </c>
      <c r="AV266" s="13" t="s">
        <v>91</v>
      </c>
      <c r="AW266" s="13" t="s">
        <v>32</v>
      </c>
      <c r="AX266" s="13" t="s">
        <v>76</v>
      </c>
      <c r="AY266" s="270" t="s">
        <v>165</v>
      </c>
    </row>
    <row r="267" s="13" customFormat="1">
      <c r="A267" s="13"/>
      <c r="B267" s="259"/>
      <c r="C267" s="260"/>
      <c r="D267" s="261" t="s">
        <v>174</v>
      </c>
      <c r="E267" s="262" t="s">
        <v>1</v>
      </c>
      <c r="F267" s="263" t="s">
        <v>235</v>
      </c>
      <c r="G267" s="260"/>
      <c r="H267" s="264">
        <v>77.879999999999995</v>
      </c>
      <c r="I267" s="265"/>
      <c r="J267" s="260"/>
      <c r="K267" s="260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174</v>
      </c>
      <c r="AU267" s="270" t="s">
        <v>91</v>
      </c>
      <c r="AV267" s="13" t="s">
        <v>91</v>
      </c>
      <c r="AW267" s="13" t="s">
        <v>32</v>
      </c>
      <c r="AX267" s="13" t="s">
        <v>76</v>
      </c>
      <c r="AY267" s="270" t="s">
        <v>165</v>
      </c>
    </row>
    <row r="268" s="13" customFormat="1">
      <c r="A268" s="13"/>
      <c r="B268" s="259"/>
      <c r="C268" s="260"/>
      <c r="D268" s="261" t="s">
        <v>174</v>
      </c>
      <c r="E268" s="262" t="s">
        <v>1</v>
      </c>
      <c r="F268" s="263" t="s">
        <v>122</v>
      </c>
      <c r="G268" s="260"/>
      <c r="H268" s="264">
        <v>397.89999999999998</v>
      </c>
      <c r="I268" s="265"/>
      <c r="J268" s="260"/>
      <c r="K268" s="260"/>
      <c r="L268" s="266"/>
      <c r="M268" s="267"/>
      <c r="N268" s="268"/>
      <c r="O268" s="268"/>
      <c r="P268" s="268"/>
      <c r="Q268" s="268"/>
      <c r="R268" s="268"/>
      <c r="S268" s="268"/>
      <c r="T268" s="26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0" t="s">
        <v>174</v>
      </c>
      <c r="AU268" s="270" t="s">
        <v>91</v>
      </c>
      <c r="AV268" s="13" t="s">
        <v>91</v>
      </c>
      <c r="AW268" s="13" t="s">
        <v>32</v>
      </c>
      <c r="AX268" s="13" t="s">
        <v>76</v>
      </c>
      <c r="AY268" s="270" t="s">
        <v>165</v>
      </c>
    </row>
    <row r="269" s="13" customFormat="1">
      <c r="A269" s="13"/>
      <c r="B269" s="259"/>
      <c r="C269" s="260"/>
      <c r="D269" s="261" t="s">
        <v>174</v>
      </c>
      <c r="E269" s="262" t="s">
        <v>1</v>
      </c>
      <c r="F269" s="263" t="s">
        <v>106</v>
      </c>
      <c r="G269" s="260"/>
      <c r="H269" s="264">
        <v>24</v>
      </c>
      <c r="I269" s="265"/>
      <c r="J269" s="260"/>
      <c r="K269" s="260"/>
      <c r="L269" s="266"/>
      <c r="M269" s="267"/>
      <c r="N269" s="268"/>
      <c r="O269" s="268"/>
      <c r="P269" s="268"/>
      <c r="Q269" s="268"/>
      <c r="R269" s="268"/>
      <c r="S269" s="268"/>
      <c r="T269" s="26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0" t="s">
        <v>174</v>
      </c>
      <c r="AU269" s="270" t="s">
        <v>91</v>
      </c>
      <c r="AV269" s="13" t="s">
        <v>91</v>
      </c>
      <c r="AW269" s="13" t="s">
        <v>32</v>
      </c>
      <c r="AX269" s="13" t="s">
        <v>76</v>
      </c>
      <c r="AY269" s="270" t="s">
        <v>165</v>
      </c>
    </row>
    <row r="270" s="14" customFormat="1">
      <c r="A270" s="14"/>
      <c r="B270" s="271"/>
      <c r="C270" s="272"/>
      <c r="D270" s="261" t="s">
        <v>174</v>
      </c>
      <c r="E270" s="273" t="s">
        <v>1</v>
      </c>
      <c r="F270" s="274" t="s">
        <v>182</v>
      </c>
      <c r="G270" s="272"/>
      <c r="H270" s="275">
        <v>586.17999999999995</v>
      </c>
      <c r="I270" s="276"/>
      <c r="J270" s="272"/>
      <c r="K270" s="272"/>
      <c r="L270" s="277"/>
      <c r="M270" s="278"/>
      <c r="N270" s="279"/>
      <c r="O270" s="279"/>
      <c r="P270" s="279"/>
      <c r="Q270" s="279"/>
      <c r="R270" s="279"/>
      <c r="S270" s="279"/>
      <c r="T270" s="28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81" t="s">
        <v>174</v>
      </c>
      <c r="AU270" s="281" t="s">
        <v>91</v>
      </c>
      <c r="AV270" s="14" t="s">
        <v>172</v>
      </c>
      <c r="AW270" s="14" t="s">
        <v>32</v>
      </c>
      <c r="AX270" s="14" t="s">
        <v>84</v>
      </c>
      <c r="AY270" s="281" t="s">
        <v>165</v>
      </c>
    </row>
    <row r="271" s="12" customFormat="1" ht="25.92" customHeight="1">
      <c r="A271" s="12"/>
      <c r="B271" s="229"/>
      <c r="C271" s="230"/>
      <c r="D271" s="231" t="s">
        <v>75</v>
      </c>
      <c r="E271" s="232" t="s">
        <v>451</v>
      </c>
      <c r="F271" s="232" t="s">
        <v>452</v>
      </c>
      <c r="G271" s="230"/>
      <c r="H271" s="230"/>
      <c r="I271" s="233"/>
      <c r="J271" s="234">
        <f>BK271</f>
        <v>0</v>
      </c>
      <c r="K271" s="230"/>
      <c r="L271" s="235"/>
      <c r="M271" s="236"/>
      <c r="N271" s="237"/>
      <c r="O271" s="237"/>
      <c r="P271" s="238">
        <f>P272</f>
        <v>0</v>
      </c>
      <c r="Q271" s="237"/>
      <c r="R271" s="238">
        <f>R272</f>
        <v>0</v>
      </c>
      <c r="S271" s="237"/>
      <c r="T271" s="239">
        <f>T272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40" t="s">
        <v>192</v>
      </c>
      <c r="AT271" s="241" t="s">
        <v>75</v>
      </c>
      <c r="AU271" s="241" t="s">
        <v>76</v>
      </c>
      <c r="AY271" s="240" t="s">
        <v>165</v>
      </c>
      <c r="BK271" s="242">
        <f>BK272</f>
        <v>0</v>
      </c>
    </row>
    <row r="272" s="12" customFormat="1" ht="22.8" customHeight="1">
      <c r="A272" s="12"/>
      <c r="B272" s="229"/>
      <c r="C272" s="230"/>
      <c r="D272" s="231" t="s">
        <v>75</v>
      </c>
      <c r="E272" s="243" t="s">
        <v>453</v>
      </c>
      <c r="F272" s="243" t="s">
        <v>454</v>
      </c>
      <c r="G272" s="230"/>
      <c r="H272" s="230"/>
      <c r="I272" s="233"/>
      <c r="J272" s="244">
        <f>BK272</f>
        <v>0</v>
      </c>
      <c r="K272" s="230"/>
      <c r="L272" s="235"/>
      <c r="M272" s="236"/>
      <c r="N272" s="237"/>
      <c r="O272" s="237"/>
      <c r="P272" s="238">
        <f>P273</f>
        <v>0</v>
      </c>
      <c r="Q272" s="237"/>
      <c r="R272" s="238">
        <f>R273</f>
        <v>0</v>
      </c>
      <c r="S272" s="237"/>
      <c r="T272" s="239">
        <f>T273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40" t="s">
        <v>192</v>
      </c>
      <c r="AT272" s="241" t="s">
        <v>75</v>
      </c>
      <c r="AU272" s="241" t="s">
        <v>84</v>
      </c>
      <c r="AY272" s="240" t="s">
        <v>165</v>
      </c>
      <c r="BK272" s="242">
        <f>BK273</f>
        <v>0</v>
      </c>
    </row>
    <row r="273" s="2" customFormat="1" ht="33" customHeight="1">
      <c r="A273" s="38"/>
      <c r="B273" s="39"/>
      <c r="C273" s="245" t="s">
        <v>455</v>
      </c>
      <c r="D273" s="245" t="s">
        <v>168</v>
      </c>
      <c r="E273" s="246" t="s">
        <v>456</v>
      </c>
      <c r="F273" s="247" t="s">
        <v>457</v>
      </c>
      <c r="G273" s="248" t="s">
        <v>458</v>
      </c>
      <c r="H273" s="249">
        <v>1</v>
      </c>
      <c r="I273" s="250"/>
      <c r="J273" s="251">
        <f>ROUND(I273*H273,2)</f>
        <v>0</v>
      </c>
      <c r="K273" s="252"/>
      <c r="L273" s="44"/>
      <c r="M273" s="293" t="s">
        <v>1</v>
      </c>
      <c r="N273" s="294" t="s">
        <v>42</v>
      </c>
      <c r="O273" s="295"/>
      <c r="P273" s="296">
        <f>O273*H273</f>
        <v>0</v>
      </c>
      <c r="Q273" s="296">
        <v>0</v>
      </c>
      <c r="R273" s="296">
        <f>Q273*H273</f>
        <v>0</v>
      </c>
      <c r="S273" s="296">
        <v>0</v>
      </c>
      <c r="T273" s="29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57" t="s">
        <v>459</v>
      </c>
      <c r="AT273" s="257" t="s">
        <v>168</v>
      </c>
      <c r="AU273" s="257" t="s">
        <v>91</v>
      </c>
      <c r="AY273" s="17" t="s">
        <v>165</v>
      </c>
      <c r="BE273" s="258">
        <f>IF(N273="základní",J273,0)</f>
        <v>0</v>
      </c>
      <c r="BF273" s="258">
        <f>IF(N273="snížená",J273,0)</f>
        <v>0</v>
      </c>
      <c r="BG273" s="258">
        <f>IF(N273="zákl. přenesená",J273,0)</f>
        <v>0</v>
      </c>
      <c r="BH273" s="258">
        <f>IF(N273="sníž. přenesená",J273,0)</f>
        <v>0</v>
      </c>
      <c r="BI273" s="258">
        <f>IF(N273="nulová",J273,0)</f>
        <v>0</v>
      </c>
      <c r="BJ273" s="17" t="s">
        <v>91</v>
      </c>
      <c r="BK273" s="258">
        <f>ROUND(I273*H273,2)</f>
        <v>0</v>
      </c>
      <c r="BL273" s="17" t="s">
        <v>459</v>
      </c>
      <c r="BM273" s="257" t="s">
        <v>460</v>
      </c>
    </row>
    <row r="274" s="2" customFormat="1" ht="6.96" customHeight="1">
      <c r="A274" s="38"/>
      <c r="B274" s="66"/>
      <c r="C274" s="67"/>
      <c r="D274" s="67"/>
      <c r="E274" s="67"/>
      <c r="F274" s="67"/>
      <c r="G274" s="67"/>
      <c r="H274" s="67"/>
      <c r="I274" s="193"/>
      <c r="J274" s="67"/>
      <c r="K274" s="67"/>
      <c r="L274" s="44"/>
      <c r="M274" s="38"/>
      <c r="O274" s="38"/>
      <c r="P274" s="38"/>
      <c r="Q274" s="38"/>
      <c r="R274" s="38"/>
      <c r="S274" s="38"/>
      <c r="T274" s="38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</row>
  </sheetData>
  <sheetProtection sheet="1" autoFilter="0" formatColumns="0" formatRows="0" objects="1" scenarios="1" spinCount="100000" saltValue="0qMwtySbkWrDi0MkhGX9JFhzFWpf4SNh59C9NAkUe549Jubr9kF6uSG6m/2+/WqYifXLaJ5WXF+F97jvxC0cug==" hashValue="H1cdMb9SbOoYtIDFwdDBEEiff5pHl+J6b9w/CtljfBd07mOZBgNHxTQFBFugA/OTrvLHXxfwmNhU0WtjADXtdA==" algorithmName="SHA-512" password="CC35"/>
  <autoFilter ref="C128:K273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  <c r="AZ2" s="147" t="s">
        <v>461</v>
      </c>
      <c r="BA2" s="147" t="s">
        <v>461</v>
      </c>
      <c r="BB2" s="147" t="s">
        <v>1</v>
      </c>
      <c r="BC2" s="147" t="s">
        <v>462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463</v>
      </c>
      <c r="BA3" s="147" t="s">
        <v>463</v>
      </c>
      <c r="BB3" s="147" t="s">
        <v>1</v>
      </c>
      <c r="BC3" s="147" t="s">
        <v>464</v>
      </c>
      <c r="BD3" s="147" t="s">
        <v>91</v>
      </c>
    </row>
    <row r="4" hidden="1" s="1" customFormat="1" ht="24.96" customHeight="1">
      <c r="B4" s="20"/>
      <c r="D4" s="151" t="s">
        <v>102</v>
      </c>
      <c r="I4" s="146"/>
      <c r="L4" s="20"/>
      <c r="M4" s="152" t="s">
        <v>10</v>
      </c>
      <c r="AT4" s="17" t="s">
        <v>4</v>
      </c>
      <c r="AZ4" s="147" t="s">
        <v>465</v>
      </c>
      <c r="BA4" s="147" t="s">
        <v>466</v>
      </c>
      <c r="BB4" s="147" t="s">
        <v>1</v>
      </c>
      <c r="BC4" s="147" t="s">
        <v>467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468</v>
      </c>
      <c r="BA5" s="147" t="s">
        <v>469</v>
      </c>
      <c r="BB5" s="147" t="s">
        <v>1</v>
      </c>
      <c r="BC5" s="147" t="s">
        <v>266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470</v>
      </c>
      <c r="BA6" s="147" t="s">
        <v>470</v>
      </c>
      <c r="BB6" s="147" t="s">
        <v>1</v>
      </c>
      <c r="BC6" s="147" t="s">
        <v>471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M</v>
      </c>
      <c r="F7" s="153"/>
      <c r="G7" s="153"/>
      <c r="H7" s="153"/>
      <c r="I7" s="146"/>
      <c r="L7" s="20"/>
      <c r="AZ7" s="147" t="s">
        <v>472</v>
      </c>
      <c r="BA7" s="147" t="s">
        <v>472</v>
      </c>
      <c r="BB7" s="147" t="s">
        <v>1</v>
      </c>
      <c r="BC7" s="147" t="s">
        <v>473</v>
      </c>
      <c r="BD7" s="147" t="s">
        <v>91</v>
      </c>
    </row>
    <row r="8" hidden="1" s="1" customFormat="1" ht="12" customHeight="1">
      <c r="B8" s="20"/>
      <c r="D8" s="153" t="s">
        <v>112</v>
      </c>
      <c r="I8" s="146"/>
      <c r="L8" s="20"/>
      <c r="AZ8" s="147" t="s">
        <v>474</v>
      </c>
      <c r="BA8" s="147" t="s">
        <v>475</v>
      </c>
      <c r="BB8" s="147" t="s">
        <v>1</v>
      </c>
      <c r="BC8" s="147" t="s">
        <v>476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4" t="s">
        <v>477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117</v>
      </c>
      <c r="BA9" s="147" t="s">
        <v>117</v>
      </c>
      <c r="BB9" s="147" t="s">
        <v>1</v>
      </c>
      <c r="BC9" s="147" t="s">
        <v>478</v>
      </c>
      <c r="BD9" s="147" t="s">
        <v>91</v>
      </c>
    </row>
    <row r="10" hidden="1" s="2" customFormat="1" ht="12" customHeight="1">
      <c r="A10" s="38"/>
      <c r="B10" s="44"/>
      <c r="C10" s="38"/>
      <c r="D10" s="153" t="s">
        <v>479</v>
      </c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480</v>
      </c>
      <c r="BA10" s="147" t="s">
        <v>481</v>
      </c>
      <c r="BB10" s="147" t="s">
        <v>1</v>
      </c>
      <c r="BC10" s="147" t="s">
        <v>482</v>
      </c>
      <c r="BD10" s="147" t="s">
        <v>91</v>
      </c>
    </row>
    <row r="11" hidden="1" s="2" customFormat="1" ht="16.5" customHeight="1">
      <c r="A11" s="38"/>
      <c r="B11" s="44"/>
      <c r="C11" s="38"/>
      <c r="D11" s="38"/>
      <c r="E11" s="156" t="s">
        <v>483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484</v>
      </c>
      <c r="BA11" s="147" t="s">
        <v>484</v>
      </c>
      <c r="BB11" s="147" t="s">
        <v>1</v>
      </c>
      <c r="BC11" s="147" t="s">
        <v>485</v>
      </c>
      <c r="BD11" s="147" t="s">
        <v>91</v>
      </c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486</v>
      </c>
      <c r="BA12" s="147" t="s">
        <v>486</v>
      </c>
      <c r="BB12" s="147" t="s">
        <v>1</v>
      </c>
      <c r="BC12" s="147" t="s">
        <v>487</v>
      </c>
      <c r="BD12" s="147" t="s">
        <v>91</v>
      </c>
    </row>
    <row r="13" hidden="1" s="2" customFormat="1" ht="12" customHeight="1">
      <c r="A13" s="38"/>
      <c r="B13" s="44"/>
      <c r="C13" s="38"/>
      <c r="D13" s="153" t="s">
        <v>18</v>
      </c>
      <c r="E13" s="38"/>
      <c r="F13" s="141" t="s">
        <v>1</v>
      </c>
      <c r="G13" s="38"/>
      <c r="H13" s="38"/>
      <c r="I13" s="157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488</v>
      </c>
      <c r="BA13" s="147" t="s">
        <v>488</v>
      </c>
      <c r="BB13" s="147" t="s">
        <v>1</v>
      </c>
      <c r="BC13" s="147" t="s">
        <v>489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20</v>
      </c>
      <c r="E14" s="38"/>
      <c r="F14" s="141" t="s">
        <v>21</v>
      </c>
      <c r="G14" s="38"/>
      <c r="H14" s="38"/>
      <c r="I14" s="157" t="s">
        <v>22</v>
      </c>
      <c r="J14" s="158" t="str">
        <f>'Rekapitulace stavby'!AN8</f>
        <v>5. 1. 2021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490</v>
      </c>
      <c r="BA14" s="147" t="s">
        <v>490</v>
      </c>
      <c r="BB14" s="147" t="s">
        <v>1</v>
      </c>
      <c r="BC14" s="147" t="s">
        <v>197</v>
      </c>
      <c r="BD14" s="147" t="s">
        <v>91</v>
      </c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5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47" t="s">
        <v>491</v>
      </c>
      <c r="BA15" s="147" t="s">
        <v>491</v>
      </c>
      <c r="BB15" s="147" t="s">
        <v>1</v>
      </c>
      <c r="BC15" s="147" t="s">
        <v>485</v>
      </c>
      <c r="BD15" s="147" t="s">
        <v>91</v>
      </c>
    </row>
    <row r="16" hidden="1" s="2" customFormat="1" ht="12" customHeight="1">
      <c r="A16" s="38"/>
      <c r="B16" s="44"/>
      <c r="C16" s="38"/>
      <c r="D16" s="153" t="s">
        <v>24</v>
      </c>
      <c r="E16" s="38"/>
      <c r="F16" s="38"/>
      <c r="G16" s="38"/>
      <c r="H16" s="38"/>
      <c r="I16" s="157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47" t="s">
        <v>492</v>
      </c>
      <c r="BA16" s="147" t="s">
        <v>493</v>
      </c>
      <c r="BB16" s="147" t="s">
        <v>1</v>
      </c>
      <c r="BC16" s="147" t="s">
        <v>172</v>
      </c>
      <c r="BD16" s="147" t="s">
        <v>91</v>
      </c>
    </row>
    <row r="17" hidden="1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7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47" t="s">
        <v>494</v>
      </c>
      <c r="BA17" s="147" t="s">
        <v>495</v>
      </c>
      <c r="BB17" s="147" t="s">
        <v>1</v>
      </c>
      <c r="BC17" s="147" t="s">
        <v>218</v>
      </c>
      <c r="BD17" s="147" t="s">
        <v>91</v>
      </c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5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3" t="s">
        <v>28</v>
      </c>
      <c r="E19" s="38"/>
      <c r="F19" s="38"/>
      <c r="G19" s="38"/>
      <c r="H19" s="38"/>
      <c r="I19" s="157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7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5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3" t="s">
        <v>30</v>
      </c>
      <c r="E22" s="38"/>
      <c r="F22" s="38"/>
      <c r="G22" s="38"/>
      <c r="H22" s="38"/>
      <c r="I22" s="157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7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5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3" t="s">
        <v>33</v>
      </c>
      <c r="E25" s="38"/>
      <c r="F25" s="38"/>
      <c r="G25" s="38"/>
      <c r="H25" s="38"/>
      <c r="I25" s="157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7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5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3" t="s">
        <v>35</v>
      </c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6" t="s">
        <v>36</v>
      </c>
      <c r="E32" s="38"/>
      <c r="F32" s="38"/>
      <c r="G32" s="38"/>
      <c r="H32" s="38"/>
      <c r="I32" s="155"/>
      <c r="J32" s="167">
        <f>ROUND(J135,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8" t="s">
        <v>38</v>
      </c>
      <c r="G34" s="38"/>
      <c r="H34" s="38"/>
      <c r="I34" s="169" t="s">
        <v>37</v>
      </c>
      <c r="J34" s="168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70" t="s">
        <v>40</v>
      </c>
      <c r="E35" s="153" t="s">
        <v>41</v>
      </c>
      <c r="F35" s="171">
        <f>ROUND((SUM(BE135:BE310)),  2)</f>
        <v>0</v>
      </c>
      <c r="G35" s="38"/>
      <c r="H35" s="38"/>
      <c r="I35" s="172">
        <v>0.20999999999999999</v>
      </c>
      <c r="J35" s="171">
        <f>ROUND(((SUM(BE135:BE310))*I35),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42</v>
      </c>
      <c r="F36" s="171">
        <f>ROUND((SUM(BF135:BF310)),  2)</f>
        <v>0</v>
      </c>
      <c r="G36" s="38"/>
      <c r="H36" s="38"/>
      <c r="I36" s="172">
        <v>0.14999999999999999</v>
      </c>
      <c r="J36" s="171">
        <f>ROUND(((SUM(BF135:BF310))*I36),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43</v>
      </c>
      <c r="F37" s="171">
        <f>ROUND((SUM(BG135:BG310)),  2)</f>
        <v>0</v>
      </c>
      <c r="G37" s="38"/>
      <c r="H37" s="38"/>
      <c r="I37" s="172">
        <v>0.20999999999999999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3" t="s">
        <v>44</v>
      </c>
      <c r="F38" s="171">
        <f>ROUND((SUM(BH135:BH310)),  2)</f>
        <v>0</v>
      </c>
      <c r="G38" s="38"/>
      <c r="H38" s="38"/>
      <c r="I38" s="172">
        <v>0.14999999999999999</v>
      </c>
      <c r="J38" s="171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45</v>
      </c>
      <c r="F39" s="171">
        <f>ROUND((SUM(BI135:BI310)),  2)</f>
        <v>0</v>
      </c>
      <c r="G39" s="38"/>
      <c r="H39" s="38"/>
      <c r="I39" s="172">
        <v>0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3"/>
      <c r="D41" s="174" t="s">
        <v>46</v>
      </c>
      <c r="E41" s="175"/>
      <c r="F41" s="175"/>
      <c r="G41" s="176" t="s">
        <v>47</v>
      </c>
      <c r="H41" s="177" t="s">
        <v>48</v>
      </c>
      <c r="I41" s="178"/>
      <c r="J41" s="179">
        <f>SUM(J32:J39)</f>
        <v>0</v>
      </c>
      <c r="K41" s="18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132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M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112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7" t="s">
        <v>477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479</v>
      </c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č.p.222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Školní č.p.222-224, Milín</v>
      </c>
      <c r="G91" s="40"/>
      <c r="H91" s="40"/>
      <c r="I91" s="157" t="s">
        <v>22</v>
      </c>
      <c r="J91" s="79" t="str">
        <f>IF(J14="","",J14)</f>
        <v>5. 1. 2021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>Obec Milín, 11. května 27, 262 31 Milín</v>
      </c>
      <c r="G93" s="40"/>
      <c r="H93" s="40"/>
      <c r="I93" s="157" t="s">
        <v>30</v>
      </c>
      <c r="J93" s="36" t="str">
        <f>E23</f>
        <v>Akad. arch. Aleš brotánek, Ing. Jan Hašek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7" t="s">
        <v>33</v>
      </c>
      <c r="J94" s="36" t="str">
        <f>E26</f>
        <v>Ing. Jitka Dupalová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8" t="s">
        <v>133</v>
      </c>
      <c r="D96" s="199"/>
      <c r="E96" s="199"/>
      <c r="F96" s="199"/>
      <c r="G96" s="199"/>
      <c r="H96" s="199"/>
      <c r="I96" s="200"/>
      <c r="J96" s="201" t="s">
        <v>134</v>
      </c>
      <c r="K96" s="199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2" t="s">
        <v>135</v>
      </c>
      <c r="D98" s="40"/>
      <c r="E98" s="40"/>
      <c r="F98" s="40"/>
      <c r="G98" s="40"/>
      <c r="H98" s="40"/>
      <c r="I98" s="155"/>
      <c r="J98" s="110">
        <f>J135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136</v>
      </c>
    </row>
    <row r="99" s="9" customFormat="1" ht="24.96" customHeight="1">
      <c r="A99" s="9"/>
      <c r="B99" s="203"/>
      <c r="C99" s="204"/>
      <c r="D99" s="205" t="s">
        <v>137</v>
      </c>
      <c r="E99" s="206"/>
      <c r="F99" s="206"/>
      <c r="G99" s="206"/>
      <c r="H99" s="206"/>
      <c r="I99" s="207"/>
      <c r="J99" s="208">
        <f>J136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138</v>
      </c>
      <c r="E100" s="212"/>
      <c r="F100" s="212"/>
      <c r="G100" s="212"/>
      <c r="H100" s="212"/>
      <c r="I100" s="213"/>
      <c r="J100" s="214">
        <f>J137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139</v>
      </c>
      <c r="E101" s="212"/>
      <c r="F101" s="212"/>
      <c r="G101" s="212"/>
      <c r="H101" s="212"/>
      <c r="I101" s="213"/>
      <c r="J101" s="214">
        <f>J142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140</v>
      </c>
      <c r="E102" s="212"/>
      <c r="F102" s="212"/>
      <c r="G102" s="212"/>
      <c r="H102" s="212"/>
      <c r="I102" s="213"/>
      <c r="J102" s="214">
        <f>J165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141</v>
      </c>
      <c r="E103" s="212"/>
      <c r="F103" s="212"/>
      <c r="G103" s="212"/>
      <c r="H103" s="212"/>
      <c r="I103" s="213"/>
      <c r="J103" s="214">
        <f>J183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142</v>
      </c>
      <c r="E104" s="212"/>
      <c r="F104" s="212"/>
      <c r="G104" s="212"/>
      <c r="H104" s="212"/>
      <c r="I104" s="213"/>
      <c r="J104" s="214">
        <f>J189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143</v>
      </c>
      <c r="E105" s="206"/>
      <c r="F105" s="206"/>
      <c r="G105" s="206"/>
      <c r="H105" s="206"/>
      <c r="I105" s="207"/>
      <c r="J105" s="208">
        <f>J191</f>
        <v>0</v>
      </c>
      <c r="K105" s="204"/>
      <c r="L105" s="20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0"/>
      <c r="C106" s="133"/>
      <c r="D106" s="211" t="s">
        <v>496</v>
      </c>
      <c r="E106" s="212"/>
      <c r="F106" s="212"/>
      <c r="G106" s="212"/>
      <c r="H106" s="212"/>
      <c r="I106" s="213"/>
      <c r="J106" s="214">
        <f>J192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145</v>
      </c>
      <c r="E107" s="212"/>
      <c r="F107" s="212"/>
      <c r="G107" s="212"/>
      <c r="H107" s="212"/>
      <c r="I107" s="213"/>
      <c r="J107" s="214">
        <f>J200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497</v>
      </c>
      <c r="E108" s="212"/>
      <c r="F108" s="212"/>
      <c r="G108" s="212"/>
      <c r="H108" s="212"/>
      <c r="I108" s="213"/>
      <c r="J108" s="214">
        <f>J215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3"/>
      <c r="D109" s="211" t="s">
        <v>498</v>
      </c>
      <c r="E109" s="212"/>
      <c r="F109" s="212"/>
      <c r="G109" s="212"/>
      <c r="H109" s="212"/>
      <c r="I109" s="213"/>
      <c r="J109" s="214">
        <f>J219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499</v>
      </c>
      <c r="E110" s="212"/>
      <c r="F110" s="212"/>
      <c r="G110" s="212"/>
      <c r="H110" s="212"/>
      <c r="I110" s="213"/>
      <c r="J110" s="214">
        <f>J238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500</v>
      </c>
      <c r="E111" s="212"/>
      <c r="F111" s="212"/>
      <c r="G111" s="212"/>
      <c r="H111" s="212"/>
      <c r="I111" s="213"/>
      <c r="J111" s="214">
        <f>J241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146</v>
      </c>
      <c r="E112" s="212"/>
      <c r="F112" s="212"/>
      <c r="G112" s="212"/>
      <c r="H112" s="212"/>
      <c r="I112" s="213"/>
      <c r="J112" s="214">
        <f>J246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3"/>
      <c r="D113" s="211" t="s">
        <v>147</v>
      </c>
      <c r="E113" s="212"/>
      <c r="F113" s="212"/>
      <c r="G113" s="212"/>
      <c r="H113" s="212"/>
      <c r="I113" s="213"/>
      <c r="J113" s="214">
        <f>J295</f>
        <v>0</v>
      </c>
      <c r="K113" s="133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15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193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196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150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97" t="str">
        <f>E7</f>
        <v>Stavební úpravy BD Milín - Rekonstrukce chodeb a suterénu blok M</v>
      </c>
      <c r="F123" s="32"/>
      <c r="G123" s="32"/>
      <c r="H123" s="32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112</v>
      </c>
      <c r="D124" s="22"/>
      <c r="E124" s="22"/>
      <c r="F124" s="22"/>
      <c r="G124" s="22"/>
      <c r="H124" s="22"/>
      <c r="I124" s="146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197" t="s">
        <v>477</v>
      </c>
      <c r="F125" s="40"/>
      <c r="G125" s="40"/>
      <c r="H125" s="40"/>
      <c r="I125" s="155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479</v>
      </c>
      <c r="D126" s="40"/>
      <c r="E126" s="40"/>
      <c r="F126" s="40"/>
      <c r="G126" s="40"/>
      <c r="H126" s="40"/>
      <c r="I126" s="15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E11</f>
        <v>01 - č.p.222</v>
      </c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F14</f>
        <v>Školní č.p.222-224, Milín</v>
      </c>
      <c r="G129" s="40"/>
      <c r="H129" s="40"/>
      <c r="I129" s="157" t="s">
        <v>22</v>
      </c>
      <c r="J129" s="79" t="str">
        <f>IF(J14="","",J14)</f>
        <v>5. 1. 2021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55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40.05" customHeight="1">
      <c r="A131" s="38"/>
      <c r="B131" s="39"/>
      <c r="C131" s="32" t="s">
        <v>24</v>
      </c>
      <c r="D131" s="40"/>
      <c r="E131" s="40"/>
      <c r="F131" s="27" t="str">
        <f>E17</f>
        <v>Obec Milín, 11. května 27, 262 31 Milín</v>
      </c>
      <c r="G131" s="40"/>
      <c r="H131" s="40"/>
      <c r="I131" s="157" t="s">
        <v>30</v>
      </c>
      <c r="J131" s="36" t="str">
        <f>E23</f>
        <v>Akad. arch. Aleš brotánek, Ing. Jan Hašek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28</v>
      </c>
      <c r="D132" s="40"/>
      <c r="E132" s="40"/>
      <c r="F132" s="27" t="str">
        <f>IF(E20="","",E20)</f>
        <v>Vyplň údaj</v>
      </c>
      <c r="G132" s="40"/>
      <c r="H132" s="40"/>
      <c r="I132" s="157" t="s">
        <v>33</v>
      </c>
      <c r="J132" s="36" t="str">
        <f>E26</f>
        <v>Ing. Jitka Dupalová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155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16"/>
      <c r="B134" s="217"/>
      <c r="C134" s="218" t="s">
        <v>151</v>
      </c>
      <c r="D134" s="219" t="s">
        <v>61</v>
      </c>
      <c r="E134" s="219" t="s">
        <v>57</v>
      </c>
      <c r="F134" s="219" t="s">
        <v>58</v>
      </c>
      <c r="G134" s="219" t="s">
        <v>152</v>
      </c>
      <c r="H134" s="219" t="s">
        <v>153</v>
      </c>
      <c r="I134" s="220" t="s">
        <v>154</v>
      </c>
      <c r="J134" s="221" t="s">
        <v>134</v>
      </c>
      <c r="K134" s="222" t="s">
        <v>155</v>
      </c>
      <c r="L134" s="223"/>
      <c r="M134" s="100" t="s">
        <v>1</v>
      </c>
      <c r="N134" s="101" t="s">
        <v>40</v>
      </c>
      <c r="O134" s="101" t="s">
        <v>156</v>
      </c>
      <c r="P134" s="101" t="s">
        <v>157</v>
      </c>
      <c r="Q134" s="101" t="s">
        <v>158</v>
      </c>
      <c r="R134" s="101" t="s">
        <v>159</v>
      </c>
      <c r="S134" s="101" t="s">
        <v>160</v>
      </c>
      <c r="T134" s="102" t="s">
        <v>161</v>
      </c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</row>
    <row r="135" s="2" customFormat="1" ht="22.8" customHeight="1">
      <c r="A135" s="38"/>
      <c r="B135" s="39"/>
      <c r="C135" s="107" t="s">
        <v>162</v>
      </c>
      <c r="D135" s="40"/>
      <c r="E135" s="40"/>
      <c r="F135" s="40"/>
      <c r="G135" s="40"/>
      <c r="H135" s="40"/>
      <c r="I135" s="155"/>
      <c r="J135" s="224">
        <f>BK135</f>
        <v>0</v>
      </c>
      <c r="K135" s="40"/>
      <c r="L135" s="44"/>
      <c r="M135" s="103"/>
      <c r="N135" s="225"/>
      <c r="O135" s="104"/>
      <c r="P135" s="226">
        <f>P136+P191</f>
        <v>0</v>
      </c>
      <c r="Q135" s="104"/>
      <c r="R135" s="226">
        <f>R136+R191</f>
        <v>2.4282247400000001</v>
      </c>
      <c r="S135" s="104"/>
      <c r="T135" s="227">
        <f>T136+T191</f>
        <v>0.75305709999999992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75</v>
      </c>
      <c r="AU135" s="17" t="s">
        <v>136</v>
      </c>
      <c r="BK135" s="228">
        <f>BK136+BK191</f>
        <v>0</v>
      </c>
    </row>
    <row r="136" s="12" customFormat="1" ht="25.92" customHeight="1">
      <c r="A136" s="12"/>
      <c r="B136" s="229"/>
      <c r="C136" s="230"/>
      <c r="D136" s="231" t="s">
        <v>75</v>
      </c>
      <c r="E136" s="232" t="s">
        <v>163</v>
      </c>
      <c r="F136" s="232" t="s">
        <v>164</v>
      </c>
      <c r="G136" s="230"/>
      <c r="H136" s="230"/>
      <c r="I136" s="233"/>
      <c r="J136" s="234">
        <f>BK136</f>
        <v>0</v>
      </c>
      <c r="K136" s="230"/>
      <c r="L136" s="235"/>
      <c r="M136" s="236"/>
      <c r="N136" s="237"/>
      <c r="O136" s="237"/>
      <c r="P136" s="238">
        <f>P137+P142+P165+P183+P189</f>
        <v>0</v>
      </c>
      <c r="Q136" s="237"/>
      <c r="R136" s="238">
        <f>R137+R142+R165+R183+R189</f>
        <v>1.2804997499999999</v>
      </c>
      <c r="S136" s="237"/>
      <c r="T136" s="239">
        <f>T137+T142+T165+T183+T189</f>
        <v>0.4864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0" t="s">
        <v>84</v>
      </c>
      <c r="AT136" s="241" t="s">
        <v>75</v>
      </c>
      <c r="AU136" s="241" t="s">
        <v>76</v>
      </c>
      <c r="AY136" s="240" t="s">
        <v>165</v>
      </c>
      <c r="BK136" s="242">
        <f>BK137+BK142+BK165+BK183+BK189</f>
        <v>0</v>
      </c>
    </row>
    <row r="137" s="12" customFormat="1" ht="22.8" customHeight="1">
      <c r="A137" s="12"/>
      <c r="B137" s="229"/>
      <c r="C137" s="230"/>
      <c r="D137" s="231" t="s">
        <v>75</v>
      </c>
      <c r="E137" s="243" t="s">
        <v>166</v>
      </c>
      <c r="F137" s="243" t="s">
        <v>167</v>
      </c>
      <c r="G137" s="230"/>
      <c r="H137" s="230"/>
      <c r="I137" s="233"/>
      <c r="J137" s="244">
        <f>BK137</f>
        <v>0</v>
      </c>
      <c r="K137" s="230"/>
      <c r="L137" s="235"/>
      <c r="M137" s="236"/>
      <c r="N137" s="237"/>
      <c r="O137" s="237"/>
      <c r="P137" s="238">
        <f>SUM(P138:P141)</f>
        <v>0</v>
      </c>
      <c r="Q137" s="237"/>
      <c r="R137" s="238">
        <f>SUM(R138:R141)</f>
        <v>0.25625999999999999</v>
      </c>
      <c r="S137" s="237"/>
      <c r="T137" s="239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84</v>
      </c>
      <c r="AT137" s="241" t="s">
        <v>75</v>
      </c>
      <c r="AU137" s="241" t="s">
        <v>84</v>
      </c>
      <c r="AY137" s="240" t="s">
        <v>165</v>
      </c>
      <c r="BK137" s="242">
        <f>SUM(BK138:BK141)</f>
        <v>0</v>
      </c>
    </row>
    <row r="138" s="2" customFormat="1" ht="21.75" customHeight="1">
      <c r="A138" s="38"/>
      <c r="B138" s="39"/>
      <c r="C138" s="245" t="s">
        <v>84</v>
      </c>
      <c r="D138" s="245" t="s">
        <v>168</v>
      </c>
      <c r="E138" s="246" t="s">
        <v>501</v>
      </c>
      <c r="F138" s="247" t="s">
        <v>502</v>
      </c>
      <c r="G138" s="248" t="s">
        <v>185</v>
      </c>
      <c r="H138" s="249">
        <v>2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42</v>
      </c>
      <c r="O138" s="91"/>
      <c r="P138" s="255">
        <f>O138*H138</f>
        <v>0</v>
      </c>
      <c r="Q138" s="255">
        <v>0.12812999999999999</v>
      </c>
      <c r="R138" s="255">
        <f>Q138*H138</f>
        <v>0.25625999999999999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172</v>
      </c>
      <c r="AT138" s="257" t="s">
        <v>168</v>
      </c>
      <c r="AU138" s="257" t="s">
        <v>91</v>
      </c>
      <c r="AY138" s="17" t="s">
        <v>165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91</v>
      </c>
      <c r="BK138" s="258">
        <f>ROUND(I138*H138,2)</f>
        <v>0</v>
      </c>
      <c r="BL138" s="17" t="s">
        <v>172</v>
      </c>
      <c r="BM138" s="257" t="s">
        <v>503</v>
      </c>
    </row>
    <row r="139" s="13" customFormat="1">
      <c r="A139" s="13"/>
      <c r="B139" s="259"/>
      <c r="C139" s="260"/>
      <c r="D139" s="261" t="s">
        <v>174</v>
      </c>
      <c r="E139" s="262" t="s">
        <v>1</v>
      </c>
      <c r="F139" s="263" t="s">
        <v>504</v>
      </c>
      <c r="G139" s="260"/>
      <c r="H139" s="264">
        <v>1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174</v>
      </c>
      <c r="AU139" s="270" t="s">
        <v>91</v>
      </c>
      <c r="AV139" s="13" t="s">
        <v>91</v>
      </c>
      <c r="AW139" s="13" t="s">
        <v>32</v>
      </c>
      <c r="AX139" s="13" t="s">
        <v>76</v>
      </c>
      <c r="AY139" s="270" t="s">
        <v>165</v>
      </c>
    </row>
    <row r="140" s="13" customFormat="1">
      <c r="A140" s="13"/>
      <c r="B140" s="259"/>
      <c r="C140" s="260"/>
      <c r="D140" s="261" t="s">
        <v>174</v>
      </c>
      <c r="E140" s="262" t="s">
        <v>1</v>
      </c>
      <c r="F140" s="263" t="s">
        <v>505</v>
      </c>
      <c r="G140" s="260"/>
      <c r="H140" s="264">
        <v>1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174</v>
      </c>
      <c r="AU140" s="270" t="s">
        <v>91</v>
      </c>
      <c r="AV140" s="13" t="s">
        <v>91</v>
      </c>
      <c r="AW140" s="13" t="s">
        <v>32</v>
      </c>
      <c r="AX140" s="13" t="s">
        <v>76</v>
      </c>
      <c r="AY140" s="270" t="s">
        <v>165</v>
      </c>
    </row>
    <row r="141" s="14" customFormat="1">
      <c r="A141" s="14"/>
      <c r="B141" s="271"/>
      <c r="C141" s="272"/>
      <c r="D141" s="261" t="s">
        <v>174</v>
      </c>
      <c r="E141" s="273" t="s">
        <v>1</v>
      </c>
      <c r="F141" s="274" t="s">
        <v>182</v>
      </c>
      <c r="G141" s="272"/>
      <c r="H141" s="275">
        <v>2</v>
      </c>
      <c r="I141" s="276"/>
      <c r="J141" s="272"/>
      <c r="K141" s="272"/>
      <c r="L141" s="277"/>
      <c r="M141" s="278"/>
      <c r="N141" s="279"/>
      <c r="O141" s="279"/>
      <c r="P141" s="279"/>
      <c r="Q141" s="279"/>
      <c r="R141" s="279"/>
      <c r="S141" s="279"/>
      <c r="T141" s="28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1" t="s">
        <v>174</v>
      </c>
      <c r="AU141" s="281" t="s">
        <v>91</v>
      </c>
      <c r="AV141" s="14" t="s">
        <v>172</v>
      </c>
      <c r="AW141" s="14" t="s">
        <v>32</v>
      </c>
      <c r="AX141" s="14" t="s">
        <v>84</v>
      </c>
      <c r="AY141" s="281" t="s">
        <v>165</v>
      </c>
    </row>
    <row r="142" s="12" customFormat="1" ht="22.8" customHeight="1">
      <c r="A142" s="12"/>
      <c r="B142" s="229"/>
      <c r="C142" s="230"/>
      <c r="D142" s="231" t="s">
        <v>75</v>
      </c>
      <c r="E142" s="243" t="s">
        <v>197</v>
      </c>
      <c r="F142" s="243" t="s">
        <v>202</v>
      </c>
      <c r="G142" s="230"/>
      <c r="H142" s="230"/>
      <c r="I142" s="233"/>
      <c r="J142" s="244">
        <f>BK142</f>
        <v>0</v>
      </c>
      <c r="K142" s="230"/>
      <c r="L142" s="235"/>
      <c r="M142" s="236"/>
      <c r="N142" s="237"/>
      <c r="O142" s="237"/>
      <c r="P142" s="238">
        <f>SUM(P143:P164)</f>
        <v>0</v>
      </c>
      <c r="Q142" s="237"/>
      <c r="R142" s="238">
        <f>SUM(R143:R164)</f>
        <v>0.96838939999999996</v>
      </c>
      <c r="S142" s="237"/>
      <c r="T142" s="239">
        <f>SUM(T143:T164)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40" t="s">
        <v>84</v>
      </c>
      <c r="AT142" s="241" t="s">
        <v>75</v>
      </c>
      <c r="AU142" s="241" t="s">
        <v>84</v>
      </c>
      <c r="AY142" s="240" t="s">
        <v>165</v>
      </c>
      <c r="BK142" s="242">
        <f>SUM(BK143:BK164)</f>
        <v>0</v>
      </c>
    </row>
    <row r="143" s="2" customFormat="1" ht="21.75" customHeight="1">
      <c r="A143" s="38"/>
      <c r="B143" s="39"/>
      <c r="C143" s="245" t="s">
        <v>91</v>
      </c>
      <c r="D143" s="245" t="s">
        <v>168</v>
      </c>
      <c r="E143" s="246" t="s">
        <v>506</v>
      </c>
      <c r="F143" s="247" t="s">
        <v>507</v>
      </c>
      <c r="G143" s="248" t="s">
        <v>185</v>
      </c>
      <c r="H143" s="249">
        <v>37.454999999999998</v>
      </c>
      <c r="I143" s="250"/>
      <c r="J143" s="251">
        <f>ROUND(I143*H143,2)</f>
        <v>0</v>
      </c>
      <c r="K143" s="252"/>
      <c r="L143" s="44"/>
      <c r="M143" s="253" t="s">
        <v>1</v>
      </c>
      <c r="N143" s="254" t="s">
        <v>42</v>
      </c>
      <c r="O143" s="91"/>
      <c r="P143" s="255">
        <f>O143*H143</f>
        <v>0</v>
      </c>
      <c r="Q143" s="255">
        <v>0.0030000000000000001</v>
      </c>
      <c r="R143" s="255">
        <f>Q143*H143</f>
        <v>0.11236499999999999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172</v>
      </c>
      <c r="AT143" s="257" t="s">
        <v>168</v>
      </c>
      <c r="AU143" s="257" t="s">
        <v>91</v>
      </c>
      <c r="AY143" s="17" t="s">
        <v>165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7" t="s">
        <v>91</v>
      </c>
      <c r="BK143" s="258">
        <f>ROUND(I143*H143,2)</f>
        <v>0</v>
      </c>
      <c r="BL143" s="17" t="s">
        <v>172</v>
      </c>
      <c r="BM143" s="257" t="s">
        <v>508</v>
      </c>
    </row>
    <row r="144" s="13" customFormat="1">
      <c r="A144" s="13"/>
      <c r="B144" s="259"/>
      <c r="C144" s="260"/>
      <c r="D144" s="261" t="s">
        <v>174</v>
      </c>
      <c r="E144" s="262" t="s">
        <v>486</v>
      </c>
      <c r="F144" s="263" t="s">
        <v>509</v>
      </c>
      <c r="G144" s="260"/>
      <c r="H144" s="264">
        <v>37.454999999999998</v>
      </c>
      <c r="I144" s="265"/>
      <c r="J144" s="260"/>
      <c r="K144" s="260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174</v>
      </c>
      <c r="AU144" s="270" t="s">
        <v>91</v>
      </c>
      <c r="AV144" s="13" t="s">
        <v>91</v>
      </c>
      <c r="AW144" s="13" t="s">
        <v>32</v>
      </c>
      <c r="AX144" s="13" t="s">
        <v>76</v>
      </c>
      <c r="AY144" s="270" t="s">
        <v>165</v>
      </c>
    </row>
    <row r="145" s="13" customFormat="1">
      <c r="A145" s="13"/>
      <c r="B145" s="259"/>
      <c r="C145" s="260"/>
      <c r="D145" s="261" t="s">
        <v>174</v>
      </c>
      <c r="E145" s="262" t="s">
        <v>1</v>
      </c>
      <c r="F145" s="263" t="s">
        <v>486</v>
      </c>
      <c r="G145" s="260"/>
      <c r="H145" s="264">
        <v>37.454999999999998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174</v>
      </c>
      <c r="AU145" s="270" t="s">
        <v>91</v>
      </c>
      <c r="AV145" s="13" t="s">
        <v>91</v>
      </c>
      <c r="AW145" s="13" t="s">
        <v>32</v>
      </c>
      <c r="AX145" s="13" t="s">
        <v>84</v>
      </c>
      <c r="AY145" s="270" t="s">
        <v>165</v>
      </c>
    </row>
    <row r="146" s="2" customFormat="1" ht="21.75" customHeight="1">
      <c r="A146" s="38"/>
      <c r="B146" s="39"/>
      <c r="C146" s="245" t="s">
        <v>166</v>
      </c>
      <c r="D146" s="245" t="s">
        <v>168</v>
      </c>
      <c r="E146" s="246" t="s">
        <v>209</v>
      </c>
      <c r="F146" s="247" t="s">
        <v>210</v>
      </c>
      <c r="G146" s="248" t="s">
        <v>185</v>
      </c>
      <c r="H146" s="249">
        <v>2</v>
      </c>
      <c r="I146" s="250"/>
      <c r="J146" s="251">
        <f>ROUND(I146*H146,2)</f>
        <v>0</v>
      </c>
      <c r="K146" s="252"/>
      <c r="L146" s="44"/>
      <c r="M146" s="253" t="s">
        <v>1</v>
      </c>
      <c r="N146" s="254" t="s">
        <v>42</v>
      </c>
      <c r="O146" s="91"/>
      <c r="P146" s="255">
        <f>O146*H146</f>
        <v>0</v>
      </c>
      <c r="Q146" s="255">
        <v>0.0043800000000000002</v>
      </c>
      <c r="R146" s="255">
        <f>Q146*H146</f>
        <v>0.0087600000000000004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172</v>
      </c>
      <c r="AT146" s="257" t="s">
        <v>168</v>
      </c>
      <c r="AU146" s="257" t="s">
        <v>91</v>
      </c>
      <c r="AY146" s="17" t="s">
        <v>165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7" t="s">
        <v>91</v>
      </c>
      <c r="BK146" s="258">
        <f>ROUND(I146*H146,2)</f>
        <v>0</v>
      </c>
      <c r="BL146" s="17" t="s">
        <v>172</v>
      </c>
      <c r="BM146" s="257" t="s">
        <v>510</v>
      </c>
    </row>
    <row r="147" s="13" customFormat="1">
      <c r="A147" s="13"/>
      <c r="B147" s="259"/>
      <c r="C147" s="260"/>
      <c r="D147" s="261" t="s">
        <v>174</v>
      </c>
      <c r="E147" s="262" t="s">
        <v>1</v>
      </c>
      <c r="F147" s="263" t="s">
        <v>91</v>
      </c>
      <c r="G147" s="260"/>
      <c r="H147" s="264">
        <v>2</v>
      </c>
      <c r="I147" s="265"/>
      <c r="J147" s="260"/>
      <c r="K147" s="260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174</v>
      </c>
      <c r="AU147" s="270" t="s">
        <v>91</v>
      </c>
      <c r="AV147" s="13" t="s">
        <v>91</v>
      </c>
      <c r="AW147" s="13" t="s">
        <v>32</v>
      </c>
      <c r="AX147" s="13" t="s">
        <v>84</v>
      </c>
      <c r="AY147" s="270" t="s">
        <v>165</v>
      </c>
    </row>
    <row r="148" s="2" customFormat="1" ht="21.75" customHeight="1">
      <c r="A148" s="38"/>
      <c r="B148" s="39"/>
      <c r="C148" s="245" t="s">
        <v>172</v>
      </c>
      <c r="D148" s="245" t="s">
        <v>168</v>
      </c>
      <c r="E148" s="246" t="s">
        <v>511</v>
      </c>
      <c r="F148" s="247" t="s">
        <v>512</v>
      </c>
      <c r="G148" s="248" t="s">
        <v>185</v>
      </c>
      <c r="H148" s="249">
        <v>147.04300000000001</v>
      </c>
      <c r="I148" s="250"/>
      <c r="J148" s="251">
        <f>ROUND(I148*H148,2)</f>
        <v>0</v>
      </c>
      <c r="K148" s="252"/>
      <c r="L148" s="44"/>
      <c r="M148" s="253" t="s">
        <v>1</v>
      </c>
      <c r="N148" s="254" t="s">
        <v>42</v>
      </c>
      <c r="O148" s="91"/>
      <c r="P148" s="255">
        <f>O148*H148</f>
        <v>0</v>
      </c>
      <c r="Q148" s="255">
        <v>0.0030000000000000001</v>
      </c>
      <c r="R148" s="255">
        <f>Q148*H148</f>
        <v>0.44112900000000005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172</v>
      </c>
      <c r="AT148" s="257" t="s">
        <v>168</v>
      </c>
      <c r="AU148" s="257" t="s">
        <v>91</v>
      </c>
      <c r="AY148" s="17" t="s">
        <v>165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7" t="s">
        <v>91</v>
      </c>
      <c r="BK148" s="258">
        <f>ROUND(I148*H148,2)</f>
        <v>0</v>
      </c>
      <c r="BL148" s="17" t="s">
        <v>172</v>
      </c>
      <c r="BM148" s="257" t="s">
        <v>513</v>
      </c>
    </row>
    <row r="149" s="13" customFormat="1">
      <c r="A149" s="13"/>
      <c r="B149" s="259"/>
      <c r="C149" s="260"/>
      <c r="D149" s="261" t="s">
        <v>174</v>
      </c>
      <c r="E149" s="262" t="s">
        <v>1</v>
      </c>
      <c r="F149" s="263" t="s">
        <v>514</v>
      </c>
      <c r="G149" s="260"/>
      <c r="H149" s="264">
        <v>147.04300000000001</v>
      </c>
      <c r="I149" s="265"/>
      <c r="J149" s="260"/>
      <c r="K149" s="260"/>
      <c r="L149" s="266"/>
      <c r="M149" s="267"/>
      <c r="N149" s="268"/>
      <c r="O149" s="268"/>
      <c r="P149" s="268"/>
      <c r="Q149" s="268"/>
      <c r="R149" s="268"/>
      <c r="S149" s="268"/>
      <c r="T149" s="26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0" t="s">
        <v>174</v>
      </c>
      <c r="AU149" s="270" t="s">
        <v>91</v>
      </c>
      <c r="AV149" s="13" t="s">
        <v>91</v>
      </c>
      <c r="AW149" s="13" t="s">
        <v>32</v>
      </c>
      <c r="AX149" s="13" t="s">
        <v>84</v>
      </c>
      <c r="AY149" s="270" t="s">
        <v>165</v>
      </c>
    </row>
    <row r="150" s="2" customFormat="1" ht="21.75" customHeight="1">
      <c r="A150" s="38"/>
      <c r="B150" s="39"/>
      <c r="C150" s="245" t="s">
        <v>192</v>
      </c>
      <c r="D150" s="245" t="s">
        <v>168</v>
      </c>
      <c r="E150" s="246" t="s">
        <v>515</v>
      </c>
      <c r="F150" s="247" t="s">
        <v>516</v>
      </c>
      <c r="G150" s="248" t="s">
        <v>185</v>
      </c>
      <c r="H150" s="249">
        <v>4.1470000000000002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42</v>
      </c>
      <c r="O150" s="91"/>
      <c r="P150" s="255">
        <f>O150*H150</f>
        <v>0</v>
      </c>
      <c r="Q150" s="255">
        <v>0.038199999999999998</v>
      </c>
      <c r="R150" s="255">
        <f>Q150*H150</f>
        <v>0.15841540000000001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172</v>
      </c>
      <c r="AT150" s="257" t="s">
        <v>168</v>
      </c>
      <c r="AU150" s="257" t="s">
        <v>91</v>
      </c>
      <c r="AY150" s="17" t="s">
        <v>165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91</v>
      </c>
      <c r="BK150" s="258">
        <f>ROUND(I150*H150,2)</f>
        <v>0</v>
      </c>
      <c r="BL150" s="17" t="s">
        <v>172</v>
      </c>
      <c r="BM150" s="257" t="s">
        <v>517</v>
      </c>
    </row>
    <row r="151" s="13" customFormat="1">
      <c r="A151" s="13"/>
      <c r="B151" s="259"/>
      <c r="C151" s="260"/>
      <c r="D151" s="261" t="s">
        <v>174</v>
      </c>
      <c r="E151" s="262" t="s">
        <v>1</v>
      </c>
      <c r="F151" s="263" t="s">
        <v>518</v>
      </c>
      <c r="G151" s="260"/>
      <c r="H151" s="264">
        <v>4.1470000000000002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174</v>
      </c>
      <c r="AU151" s="270" t="s">
        <v>91</v>
      </c>
      <c r="AV151" s="13" t="s">
        <v>91</v>
      </c>
      <c r="AW151" s="13" t="s">
        <v>32</v>
      </c>
      <c r="AX151" s="13" t="s">
        <v>84</v>
      </c>
      <c r="AY151" s="270" t="s">
        <v>165</v>
      </c>
    </row>
    <row r="152" s="2" customFormat="1" ht="16.5" customHeight="1">
      <c r="A152" s="38"/>
      <c r="B152" s="39"/>
      <c r="C152" s="245" t="s">
        <v>197</v>
      </c>
      <c r="D152" s="245" t="s">
        <v>168</v>
      </c>
      <c r="E152" s="246" t="s">
        <v>519</v>
      </c>
      <c r="F152" s="247" t="s">
        <v>520</v>
      </c>
      <c r="G152" s="248" t="s">
        <v>185</v>
      </c>
      <c r="H152" s="249">
        <v>2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42</v>
      </c>
      <c r="O152" s="91"/>
      <c r="P152" s="255">
        <f>O152*H152</f>
        <v>0</v>
      </c>
      <c r="Q152" s="255">
        <v>0.0051999999999999998</v>
      </c>
      <c r="R152" s="255">
        <f>Q152*H152</f>
        <v>0.0104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172</v>
      </c>
      <c r="AT152" s="257" t="s">
        <v>168</v>
      </c>
      <c r="AU152" s="257" t="s">
        <v>91</v>
      </c>
      <c r="AY152" s="17" t="s">
        <v>165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91</v>
      </c>
      <c r="BK152" s="258">
        <f>ROUND(I152*H152,2)</f>
        <v>0</v>
      </c>
      <c r="BL152" s="17" t="s">
        <v>172</v>
      </c>
      <c r="BM152" s="257" t="s">
        <v>521</v>
      </c>
    </row>
    <row r="153" s="13" customFormat="1">
      <c r="A153" s="13"/>
      <c r="B153" s="259"/>
      <c r="C153" s="260"/>
      <c r="D153" s="261" t="s">
        <v>174</v>
      </c>
      <c r="E153" s="262" t="s">
        <v>1</v>
      </c>
      <c r="F153" s="263" t="s">
        <v>522</v>
      </c>
      <c r="G153" s="260"/>
      <c r="H153" s="264">
        <v>113.795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174</v>
      </c>
      <c r="AU153" s="270" t="s">
        <v>91</v>
      </c>
      <c r="AV153" s="13" t="s">
        <v>91</v>
      </c>
      <c r="AW153" s="13" t="s">
        <v>32</v>
      </c>
      <c r="AX153" s="13" t="s">
        <v>76</v>
      </c>
      <c r="AY153" s="270" t="s">
        <v>165</v>
      </c>
    </row>
    <row r="154" s="13" customFormat="1">
      <c r="A154" s="13"/>
      <c r="B154" s="259"/>
      <c r="C154" s="260"/>
      <c r="D154" s="261" t="s">
        <v>174</v>
      </c>
      <c r="E154" s="262" t="s">
        <v>1</v>
      </c>
      <c r="F154" s="263" t="s">
        <v>523</v>
      </c>
      <c r="G154" s="260"/>
      <c r="H154" s="264">
        <v>-32.656999999999996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174</v>
      </c>
      <c r="AU154" s="270" t="s">
        <v>91</v>
      </c>
      <c r="AV154" s="13" t="s">
        <v>91</v>
      </c>
      <c r="AW154" s="13" t="s">
        <v>32</v>
      </c>
      <c r="AX154" s="13" t="s">
        <v>76</v>
      </c>
      <c r="AY154" s="270" t="s">
        <v>165</v>
      </c>
    </row>
    <row r="155" s="14" customFormat="1">
      <c r="A155" s="14"/>
      <c r="B155" s="271"/>
      <c r="C155" s="272"/>
      <c r="D155" s="261" t="s">
        <v>174</v>
      </c>
      <c r="E155" s="273" t="s">
        <v>491</v>
      </c>
      <c r="F155" s="274" t="s">
        <v>182</v>
      </c>
      <c r="G155" s="272"/>
      <c r="H155" s="275">
        <v>81.138000000000005</v>
      </c>
      <c r="I155" s="276"/>
      <c r="J155" s="272"/>
      <c r="K155" s="272"/>
      <c r="L155" s="277"/>
      <c r="M155" s="278"/>
      <c r="N155" s="279"/>
      <c r="O155" s="279"/>
      <c r="P155" s="279"/>
      <c r="Q155" s="279"/>
      <c r="R155" s="279"/>
      <c r="S155" s="279"/>
      <c r="T155" s="28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1" t="s">
        <v>174</v>
      </c>
      <c r="AU155" s="281" t="s">
        <v>91</v>
      </c>
      <c r="AV155" s="14" t="s">
        <v>172</v>
      </c>
      <c r="AW155" s="14" t="s">
        <v>32</v>
      </c>
      <c r="AX155" s="14" t="s">
        <v>76</v>
      </c>
      <c r="AY155" s="281" t="s">
        <v>165</v>
      </c>
    </row>
    <row r="156" s="13" customFormat="1">
      <c r="A156" s="13"/>
      <c r="B156" s="259"/>
      <c r="C156" s="260"/>
      <c r="D156" s="261" t="s">
        <v>174</v>
      </c>
      <c r="E156" s="262" t="s">
        <v>484</v>
      </c>
      <c r="F156" s="263" t="s">
        <v>491</v>
      </c>
      <c r="G156" s="260"/>
      <c r="H156" s="264">
        <v>81.138000000000005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174</v>
      </c>
      <c r="AU156" s="270" t="s">
        <v>91</v>
      </c>
      <c r="AV156" s="13" t="s">
        <v>91</v>
      </c>
      <c r="AW156" s="13" t="s">
        <v>32</v>
      </c>
      <c r="AX156" s="13" t="s">
        <v>76</v>
      </c>
      <c r="AY156" s="270" t="s">
        <v>165</v>
      </c>
    </row>
    <row r="157" s="13" customFormat="1">
      <c r="A157" s="13"/>
      <c r="B157" s="259"/>
      <c r="C157" s="260"/>
      <c r="D157" s="261" t="s">
        <v>174</v>
      </c>
      <c r="E157" s="262" t="s">
        <v>1</v>
      </c>
      <c r="F157" s="263" t="s">
        <v>91</v>
      </c>
      <c r="G157" s="260"/>
      <c r="H157" s="264">
        <v>2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174</v>
      </c>
      <c r="AU157" s="270" t="s">
        <v>91</v>
      </c>
      <c r="AV157" s="13" t="s">
        <v>91</v>
      </c>
      <c r="AW157" s="13" t="s">
        <v>32</v>
      </c>
      <c r="AX157" s="13" t="s">
        <v>84</v>
      </c>
      <c r="AY157" s="270" t="s">
        <v>165</v>
      </c>
    </row>
    <row r="158" s="2" customFormat="1" ht="16.5" customHeight="1">
      <c r="A158" s="38"/>
      <c r="B158" s="39"/>
      <c r="C158" s="245" t="s">
        <v>203</v>
      </c>
      <c r="D158" s="245" t="s">
        <v>168</v>
      </c>
      <c r="E158" s="246" t="s">
        <v>524</v>
      </c>
      <c r="F158" s="247" t="s">
        <v>525</v>
      </c>
      <c r="G158" s="248" t="s">
        <v>185</v>
      </c>
      <c r="H158" s="249">
        <v>41.555</v>
      </c>
      <c r="I158" s="250"/>
      <c r="J158" s="251">
        <f>ROUND(I158*H158,2)</f>
        <v>0</v>
      </c>
      <c r="K158" s="252"/>
      <c r="L158" s="44"/>
      <c r="M158" s="253" t="s">
        <v>1</v>
      </c>
      <c r="N158" s="254" t="s">
        <v>42</v>
      </c>
      <c r="O158" s="91"/>
      <c r="P158" s="255">
        <f>O158*H158</f>
        <v>0</v>
      </c>
      <c r="Q158" s="255">
        <v>0</v>
      </c>
      <c r="R158" s="255">
        <f>Q158*H158</f>
        <v>0</v>
      </c>
      <c r="S158" s="255">
        <v>0</v>
      </c>
      <c r="T158" s="25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7" t="s">
        <v>172</v>
      </c>
      <c r="AT158" s="257" t="s">
        <v>168</v>
      </c>
      <c r="AU158" s="257" t="s">
        <v>91</v>
      </c>
      <c r="AY158" s="17" t="s">
        <v>165</v>
      </c>
      <c r="BE158" s="258">
        <f>IF(N158="základní",J158,0)</f>
        <v>0</v>
      </c>
      <c r="BF158" s="258">
        <f>IF(N158="snížená",J158,0)</f>
        <v>0</v>
      </c>
      <c r="BG158" s="258">
        <f>IF(N158="zákl. přenesená",J158,0)</f>
        <v>0</v>
      </c>
      <c r="BH158" s="258">
        <f>IF(N158="sníž. přenesená",J158,0)</f>
        <v>0</v>
      </c>
      <c r="BI158" s="258">
        <f>IF(N158="nulová",J158,0)</f>
        <v>0</v>
      </c>
      <c r="BJ158" s="17" t="s">
        <v>91</v>
      </c>
      <c r="BK158" s="258">
        <f>ROUND(I158*H158,2)</f>
        <v>0</v>
      </c>
      <c r="BL158" s="17" t="s">
        <v>172</v>
      </c>
      <c r="BM158" s="257" t="s">
        <v>526</v>
      </c>
    </row>
    <row r="159" s="13" customFormat="1">
      <c r="A159" s="13"/>
      <c r="B159" s="259"/>
      <c r="C159" s="260"/>
      <c r="D159" s="261" t="s">
        <v>174</v>
      </c>
      <c r="E159" s="262" t="s">
        <v>1</v>
      </c>
      <c r="F159" s="263" t="s">
        <v>470</v>
      </c>
      <c r="G159" s="260"/>
      <c r="H159" s="264">
        <v>41.555</v>
      </c>
      <c r="I159" s="265"/>
      <c r="J159" s="260"/>
      <c r="K159" s="260"/>
      <c r="L159" s="266"/>
      <c r="M159" s="267"/>
      <c r="N159" s="268"/>
      <c r="O159" s="268"/>
      <c r="P159" s="268"/>
      <c r="Q159" s="268"/>
      <c r="R159" s="268"/>
      <c r="S159" s="268"/>
      <c r="T159" s="26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0" t="s">
        <v>174</v>
      </c>
      <c r="AU159" s="270" t="s">
        <v>91</v>
      </c>
      <c r="AV159" s="13" t="s">
        <v>91</v>
      </c>
      <c r="AW159" s="13" t="s">
        <v>32</v>
      </c>
      <c r="AX159" s="13" t="s">
        <v>84</v>
      </c>
      <c r="AY159" s="270" t="s">
        <v>165</v>
      </c>
    </row>
    <row r="160" s="2" customFormat="1" ht="21.75" customHeight="1">
      <c r="A160" s="38"/>
      <c r="B160" s="39"/>
      <c r="C160" s="245" t="s">
        <v>208</v>
      </c>
      <c r="D160" s="245" t="s">
        <v>168</v>
      </c>
      <c r="E160" s="246" t="s">
        <v>527</v>
      </c>
      <c r="F160" s="247" t="s">
        <v>528</v>
      </c>
      <c r="G160" s="248" t="s">
        <v>185</v>
      </c>
      <c r="H160" s="249">
        <v>9.5999999999999996</v>
      </c>
      <c r="I160" s="250"/>
      <c r="J160" s="251">
        <f>ROUND(I160*H160,2)</f>
        <v>0</v>
      </c>
      <c r="K160" s="252"/>
      <c r="L160" s="44"/>
      <c r="M160" s="253" t="s">
        <v>1</v>
      </c>
      <c r="N160" s="254" t="s">
        <v>42</v>
      </c>
      <c r="O160" s="91"/>
      <c r="P160" s="255">
        <f>O160*H160</f>
        <v>0</v>
      </c>
      <c r="Q160" s="255">
        <v>0</v>
      </c>
      <c r="R160" s="255">
        <f>Q160*H160</f>
        <v>0</v>
      </c>
      <c r="S160" s="255">
        <v>0</v>
      </c>
      <c r="T160" s="25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7" t="s">
        <v>172</v>
      </c>
      <c r="AT160" s="257" t="s">
        <v>168</v>
      </c>
      <c r="AU160" s="257" t="s">
        <v>91</v>
      </c>
      <c r="AY160" s="17" t="s">
        <v>165</v>
      </c>
      <c r="BE160" s="258">
        <f>IF(N160="základní",J160,0)</f>
        <v>0</v>
      </c>
      <c r="BF160" s="258">
        <f>IF(N160="snížená",J160,0)</f>
        <v>0</v>
      </c>
      <c r="BG160" s="258">
        <f>IF(N160="zákl. přenesená",J160,0)</f>
        <v>0</v>
      </c>
      <c r="BH160" s="258">
        <f>IF(N160="sníž. přenesená",J160,0)</f>
        <v>0</v>
      </c>
      <c r="BI160" s="258">
        <f>IF(N160="nulová",J160,0)</f>
        <v>0</v>
      </c>
      <c r="BJ160" s="17" t="s">
        <v>91</v>
      </c>
      <c r="BK160" s="258">
        <f>ROUND(I160*H160,2)</f>
        <v>0</v>
      </c>
      <c r="BL160" s="17" t="s">
        <v>172</v>
      </c>
      <c r="BM160" s="257" t="s">
        <v>529</v>
      </c>
    </row>
    <row r="161" s="13" customFormat="1">
      <c r="A161" s="13"/>
      <c r="B161" s="259"/>
      <c r="C161" s="260"/>
      <c r="D161" s="261" t="s">
        <v>174</v>
      </c>
      <c r="E161" s="262" t="s">
        <v>1</v>
      </c>
      <c r="F161" s="263" t="s">
        <v>530</v>
      </c>
      <c r="G161" s="260"/>
      <c r="H161" s="264">
        <v>9.5999999999999996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174</v>
      </c>
      <c r="AU161" s="270" t="s">
        <v>91</v>
      </c>
      <c r="AV161" s="13" t="s">
        <v>91</v>
      </c>
      <c r="AW161" s="13" t="s">
        <v>32</v>
      </c>
      <c r="AX161" s="13" t="s">
        <v>84</v>
      </c>
      <c r="AY161" s="270" t="s">
        <v>165</v>
      </c>
    </row>
    <row r="162" s="2" customFormat="1" ht="16.5" customHeight="1">
      <c r="A162" s="38"/>
      <c r="B162" s="39"/>
      <c r="C162" s="245" t="s">
        <v>213</v>
      </c>
      <c r="D162" s="245" t="s">
        <v>168</v>
      </c>
      <c r="E162" s="246" t="s">
        <v>271</v>
      </c>
      <c r="F162" s="247" t="s">
        <v>272</v>
      </c>
      <c r="G162" s="248" t="s">
        <v>264</v>
      </c>
      <c r="H162" s="249">
        <v>4</v>
      </c>
      <c r="I162" s="250"/>
      <c r="J162" s="251">
        <f>ROUND(I162*H162,2)</f>
        <v>0</v>
      </c>
      <c r="K162" s="252"/>
      <c r="L162" s="44"/>
      <c r="M162" s="253" t="s">
        <v>1</v>
      </c>
      <c r="N162" s="254" t="s">
        <v>42</v>
      </c>
      <c r="O162" s="91"/>
      <c r="P162" s="255">
        <f>O162*H162</f>
        <v>0</v>
      </c>
      <c r="Q162" s="255">
        <v>0.04684</v>
      </c>
      <c r="R162" s="255">
        <f>Q162*H162</f>
        <v>0.18736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172</v>
      </c>
      <c r="AT162" s="257" t="s">
        <v>168</v>
      </c>
      <c r="AU162" s="257" t="s">
        <v>91</v>
      </c>
      <c r="AY162" s="17" t="s">
        <v>165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7" t="s">
        <v>91</v>
      </c>
      <c r="BK162" s="258">
        <f>ROUND(I162*H162,2)</f>
        <v>0</v>
      </c>
      <c r="BL162" s="17" t="s">
        <v>172</v>
      </c>
      <c r="BM162" s="257" t="s">
        <v>531</v>
      </c>
    </row>
    <row r="163" s="13" customFormat="1">
      <c r="A163" s="13"/>
      <c r="B163" s="259"/>
      <c r="C163" s="260"/>
      <c r="D163" s="261" t="s">
        <v>174</v>
      </c>
      <c r="E163" s="262" t="s">
        <v>1</v>
      </c>
      <c r="F163" s="263" t="s">
        <v>172</v>
      </c>
      <c r="G163" s="260"/>
      <c r="H163" s="264">
        <v>4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174</v>
      </c>
      <c r="AU163" s="270" t="s">
        <v>91</v>
      </c>
      <c r="AV163" s="13" t="s">
        <v>91</v>
      </c>
      <c r="AW163" s="13" t="s">
        <v>32</v>
      </c>
      <c r="AX163" s="13" t="s">
        <v>84</v>
      </c>
      <c r="AY163" s="270" t="s">
        <v>165</v>
      </c>
    </row>
    <row r="164" s="2" customFormat="1" ht="21.75" customHeight="1">
      <c r="A164" s="38"/>
      <c r="B164" s="39"/>
      <c r="C164" s="282" t="s">
        <v>218</v>
      </c>
      <c r="D164" s="282" t="s">
        <v>219</v>
      </c>
      <c r="E164" s="283" t="s">
        <v>267</v>
      </c>
      <c r="F164" s="284" t="s">
        <v>268</v>
      </c>
      <c r="G164" s="285" t="s">
        <v>264</v>
      </c>
      <c r="H164" s="286">
        <v>4</v>
      </c>
      <c r="I164" s="287"/>
      <c r="J164" s="288">
        <f>ROUND(I164*H164,2)</f>
        <v>0</v>
      </c>
      <c r="K164" s="289"/>
      <c r="L164" s="290"/>
      <c r="M164" s="291" t="s">
        <v>1</v>
      </c>
      <c r="N164" s="292" t="s">
        <v>42</v>
      </c>
      <c r="O164" s="91"/>
      <c r="P164" s="255">
        <f>O164*H164</f>
        <v>0</v>
      </c>
      <c r="Q164" s="255">
        <v>0.012489999999999999</v>
      </c>
      <c r="R164" s="255">
        <f>Q164*H164</f>
        <v>0.049959999999999997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208</v>
      </c>
      <c r="AT164" s="257" t="s">
        <v>219</v>
      </c>
      <c r="AU164" s="257" t="s">
        <v>91</v>
      </c>
      <c r="AY164" s="17" t="s">
        <v>165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91</v>
      </c>
      <c r="BK164" s="258">
        <f>ROUND(I164*H164,2)</f>
        <v>0</v>
      </c>
      <c r="BL164" s="17" t="s">
        <v>172</v>
      </c>
      <c r="BM164" s="257" t="s">
        <v>532</v>
      </c>
    </row>
    <row r="165" s="12" customFormat="1" ht="22.8" customHeight="1">
      <c r="A165" s="12"/>
      <c r="B165" s="229"/>
      <c r="C165" s="230"/>
      <c r="D165" s="231" t="s">
        <v>75</v>
      </c>
      <c r="E165" s="243" t="s">
        <v>213</v>
      </c>
      <c r="F165" s="243" t="s">
        <v>276</v>
      </c>
      <c r="G165" s="230"/>
      <c r="H165" s="230"/>
      <c r="I165" s="233"/>
      <c r="J165" s="244">
        <f>BK165</f>
        <v>0</v>
      </c>
      <c r="K165" s="230"/>
      <c r="L165" s="235"/>
      <c r="M165" s="236"/>
      <c r="N165" s="237"/>
      <c r="O165" s="237"/>
      <c r="P165" s="238">
        <f>SUM(P166:P182)</f>
        <v>0</v>
      </c>
      <c r="Q165" s="237"/>
      <c r="R165" s="238">
        <f>SUM(R166:R182)</f>
        <v>0.055850350000000007</v>
      </c>
      <c r="S165" s="237"/>
      <c r="T165" s="239">
        <f>SUM(T166:T182)</f>
        <v>0.4864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40" t="s">
        <v>84</v>
      </c>
      <c r="AT165" s="241" t="s">
        <v>75</v>
      </c>
      <c r="AU165" s="241" t="s">
        <v>84</v>
      </c>
      <c r="AY165" s="240" t="s">
        <v>165</v>
      </c>
      <c r="BK165" s="242">
        <f>SUM(BK166:BK182)</f>
        <v>0</v>
      </c>
    </row>
    <row r="166" s="2" customFormat="1" ht="21.75" customHeight="1">
      <c r="A166" s="38"/>
      <c r="B166" s="39"/>
      <c r="C166" s="245" t="s">
        <v>225</v>
      </c>
      <c r="D166" s="245" t="s">
        <v>168</v>
      </c>
      <c r="E166" s="246" t="s">
        <v>277</v>
      </c>
      <c r="F166" s="247" t="s">
        <v>278</v>
      </c>
      <c r="G166" s="248" t="s">
        <v>185</v>
      </c>
      <c r="H166" s="249">
        <v>41.555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42</v>
      </c>
      <c r="O166" s="91"/>
      <c r="P166" s="255">
        <f>O166*H166</f>
        <v>0</v>
      </c>
      <c r="Q166" s="255">
        <v>0.00012999999999999999</v>
      </c>
      <c r="R166" s="255">
        <f>Q166*H166</f>
        <v>0.0054021499999999997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172</v>
      </c>
      <c r="AT166" s="257" t="s">
        <v>168</v>
      </c>
      <c r="AU166" s="257" t="s">
        <v>91</v>
      </c>
      <c r="AY166" s="17" t="s">
        <v>165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91</v>
      </c>
      <c r="BK166" s="258">
        <f>ROUND(I166*H166,2)</f>
        <v>0</v>
      </c>
      <c r="BL166" s="17" t="s">
        <v>172</v>
      </c>
      <c r="BM166" s="257" t="s">
        <v>533</v>
      </c>
    </row>
    <row r="167" s="13" customFormat="1">
      <c r="A167" s="13"/>
      <c r="B167" s="259"/>
      <c r="C167" s="260"/>
      <c r="D167" s="261" t="s">
        <v>174</v>
      </c>
      <c r="E167" s="262" t="s">
        <v>1</v>
      </c>
      <c r="F167" s="263" t="s">
        <v>470</v>
      </c>
      <c r="G167" s="260"/>
      <c r="H167" s="264">
        <v>41.555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174</v>
      </c>
      <c r="AU167" s="270" t="s">
        <v>91</v>
      </c>
      <c r="AV167" s="13" t="s">
        <v>91</v>
      </c>
      <c r="AW167" s="13" t="s">
        <v>32</v>
      </c>
      <c r="AX167" s="13" t="s">
        <v>84</v>
      </c>
      <c r="AY167" s="270" t="s">
        <v>165</v>
      </c>
    </row>
    <row r="168" s="2" customFormat="1" ht="21.75" customHeight="1">
      <c r="A168" s="38"/>
      <c r="B168" s="39"/>
      <c r="C168" s="245" t="s">
        <v>131</v>
      </c>
      <c r="D168" s="245" t="s">
        <v>168</v>
      </c>
      <c r="E168" s="246" t="s">
        <v>281</v>
      </c>
      <c r="F168" s="247" t="s">
        <v>282</v>
      </c>
      <c r="G168" s="248" t="s">
        <v>185</v>
      </c>
      <c r="H168" s="249">
        <v>41.555</v>
      </c>
      <c r="I168" s="250"/>
      <c r="J168" s="251">
        <f>ROUND(I168*H168,2)</f>
        <v>0</v>
      </c>
      <c r="K168" s="252"/>
      <c r="L168" s="44"/>
      <c r="M168" s="253" t="s">
        <v>1</v>
      </c>
      <c r="N168" s="254" t="s">
        <v>42</v>
      </c>
      <c r="O168" s="91"/>
      <c r="P168" s="255">
        <f>O168*H168</f>
        <v>0</v>
      </c>
      <c r="Q168" s="255">
        <v>4.0000000000000003E-05</v>
      </c>
      <c r="R168" s="255">
        <f>Q168*H168</f>
        <v>0.0016622000000000002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172</v>
      </c>
      <c r="AT168" s="257" t="s">
        <v>168</v>
      </c>
      <c r="AU168" s="257" t="s">
        <v>91</v>
      </c>
      <c r="AY168" s="17" t="s">
        <v>165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91</v>
      </c>
      <c r="BK168" s="258">
        <f>ROUND(I168*H168,2)</f>
        <v>0</v>
      </c>
      <c r="BL168" s="17" t="s">
        <v>172</v>
      </c>
      <c r="BM168" s="257" t="s">
        <v>534</v>
      </c>
    </row>
    <row r="169" s="13" customFormat="1">
      <c r="A169" s="13"/>
      <c r="B169" s="259"/>
      <c r="C169" s="260"/>
      <c r="D169" s="261" t="s">
        <v>174</v>
      </c>
      <c r="E169" s="262" t="s">
        <v>1</v>
      </c>
      <c r="F169" s="263" t="s">
        <v>535</v>
      </c>
      <c r="G169" s="260"/>
      <c r="H169" s="264">
        <v>19.239999999999998</v>
      </c>
      <c r="I169" s="265"/>
      <c r="J169" s="260"/>
      <c r="K169" s="260"/>
      <c r="L169" s="266"/>
      <c r="M169" s="267"/>
      <c r="N169" s="268"/>
      <c r="O169" s="268"/>
      <c r="P169" s="268"/>
      <c r="Q169" s="268"/>
      <c r="R169" s="268"/>
      <c r="S169" s="268"/>
      <c r="T169" s="26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0" t="s">
        <v>174</v>
      </c>
      <c r="AU169" s="270" t="s">
        <v>91</v>
      </c>
      <c r="AV169" s="13" t="s">
        <v>91</v>
      </c>
      <c r="AW169" s="13" t="s">
        <v>32</v>
      </c>
      <c r="AX169" s="13" t="s">
        <v>76</v>
      </c>
      <c r="AY169" s="270" t="s">
        <v>165</v>
      </c>
    </row>
    <row r="170" s="13" customFormat="1">
      <c r="A170" s="13"/>
      <c r="B170" s="259"/>
      <c r="C170" s="260"/>
      <c r="D170" s="261" t="s">
        <v>174</v>
      </c>
      <c r="E170" s="262" t="s">
        <v>1</v>
      </c>
      <c r="F170" s="263" t="s">
        <v>536</v>
      </c>
      <c r="G170" s="260"/>
      <c r="H170" s="264">
        <v>16.795000000000002</v>
      </c>
      <c r="I170" s="265"/>
      <c r="J170" s="260"/>
      <c r="K170" s="260"/>
      <c r="L170" s="266"/>
      <c r="M170" s="267"/>
      <c r="N170" s="268"/>
      <c r="O170" s="268"/>
      <c r="P170" s="268"/>
      <c r="Q170" s="268"/>
      <c r="R170" s="268"/>
      <c r="S170" s="268"/>
      <c r="T170" s="26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0" t="s">
        <v>174</v>
      </c>
      <c r="AU170" s="270" t="s">
        <v>91</v>
      </c>
      <c r="AV170" s="13" t="s">
        <v>91</v>
      </c>
      <c r="AW170" s="13" t="s">
        <v>32</v>
      </c>
      <c r="AX170" s="13" t="s">
        <v>76</v>
      </c>
      <c r="AY170" s="270" t="s">
        <v>165</v>
      </c>
    </row>
    <row r="171" s="13" customFormat="1">
      <c r="A171" s="13"/>
      <c r="B171" s="259"/>
      <c r="C171" s="260"/>
      <c r="D171" s="261" t="s">
        <v>174</v>
      </c>
      <c r="E171" s="262" t="s">
        <v>1</v>
      </c>
      <c r="F171" s="263" t="s">
        <v>537</v>
      </c>
      <c r="G171" s="260"/>
      <c r="H171" s="264">
        <v>5.5199999999999996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174</v>
      </c>
      <c r="AU171" s="270" t="s">
        <v>91</v>
      </c>
      <c r="AV171" s="13" t="s">
        <v>91</v>
      </c>
      <c r="AW171" s="13" t="s">
        <v>32</v>
      </c>
      <c r="AX171" s="13" t="s">
        <v>76</v>
      </c>
      <c r="AY171" s="270" t="s">
        <v>165</v>
      </c>
    </row>
    <row r="172" s="14" customFormat="1">
      <c r="A172" s="14"/>
      <c r="B172" s="271"/>
      <c r="C172" s="272"/>
      <c r="D172" s="261" t="s">
        <v>174</v>
      </c>
      <c r="E172" s="273" t="s">
        <v>470</v>
      </c>
      <c r="F172" s="274" t="s">
        <v>182</v>
      </c>
      <c r="G172" s="272"/>
      <c r="H172" s="275">
        <v>41.555</v>
      </c>
      <c r="I172" s="276"/>
      <c r="J172" s="272"/>
      <c r="K172" s="272"/>
      <c r="L172" s="277"/>
      <c r="M172" s="278"/>
      <c r="N172" s="279"/>
      <c r="O172" s="279"/>
      <c r="P172" s="279"/>
      <c r="Q172" s="279"/>
      <c r="R172" s="279"/>
      <c r="S172" s="279"/>
      <c r="T172" s="28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81" t="s">
        <v>174</v>
      </c>
      <c r="AU172" s="281" t="s">
        <v>91</v>
      </c>
      <c r="AV172" s="14" t="s">
        <v>172</v>
      </c>
      <c r="AW172" s="14" t="s">
        <v>32</v>
      </c>
      <c r="AX172" s="14" t="s">
        <v>84</v>
      </c>
      <c r="AY172" s="281" t="s">
        <v>165</v>
      </c>
    </row>
    <row r="173" s="2" customFormat="1" ht="16.5" customHeight="1">
      <c r="A173" s="38"/>
      <c r="B173" s="39"/>
      <c r="C173" s="245" t="s">
        <v>236</v>
      </c>
      <c r="D173" s="245" t="s">
        <v>168</v>
      </c>
      <c r="E173" s="246" t="s">
        <v>538</v>
      </c>
      <c r="F173" s="247" t="s">
        <v>539</v>
      </c>
      <c r="G173" s="248" t="s">
        <v>458</v>
      </c>
      <c r="H173" s="249">
        <v>1</v>
      </c>
      <c r="I173" s="250"/>
      <c r="J173" s="251">
        <f>ROUND(I173*H173,2)</f>
        <v>0</v>
      </c>
      <c r="K173" s="252"/>
      <c r="L173" s="44"/>
      <c r="M173" s="253" t="s">
        <v>1</v>
      </c>
      <c r="N173" s="254" t="s">
        <v>42</v>
      </c>
      <c r="O173" s="91"/>
      <c r="P173" s="255">
        <f>O173*H173</f>
        <v>0</v>
      </c>
      <c r="Q173" s="255">
        <v>0.04641</v>
      </c>
      <c r="R173" s="255">
        <f>Q173*H173</f>
        <v>0.04641</v>
      </c>
      <c r="S173" s="255">
        <v>0</v>
      </c>
      <c r="T173" s="25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7" t="s">
        <v>172</v>
      </c>
      <c r="AT173" s="257" t="s">
        <v>168</v>
      </c>
      <c r="AU173" s="257" t="s">
        <v>91</v>
      </c>
      <c r="AY173" s="17" t="s">
        <v>165</v>
      </c>
      <c r="BE173" s="258">
        <f>IF(N173="základní",J173,0)</f>
        <v>0</v>
      </c>
      <c r="BF173" s="258">
        <f>IF(N173="snížená",J173,0)</f>
        <v>0</v>
      </c>
      <c r="BG173" s="258">
        <f>IF(N173="zákl. přenesená",J173,0)</f>
        <v>0</v>
      </c>
      <c r="BH173" s="258">
        <f>IF(N173="sníž. přenesená",J173,0)</f>
        <v>0</v>
      </c>
      <c r="BI173" s="258">
        <f>IF(N173="nulová",J173,0)</f>
        <v>0</v>
      </c>
      <c r="BJ173" s="17" t="s">
        <v>91</v>
      </c>
      <c r="BK173" s="258">
        <f>ROUND(I173*H173,2)</f>
        <v>0</v>
      </c>
      <c r="BL173" s="17" t="s">
        <v>172</v>
      </c>
      <c r="BM173" s="257" t="s">
        <v>540</v>
      </c>
    </row>
    <row r="174" s="13" customFormat="1">
      <c r="A174" s="13"/>
      <c r="B174" s="259"/>
      <c r="C174" s="260"/>
      <c r="D174" s="261" t="s">
        <v>174</v>
      </c>
      <c r="E174" s="262" t="s">
        <v>1</v>
      </c>
      <c r="F174" s="263" t="s">
        <v>84</v>
      </c>
      <c r="G174" s="260"/>
      <c r="H174" s="264">
        <v>1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174</v>
      </c>
      <c r="AU174" s="270" t="s">
        <v>91</v>
      </c>
      <c r="AV174" s="13" t="s">
        <v>91</v>
      </c>
      <c r="AW174" s="13" t="s">
        <v>32</v>
      </c>
      <c r="AX174" s="13" t="s">
        <v>84</v>
      </c>
      <c r="AY174" s="270" t="s">
        <v>165</v>
      </c>
    </row>
    <row r="175" s="2" customFormat="1" ht="16.5" customHeight="1">
      <c r="A175" s="38"/>
      <c r="B175" s="39"/>
      <c r="C175" s="245" t="s">
        <v>240</v>
      </c>
      <c r="D175" s="245" t="s">
        <v>168</v>
      </c>
      <c r="E175" s="246" t="s">
        <v>541</v>
      </c>
      <c r="F175" s="247" t="s">
        <v>542</v>
      </c>
      <c r="G175" s="248" t="s">
        <v>171</v>
      </c>
      <c r="H175" s="249">
        <v>21.600000000000001</v>
      </c>
      <c r="I175" s="250"/>
      <c r="J175" s="251">
        <f>ROUND(I175*H175,2)</f>
        <v>0</v>
      </c>
      <c r="K175" s="252"/>
      <c r="L175" s="44"/>
      <c r="M175" s="253" t="s">
        <v>1</v>
      </c>
      <c r="N175" s="254" t="s">
        <v>42</v>
      </c>
      <c r="O175" s="91"/>
      <c r="P175" s="255">
        <f>O175*H175</f>
        <v>0</v>
      </c>
      <c r="Q175" s="255">
        <v>0</v>
      </c>
      <c r="R175" s="255">
        <f>Q175*H175</f>
        <v>0</v>
      </c>
      <c r="S175" s="255">
        <v>0</v>
      </c>
      <c r="T175" s="25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7" t="s">
        <v>172</v>
      </c>
      <c r="AT175" s="257" t="s">
        <v>168</v>
      </c>
      <c r="AU175" s="257" t="s">
        <v>91</v>
      </c>
      <c r="AY175" s="17" t="s">
        <v>165</v>
      </c>
      <c r="BE175" s="258">
        <f>IF(N175="základní",J175,0)</f>
        <v>0</v>
      </c>
      <c r="BF175" s="258">
        <f>IF(N175="snížená",J175,0)</f>
        <v>0</v>
      </c>
      <c r="BG175" s="258">
        <f>IF(N175="zákl. přenesená",J175,0)</f>
        <v>0</v>
      </c>
      <c r="BH175" s="258">
        <f>IF(N175="sníž. přenesená",J175,0)</f>
        <v>0</v>
      </c>
      <c r="BI175" s="258">
        <f>IF(N175="nulová",J175,0)</f>
        <v>0</v>
      </c>
      <c r="BJ175" s="17" t="s">
        <v>91</v>
      </c>
      <c r="BK175" s="258">
        <f>ROUND(I175*H175,2)</f>
        <v>0</v>
      </c>
      <c r="BL175" s="17" t="s">
        <v>172</v>
      </c>
      <c r="BM175" s="257" t="s">
        <v>543</v>
      </c>
    </row>
    <row r="176" s="13" customFormat="1">
      <c r="A176" s="13"/>
      <c r="B176" s="259"/>
      <c r="C176" s="260"/>
      <c r="D176" s="261" t="s">
        <v>174</v>
      </c>
      <c r="E176" s="262" t="s">
        <v>1</v>
      </c>
      <c r="F176" s="263" t="s">
        <v>544</v>
      </c>
      <c r="G176" s="260"/>
      <c r="H176" s="264">
        <v>14.4</v>
      </c>
      <c r="I176" s="265"/>
      <c r="J176" s="260"/>
      <c r="K176" s="260"/>
      <c r="L176" s="266"/>
      <c r="M176" s="267"/>
      <c r="N176" s="268"/>
      <c r="O176" s="268"/>
      <c r="P176" s="268"/>
      <c r="Q176" s="268"/>
      <c r="R176" s="268"/>
      <c r="S176" s="268"/>
      <c r="T176" s="26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0" t="s">
        <v>174</v>
      </c>
      <c r="AU176" s="270" t="s">
        <v>91</v>
      </c>
      <c r="AV176" s="13" t="s">
        <v>91</v>
      </c>
      <c r="AW176" s="13" t="s">
        <v>32</v>
      </c>
      <c r="AX176" s="13" t="s">
        <v>76</v>
      </c>
      <c r="AY176" s="270" t="s">
        <v>165</v>
      </c>
    </row>
    <row r="177" s="13" customFormat="1">
      <c r="A177" s="13"/>
      <c r="B177" s="259"/>
      <c r="C177" s="260"/>
      <c r="D177" s="261" t="s">
        <v>174</v>
      </c>
      <c r="E177" s="262" t="s">
        <v>1</v>
      </c>
      <c r="F177" s="263" t="s">
        <v>545</v>
      </c>
      <c r="G177" s="260"/>
      <c r="H177" s="264">
        <v>7.2000000000000002</v>
      </c>
      <c r="I177" s="265"/>
      <c r="J177" s="260"/>
      <c r="K177" s="260"/>
      <c r="L177" s="266"/>
      <c r="M177" s="267"/>
      <c r="N177" s="268"/>
      <c r="O177" s="268"/>
      <c r="P177" s="268"/>
      <c r="Q177" s="268"/>
      <c r="R177" s="268"/>
      <c r="S177" s="268"/>
      <c r="T177" s="26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0" t="s">
        <v>174</v>
      </c>
      <c r="AU177" s="270" t="s">
        <v>91</v>
      </c>
      <c r="AV177" s="13" t="s">
        <v>91</v>
      </c>
      <c r="AW177" s="13" t="s">
        <v>32</v>
      </c>
      <c r="AX177" s="13" t="s">
        <v>76</v>
      </c>
      <c r="AY177" s="270" t="s">
        <v>165</v>
      </c>
    </row>
    <row r="178" s="14" customFormat="1">
      <c r="A178" s="14"/>
      <c r="B178" s="271"/>
      <c r="C178" s="272"/>
      <c r="D178" s="261" t="s">
        <v>174</v>
      </c>
      <c r="E178" s="273" t="s">
        <v>1</v>
      </c>
      <c r="F178" s="274" t="s">
        <v>182</v>
      </c>
      <c r="G178" s="272"/>
      <c r="H178" s="275">
        <v>21.600000000000001</v>
      </c>
      <c r="I178" s="276"/>
      <c r="J178" s="272"/>
      <c r="K178" s="272"/>
      <c r="L178" s="277"/>
      <c r="M178" s="278"/>
      <c r="N178" s="279"/>
      <c r="O178" s="279"/>
      <c r="P178" s="279"/>
      <c r="Q178" s="279"/>
      <c r="R178" s="279"/>
      <c r="S178" s="279"/>
      <c r="T178" s="28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1" t="s">
        <v>174</v>
      </c>
      <c r="AU178" s="281" t="s">
        <v>91</v>
      </c>
      <c r="AV178" s="14" t="s">
        <v>172</v>
      </c>
      <c r="AW178" s="14" t="s">
        <v>32</v>
      </c>
      <c r="AX178" s="14" t="s">
        <v>84</v>
      </c>
      <c r="AY178" s="281" t="s">
        <v>165</v>
      </c>
    </row>
    <row r="179" s="2" customFormat="1" ht="16.5" customHeight="1">
      <c r="A179" s="38"/>
      <c r="B179" s="39"/>
      <c r="C179" s="282" t="s">
        <v>8</v>
      </c>
      <c r="D179" s="282" t="s">
        <v>219</v>
      </c>
      <c r="E179" s="283" t="s">
        <v>546</v>
      </c>
      <c r="F179" s="284" t="s">
        <v>547</v>
      </c>
      <c r="G179" s="285" t="s">
        <v>171</v>
      </c>
      <c r="H179" s="286">
        <v>23.760000000000002</v>
      </c>
      <c r="I179" s="287"/>
      <c r="J179" s="288">
        <f>ROUND(I179*H179,2)</f>
        <v>0</v>
      </c>
      <c r="K179" s="289"/>
      <c r="L179" s="290"/>
      <c r="M179" s="291" t="s">
        <v>1</v>
      </c>
      <c r="N179" s="292" t="s">
        <v>42</v>
      </c>
      <c r="O179" s="91"/>
      <c r="P179" s="255">
        <f>O179*H179</f>
        <v>0</v>
      </c>
      <c r="Q179" s="255">
        <v>0.00010000000000000001</v>
      </c>
      <c r="R179" s="255">
        <f>Q179*H179</f>
        <v>0.0023760000000000001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208</v>
      </c>
      <c r="AT179" s="257" t="s">
        <v>219</v>
      </c>
      <c r="AU179" s="257" t="s">
        <v>91</v>
      </c>
      <c r="AY179" s="17" t="s">
        <v>165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7" t="s">
        <v>91</v>
      </c>
      <c r="BK179" s="258">
        <f>ROUND(I179*H179,2)</f>
        <v>0</v>
      </c>
      <c r="BL179" s="17" t="s">
        <v>172</v>
      </c>
      <c r="BM179" s="257" t="s">
        <v>548</v>
      </c>
    </row>
    <row r="180" s="13" customFormat="1">
      <c r="A180" s="13"/>
      <c r="B180" s="259"/>
      <c r="C180" s="260"/>
      <c r="D180" s="261" t="s">
        <v>174</v>
      </c>
      <c r="E180" s="260"/>
      <c r="F180" s="263" t="s">
        <v>549</v>
      </c>
      <c r="G180" s="260"/>
      <c r="H180" s="264">
        <v>23.760000000000002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174</v>
      </c>
      <c r="AU180" s="270" t="s">
        <v>91</v>
      </c>
      <c r="AV180" s="13" t="s">
        <v>91</v>
      </c>
      <c r="AW180" s="13" t="s">
        <v>4</v>
      </c>
      <c r="AX180" s="13" t="s">
        <v>84</v>
      </c>
      <c r="AY180" s="270" t="s">
        <v>165</v>
      </c>
    </row>
    <row r="181" s="2" customFormat="1" ht="16.5" customHeight="1">
      <c r="A181" s="38"/>
      <c r="B181" s="39"/>
      <c r="C181" s="245" t="s">
        <v>256</v>
      </c>
      <c r="D181" s="245" t="s">
        <v>168</v>
      </c>
      <c r="E181" s="246" t="s">
        <v>292</v>
      </c>
      <c r="F181" s="247" t="s">
        <v>293</v>
      </c>
      <c r="G181" s="248" t="s">
        <v>185</v>
      </c>
      <c r="H181" s="249">
        <v>6.4000000000000004</v>
      </c>
      <c r="I181" s="250"/>
      <c r="J181" s="251">
        <f>ROUND(I181*H181,2)</f>
        <v>0</v>
      </c>
      <c r="K181" s="252"/>
      <c r="L181" s="44"/>
      <c r="M181" s="253" t="s">
        <v>1</v>
      </c>
      <c r="N181" s="254" t="s">
        <v>42</v>
      </c>
      <c r="O181" s="91"/>
      <c r="P181" s="255">
        <f>O181*H181</f>
        <v>0</v>
      </c>
      <c r="Q181" s="255">
        <v>0</v>
      </c>
      <c r="R181" s="255">
        <f>Q181*H181</f>
        <v>0</v>
      </c>
      <c r="S181" s="255">
        <v>0.075999999999999998</v>
      </c>
      <c r="T181" s="256">
        <f>S181*H181</f>
        <v>0.4864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7" t="s">
        <v>172</v>
      </c>
      <c r="AT181" s="257" t="s">
        <v>168</v>
      </c>
      <c r="AU181" s="257" t="s">
        <v>91</v>
      </c>
      <c r="AY181" s="17" t="s">
        <v>165</v>
      </c>
      <c r="BE181" s="258">
        <f>IF(N181="základní",J181,0)</f>
        <v>0</v>
      </c>
      <c r="BF181" s="258">
        <f>IF(N181="snížená",J181,0)</f>
        <v>0</v>
      </c>
      <c r="BG181" s="258">
        <f>IF(N181="zákl. přenesená",J181,0)</f>
        <v>0</v>
      </c>
      <c r="BH181" s="258">
        <f>IF(N181="sníž. přenesená",J181,0)</f>
        <v>0</v>
      </c>
      <c r="BI181" s="258">
        <f>IF(N181="nulová",J181,0)</f>
        <v>0</v>
      </c>
      <c r="BJ181" s="17" t="s">
        <v>91</v>
      </c>
      <c r="BK181" s="258">
        <f>ROUND(I181*H181,2)</f>
        <v>0</v>
      </c>
      <c r="BL181" s="17" t="s">
        <v>172</v>
      </c>
      <c r="BM181" s="257" t="s">
        <v>550</v>
      </c>
    </row>
    <row r="182" s="13" customFormat="1">
      <c r="A182" s="13"/>
      <c r="B182" s="259"/>
      <c r="C182" s="260"/>
      <c r="D182" s="261" t="s">
        <v>174</v>
      </c>
      <c r="E182" s="262" t="s">
        <v>1</v>
      </c>
      <c r="F182" s="263" t="s">
        <v>551</v>
      </c>
      <c r="G182" s="260"/>
      <c r="H182" s="264">
        <v>6.4000000000000004</v>
      </c>
      <c r="I182" s="265"/>
      <c r="J182" s="260"/>
      <c r="K182" s="260"/>
      <c r="L182" s="266"/>
      <c r="M182" s="267"/>
      <c r="N182" s="268"/>
      <c r="O182" s="268"/>
      <c r="P182" s="268"/>
      <c r="Q182" s="268"/>
      <c r="R182" s="268"/>
      <c r="S182" s="268"/>
      <c r="T182" s="26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70" t="s">
        <v>174</v>
      </c>
      <c r="AU182" s="270" t="s">
        <v>91</v>
      </c>
      <c r="AV182" s="13" t="s">
        <v>91</v>
      </c>
      <c r="AW182" s="13" t="s">
        <v>32</v>
      </c>
      <c r="AX182" s="13" t="s">
        <v>84</v>
      </c>
      <c r="AY182" s="270" t="s">
        <v>165</v>
      </c>
    </row>
    <row r="183" s="12" customFormat="1" ht="22.8" customHeight="1">
      <c r="A183" s="12"/>
      <c r="B183" s="229"/>
      <c r="C183" s="230"/>
      <c r="D183" s="231" t="s">
        <v>75</v>
      </c>
      <c r="E183" s="243" t="s">
        <v>322</v>
      </c>
      <c r="F183" s="243" t="s">
        <v>323</v>
      </c>
      <c r="G183" s="230"/>
      <c r="H183" s="230"/>
      <c r="I183" s="233"/>
      <c r="J183" s="244">
        <f>BK183</f>
        <v>0</v>
      </c>
      <c r="K183" s="230"/>
      <c r="L183" s="235"/>
      <c r="M183" s="236"/>
      <c r="N183" s="237"/>
      <c r="O183" s="237"/>
      <c r="P183" s="238">
        <f>SUM(P184:P188)</f>
        <v>0</v>
      </c>
      <c r="Q183" s="237"/>
      <c r="R183" s="238">
        <f>SUM(R184:R188)</f>
        <v>0</v>
      </c>
      <c r="S183" s="237"/>
      <c r="T183" s="239">
        <f>SUM(T184:T188)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40" t="s">
        <v>84</v>
      </c>
      <c r="AT183" s="241" t="s">
        <v>75</v>
      </c>
      <c r="AU183" s="241" t="s">
        <v>84</v>
      </c>
      <c r="AY183" s="240" t="s">
        <v>165</v>
      </c>
      <c r="BK183" s="242">
        <f>SUM(BK184:BK188)</f>
        <v>0</v>
      </c>
    </row>
    <row r="184" s="2" customFormat="1" ht="16.5" customHeight="1">
      <c r="A184" s="38"/>
      <c r="B184" s="39"/>
      <c r="C184" s="245" t="s">
        <v>261</v>
      </c>
      <c r="D184" s="245" t="s">
        <v>168</v>
      </c>
      <c r="E184" s="246" t="s">
        <v>552</v>
      </c>
      <c r="F184" s="247" t="s">
        <v>553</v>
      </c>
      <c r="G184" s="248" t="s">
        <v>179</v>
      </c>
      <c r="H184" s="249">
        <v>0.753</v>
      </c>
      <c r="I184" s="250"/>
      <c r="J184" s="251">
        <f>ROUND(I184*H184,2)</f>
        <v>0</v>
      </c>
      <c r="K184" s="252"/>
      <c r="L184" s="44"/>
      <c r="M184" s="253" t="s">
        <v>1</v>
      </c>
      <c r="N184" s="254" t="s">
        <v>42</v>
      </c>
      <c r="O184" s="91"/>
      <c r="P184" s="255">
        <f>O184*H184</f>
        <v>0</v>
      </c>
      <c r="Q184" s="255">
        <v>0</v>
      </c>
      <c r="R184" s="255">
        <f>Q184*H184</f>
        <v>0</v>
      </c>
      <c r="S184" s="255">
        <v>0</v>
      </c>
      <c r="T184" s="25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7" t="s">
        <v>172</v>
      </c>
      <c r="AT184" s="257" t="s">
        <v>168</v>
      </c>
      <c r="AU184" s="257" t="s">
        <v>91</v>
      </c>
      <c r="AY184" s="17" t="s">
        <v>165</v>
      </c>
      <c r="BE184" s="258">
        <f>IF(N184="základní",J184,0)</f>
        <v>0</v>
      </c>
      <c r="BF184" s="258">
        <f>IF(N184="snížená",J184,0)</f>
        <v>0</v>
      </c>
      <c r="BG184" s="258">
        <f>IF(N184="zákl. přenesená",J184,0)</f>
        <v>0</v>
      </c>
      <c r="BH184" s="258">
        <f>IF(N184="sníž. přenesená",J184,0)</f>
        <v>0</v>
      </c>
      <c r="BI184" s="258">
        <f>IF(N184="nulová",J184,0)</f>
        <v>0</v>
      </c>
      <c r="BJ184" s="17" t="s">
        <v>91</v>
      </c>
      <c r="BK184" s="258">
        <f>ROUND(I184*H184,2)</f>
        <v>0</v>
      </c>
      <c r="BL184" s="17" t="s">
        <v>172</v>
      </c>
      <c r="BM184" s="257" t="s">
        <v>554</v>
      </c>
    </row>
    <row r="185" s="2" customFormat="1" ht="21.75" customHeight="1">
      <c r="A185" s="38"/>
      <c r="B185" s="39"/>
      <c r="C185" s="245" t="s">
        <v>266</v>
      </c>
      <c r="D185" s="245" t="s">
        <v>168</v>
      </c>
      <c r="E185" s="246" t="s">
        <v>328</v>
      </c>
      <c r="F185" s="247" t="s">
        <v>329</v>
      </c>
      <c r="G185" s="248" t="s">
        <v>179</v>
      </c>
      <c r="H185" s="249">
        <v>0.753</v>
      </c>
      <c r="I185" s="250"/>
      <c r="J185" s="251">
        <f>ROUND(I185*H185,2)</f>
        <v>0</v>
      </c>
      <c r="K185" s="252"/>
      <c r="L185" s="44"/>
      <c r="M185" s="253" t="s">
        <v>1</v>
      </c>
      <c r="N185" s="254" t="s">
        <v>42</v>
      </c>
      <c r="O185" s="91"/>
      <c r="P185" s="255">
        <f>O185*H185</f>
        <v>0</v>
      </c>
      <c r="Q185" s="255">
        <v>0</v>
      </c>
      <c r="R185" s="255">
        <f>Q185*H185</f>
        <v>0</v>
      </c>
      <c r="S185" s="255">
        <v>0</v>
      </c>
      <c r="T185" s="25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172</v>
      </c>
      <c r="AT185" s="257" t="s">
        <v>168</v>
      </c>
      <c r="AU185" s="257" t="s">
        <v>91</v>
      </c>
      <c r="AY185" s="17" t="s">
        <v>165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91</v>
      </c>
      <c r="BK185" s="258">
        <f>ROUND(I185*H185,2)</f>
        <v>0</v>
      </c>
      <c r="BL185" s="17" t="s">
        <v>172</v>
      </c>
      <c r="BM185" s="257" t="s">
        <v>555</v>
      </c>
    </row>
    <row r="186" s="2" customFormat="1" ht="21.75" customHeight="1">
      <c r="A186" s="38"/>
      <c r="B186" s="39"/>
      <c r="C186" s="245" t="s">
        <v>270</v>
      </c>
      <c r="D186" s="245" t="s">
        <v>168</v>
      </c>
      <c r="E186" s="246" t="s">
        <v>332</v>
      </c>
      <c r="F186" s="247" t="s">
        <v>333</v>
      </c>
      <c r="G186" s="248" t="s">
        <v>179</v>
      </c>
      <c r="H186" s="249">
        <v>6.7770000000000001</v>
      </c>
      <c r="I186" s="250"/>
      <c r="J186" s="251">
        <f>ROUND(I186*H186,2)</f>
        <v>0</v>
      </c>
      <c r="K186" s="252"/>
      <c r="L186" s="44"/>
      <c r="M186" s="253" t="s">
        <v>1</v>
      </c>
      <c r="N186" s="254" t="s">
        <v>42</v>
      </c>
      <c r="O186" s="91"/>
      <c r="P186" s="255">
        <f>O186*H186</f>
        <v>0</v>
      </c>
      <c r="Q186" s="255">
        <v>0</v>
      </c>
      <c r="R186" s="255">
        <f>Q186*H186</f>
        <v>0</v>
      </c>
      <c r="S186" s="255">
        <v>0</v>
      </c>
      <c r="T186" s="25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7" t="s">
        <v>172</v>
      </c>
      <c r="AT186" s="257" t="s">
        <v>168</v>
      </c>
      <c r="AU186" s="257" t="s">
        <v>91</v>
      </c>
      <c r="AY186" s="17" t="s">
        <v>165</v>
      </c>
      <c r="BE186" s="258">
        <f>IF(N186="základní",J186,0)</f>
        <v>0</v>
      </c>
      <c r="BF186" s="258">
        <f>IF(N186="snížená",J186,0)</f>
        <v>0</v>
      </c>
      <c r="BG186" s="258">
        <f>IF(N186="zákl. přenesená",J186,0)</f>
        <v>0</v>
      </c>
      <c r="BH186" s="258">
        <f>IF(N186="sníž. přenesená",J186,0)</f>
        <v>0</v>
      </c>
      <c r="BI186" s="258">
        <f>IF(N186="nulová",J186,0)</f>
        <v>0</v>
      </c>
      <c r="BJ186" s="17" t="s">
        <v>91</v>
      </c>
      <c r="BK186" s="258">
        <f>ROUND(I186*H186,2)</f>
        <v>0</v>
      </c>
      <c r="BL186" s="17" t="s">
        <v>172</v>
      </c>
      <c r="BM186" s="257" t="s">
        <v>556</v>
      </c>
    </row>
    <row r="187" s="13" customFormat="1">
      <c r="A187" s="13"/>
      <c r="B187" s="259"/>
      <c r="C187" s="260"/>
      <c r="D187" s="261" t="s">
        <v>174</v>
      </c>
      <c r="E187" s="260"/>
      <c r="F187" s="263" t="s">
        <v>557</v>
      </c>
      <c r="G187" s="260"/>
      <c r="H187" s="264">
        <v>6.7770000000000001</v>
      </c>
      <c r="I187" s="265"/>
      <c r="J187" s="260"/>
      <c r="K187" s="260"/>
      <c r="L187" s="266"/>
      <c r="M187" s="267"/>
      <c r="N187" s="268"/>
      <c r="O187" s="268"/>
      <c r="P187" s="268"/>
      <c r="Q187" s="268"/>
      <c r="R187" s="268"/>
      <c r="S187" s="268"/>
      <c r="T187" s="26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70" t="s">
        <v>174</v>
      </c>
      <c r="AU187" s="270" t="s">
        <v>91</v>
      </c>
      <c r="AV187" s="13" t="s">
        <v>91</v>
      </c>
      <c r="AW187" s="13" t="s">
        <v>4</v>
      </c>
      <c r="AX187" s="13" t="s">
        <v>84</v>
      </c>
      <c r="AY187" s="270" t="s">
        <v>165</v>
      </c>
    </row>
    <row r="188" s="2" customFormat="1" ht="21.75" customHeight="1">
      <c r="A188" s="38"/>
      <c r="B188" s="39"/>
      <c r="C188" s="245" t="s">
        <v>274</v>
      </c>
      <c r="D188" s="245" t="s">
        <v>168</v>
      </c>
      <c r="E188" s="246" t="s">
        <v>347</v>
      </c>
      <c r="F188" s="247" t="s">
        <v>348</v>
      </c>
      <c r="G188" s="248" t="s">
        <v>179</v>
      </c>
      <c r="H188" s="249">
        <v>0.753</v>
      </c>
      <c r="I188" s="250"/>
      <c r="J188" s="251">
        <f>ROUND(I188*H188,2)</f>
        <v>0</v>
      </c>
      <c r="K188" s="252"/>
      <c r="L188" s="44"/>
      <c r="M188" s="253" t="s">
        <v>1</v>
      </c>
      <c r="N188" s="254" t="s">
        <v>42</v>
      </c>
      <c r="O188" s="91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172</v>
      </c>
      <c r="AT188" s="257" t="s">
        <v>168</v>
      </c>
      <c r="AU188" s="257" t="s">
        <v>91</v>
      </c>
      <c r="AY188" s="17" t="s">
        <v>165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7" t="s">
        <v>91</v>
      </c>
      <c r="BK188" s="258">
        <f>ROUND(I188*H188,2)</f>
        <v>0</v>
      </c>
      <c r="BL188" s="17" t="s">
        <v>172</v>
      </c>
      <c r="BM188" s="257" t="s">
        <v>558</v>
      </c>
    </row>
    <row r="189" s="12" customFormat="1" ht="22.8" customHeight="1">
      <c r="A189" s="12"/>
      <c r="B189" s="229"/>
      <c r="C189" s="230"/>
      <c r="D189" s="231" t="s">
        <v>75</v>
      </c>
      <c r="E189" s="243" t="s">
        <v>351</v>
      </c>
      <c r="F189" s="243" t="s">
        <v>352</v>
      </c>
      <c r="G189" s="230"/>
      <c r="H189" s="230"/>
      <c r="I189" s="233"/>
      <c r="J189" s="244">
        <f>BK189</f>
        <v>0</v>
      </c>
      <c r="K189" s="230"/>
      <c r="L189" s="235"/>
      <c r="M189" s="236"/>
      <c r="N189" s="237"/>
      <c r="O189" s="237"/>
      <c r="P189" s="238">
        <f>P190</f>
        <v>0</v>
      </c>
      <c r="Q189" s="237"/>
      <c r="R189" s="238">
        <f>R190</f>
        <v>0</v>
      </c>
      <c r="S189" s="237"/>
      <c r="T189" s="239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40" t="s">
        <v>84</v>
      </c>
      <c r="AT189" s="241" t="s">
        <v>75</v>
      </c>
      <c r="AU189" s="241" t="s">
        <v>84</v>
      </c>
      <c r="AY189" s="240" t="s">
        <v>165</v>
      </c>
      <c r="BK189" s="242">
        <f>BK190</f>
        <v>0</v>
      </c>
    </row>
    <row r="190" s="2" customFormat="1" ht="16.5" customHeight="1">
      <c r="A190" s="38"/>
      <c r="B190" s="39"/>
      <c r="C190" s="245" t="s">
        <v>7</v>
      </c>
      <c r="D190" s="245" t="s">
        <v>168</v>
      </c>
      <c r="E190" s="246" t="s">
        <v>354</v>
      </c>
      <c r="F190" s="247" t="s">
        <v>355</v>
      </c>
      <c r="G190" s="248" t="s">
        <v>179</v>
      </c>
      <c r="H190" s="249">
        <v>1.28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42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172</v>
      </c>
      <c r="AT190" s="257" t="s">
        <v>168</v>
      </c>
      <c r="AU190" s="257" t="s">
        <v>91</v>
      </c>
      <c r="AY190" s="17" t="s">
        <v>165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91</v>
      </c>
      <c r="BK190" s="258">
        <f>ROUND(I190*H190,2)</f>
        <v>0</v>
      </c>
      <c r="BL190" s="17" t="s">
        <v>172</v>
      </c>
      <c r="BM190" s="257" t="s">
        <v>559</v>
      </c>
    </row>
    <row r="191" s="12" customFormat="1" ht="25.92" customHeight="1">
      <c r="A191" s="12"/>
      <c r="B191" s="229"/>
      <c r="C191" s="230"/>
      <c r="D191" s="231" t="s">
        <v>75</v>
      </c>
      <c r="E191" s="232" t="s">
        <v>357</v>
      </c>
      <c r="F191" s="232" t="s">
        <v>358</v>
      </c>
      <c r="G191" s="230"/>
      <c r="H191" s="230"/>
      <c r="I191" s="233"/>
      <c r="J191" s="234">
        <f>BK191</f>
        <v>0</v>
      </c>
      <c r="K191" s="230"/>
      <c r="L191" s="235"/>
      <c r="M191" s="236"/>
      <c r="N191" s="237"/>
      <c r="O191" s="237"/>
      <c r="P191" s="238">
        <f>P192+P200+P215+P219+P238+P241+P246+P295</f>
        <v>0</v>
      </c>
      <c r="Q191" s="237"/>
      <c r="R191" s="238">
        <f>R192+R200+R215+R219+R238+R241+R246+R295</f>
        <v>1.1477249899999999</v>
      </c>
      <c r="S191" s="237"/>
      <c r="T191" s="239">
        <f>T192+T200+T215+T219+T238+T241+T246+T295</f>
        <v>0.26665709999999998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40" t="s">
        <v>91</v>
      </c>
      <c r="AT191" s="241" t="s">
        <v>75</v>
      </c>
      <c r="AU191" s="241" t="s">
        <v>76</v>
      </c>
      <c r="AY191" s="240" t="s">
        <v>165</v>
      </c>
      <c r="BK191" s="242">
        <f>BK192+BK200+BK215+BK219+BK238+BK241+BK246+BK295</f>
        <v>0</v>
      </c>
    </row>
    <row r="192" s="12" customFormat="1" ht="22.8" customHeight="1">
      <c r="A192" s="12"/>
      <c r="B192" s="229"/>
      <c r="C192" s="230"/>
      <c r="D192" s="231" t="s">
        <v>75</v>
      </c>
      <c r="E192" s="243" t="s">
        <v>560</v>
      </c>
      <c r="F192" s="243" t="s">
        <v>561</v>
      </c>
      <c r="G192" s="230"/>
      <c r="H192" s="230"/>
      <c r="I192" s="233"/>
      <c r="J192" s="244">
        <f>BK192</f>
        <v>0</v>
      </c>
      <c r="K192" s="230"/>
      <c r="L192" s="235"/>
      <c r="M192" s="236"/>
      <c r="N192" s="237"/>
      <c r="O192" s="237"/>
      <c r="P192" s="238">
        <f>SUM(P193:P199)</f>
        <v>0</v>
      </c>
      <c r="Q192" s="237"/>
      <c r="R192" s="238">
        <f>SUM(R193:R199)</f>
        <v>0.033509999999999998</v>
      </c>
      <c r="S192" s="237"/>
      <c r="T192" s="239">
        <f>SUM(T193:T199)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40" t="s">
        <v>91</v>
      </c>
      <c r="AT192" s="241" t="s">
        <v>75</v>
      </c>
      <c r="AU192" s="241" t="s">
        <v>84</v>
      </c>
      <c r="AY192" s="240" t="s">
        <v>165</v>
      </c>
      <c r="BK192" s="242">
        <f>SUM(BK193:BK199)</f>
        <v>0</v>
      </c>
    </row>
    <row r="193" s="2" customFormat="1" ht="16.5" customHeight="1">
      <c r="A193" s="38"/>
      <c r="B193" s="39"/>
      <c r="C193" s="245" t="s">
        <v>280</v>
      </c>
      <c r="D193" s="245" t="s">
        <v>168</v>
      </c>
      <c r="E193" s="246" t="s">
        <v>562</v>
      </c>
      <c r="F193" s="247" t="s">
        <v>563</v>
      </c>
      <c r="G193" s="248" t="s">
        <v>185</v>
      </c>
      <c r="H193" s="249">
        <v>3</v>
      </c>
      <c r="I193" s="250"/>
      <c r="J193" s="251">
        <f>ROUND(I193*H193,2)</f>
        <v>0</v>
      </c>
      <c r="K193" s="252"/>
      <c r="L193" s="44"/>
      <c r="M193" s="253" t="s">
        <v>1</v>
      </c>
      <c r="N193" s="254" t="s">
        <v>42</v>
      </c>
      <c r="O193" s="91"/>
      <c r="P193" s="255">
        <f>O193*H193</f>
        <v>0</v>
      </c>
      <c r="Q193" s="255">
        <v>0.00010000000000000001</v>
      </c>
      <c r="R193" s="255">
        <f>Q193*H193</f>
        <v>0.00030000000000000003</v>
      </c>
      <c r="S193" s="255">
        <v>0</v>
      </c>
      <c r="T193" s="25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7" t="s">
        <v>256</v>
      </c>
      <c r="AT193" s="257" t="s">
        <v>168</v>
      </c>
      <c r="AU193" s="257" t="s">
        <v>91</v>
      </c>
      <c r="AY193" s="17" t="s">
        <v>165</v>
      </c>
      <c r="BE193" s="258">
        <f>IF(N193="základní",J193,0)</f>
        <v>0</v>
      </c>
      <c r="BF193" s="258">
        <f>IF(N193="snížená",J193,0)</f>
        <v>0</v>
      </c>
      <c r="BG193" s="258">
        <f>IF(N193="zákl. přenesená",J193,0)</f>
        <v>0</v>
      </c>
      <c r="BH193" s="258">
        <f>IF(N193="sníž. přenesená",J193,0)</f>
        <v>0</v>
      </c>
      <c r="BI193" s="258">
        <f>IF(N193="nulová",J193,0)</f>
        <v>0</v>
      </c>
      <c r="BJ193" s="17" t="s">
        <v>91</v>
      </c>
      <c r="BK193" s="258">
        <f>ROUND(I193*H193,2)</f>
        <v>0</v>
      </c>
      <c r="BL193" s="17" t="s">
        <v>256</v>
      </c>
      <c r="BM193" s="257" t="s">
        <v>564</v>
      </c>
    </row>
    <row r="194" s="13" customFormat="1">
      <c r="A194" s="13"/>
      <c r="B194" s="259"/>
      <c r="C194" s="260"/>
      <c r="D194" s="261" t="s">
        <v>174</v>
      </c>
      <c r="E194" s="262" t="s">
        <v>1</v>
      </c>
      <c r="F194" s="263" t="s">
        <v>166</v>
      </c>
      <c r="G194" s="260"/>
      <c r="H194" s="264">
        <v>3</v>
      </c>
      <c r="I194" s="265"/>
      <c r="J194" s="260"/>
      <c r="K194" s="260"/>
      <c r="L194" s="266"/>
      <c r="M194" s="267"/>
      <c r="N194" s="268"/>
      <c r="O194" s="268"/>
      <c r="P194" s="268"/>
      <c r="Q194" s="268"/>
      <c r="R194" s="268"/>
      <c r="S194" s="268"/>
      <c r="T194" s="26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70" t="s">
        <v>174</v>
      </c>
      <c r="AU194" s="270" t="s">
        <v>91</v>
      </c>
      <c r="AV194" s="13" t="s">
        <v>91</v>
      </c>
      <c r="AW194" s="13" t="s">
        <v>32</v>
      </c>
      <c r="AX194" s="13" t="s">
        <v>84</v>
      </c>
      <c r="AY194" s="270" t="s">
        <v>165</v>
      </c>
    </row>
    <row r="195" s="2" customFormat="1" ht="16.5" customHeight="1">
      <c r="A195" s="38"/>
      <c r="B195" s="39"/>
      <c r="C195" s="245" t="s">
        <v>285</v>
      </c>
      <c r="D195" s="245" t="s">
        <v>168</v>
      </c>
      <c r="E195" s="246" t="s">
        <v>565</v>
      </c>
      <c r="F195" s="247" t="s">
        <v>566</v>
      </c>
      <c r="G195" s="248" t="s">
        <v>185</v>
      </c>
      <c r="H195" s="249">
        <v>3</v>
      </c>
      <c r="I195" s="250"/>
      <c r="J195" s="251">
        <f>ROUND(I195*H195,2)</f>
        <v>0</v>
      </c>
      <c r="K195" s="252"/>
      <c r="L195" s="44"/>
      <c r="M195" s="253" t="s">
        <v>1</v>
      </c>
      <c r="N195" s="254" t="s">
        <v>42</v>
      </c>
      <c r="O195" s="91"/>
      <c r="P195" s="255">
        <f>O195*H195</f>
        <v>0</v>
      </c>
      <c r="Q195" s="255">
        <v>0.00072000000000000005</v>
      </c>
      <c r="R195" s="255">
        <f>Q195*H195</f>
        <v>0.00216</v>
      </c>
      <c r="S195" s="255">
        <v>0</v>
      </c>
      <c r="T195" s="25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7" t="s">
        <v>256</v>
      </c>
      <c r="AT195" s="257" t="s">
        <v>168</v>
      </c>
      <c r="AU195" s="257" t="s">
        <v>91</v>
      </c>
      <c r="AY195" s="17" t="s">
        <v>165</v>
      </c>
      <c r="BE195" s="258">
        <f>IF(N195="základní",J195,0)</f>
        <v>0</v>
      </c>
      <c r="BF195" s="258">
        <f>IF(N195="snížená",J195,0)</f>
        <v>0</v>
      </c>
      <c r="BG195" s="258">
        <f>IF(N195="zákl. přenesená",J195,0)</f>
        <v>0</v>
      </c>
      <c r="BH195" s="258">
        <f>IF(N195="sníž. přenesená",J195,0)</f>
        <v>0</v>
      </c>
      <c r="BI195" s="258">
        <f>IF(N195="nulová",J195,0)</f>
        <v>0</v>
      </c>
      <c r="BJ195" s="17" t="s">
        <v>91</v>
      </c>
      <c r="BK195" s="258">
        <f>ROUND(I195*H195,2)</f>
        <v>0</v>
      </c>
      <c r="BL195" s="17" t="s">
        <v>256</v>
      </c>
      <c r="BM195" s="257" t="s">
        <v>567</v>
      </c>
    </row>
    <row r="196" s="13" customFormat="1">
      <c r="A196" s="13"/>
      <c r="B196" s="259"/>
      <c r="C196" s="260"/>
      <c r="D196" s="261" t="s">
        <v>174</v>
      </c>
      <c r="E196" s="262" t="s">
        <v>568</v>
      </c>
      <c r="F196" s="263" t="s">
        <v>569</v>
      </c>
      <c r="G196" s="260"/>
      <c r="H196" s="264">
        <v>3</v>
      </c>
      <c r="I196" s="265"/>
      <c r="J196" s="260"/>
      <c r="K196" s="260"/>
      <c r="L196" s="266"/>
      <c r="M196" s="267"/>
      <c r="N196" s="268"/>
      <c r="O196" s="268"/>
      <c r="P196" s="268"/>
      <c r="Q196" s="268"/>
      <c r="R196" s="268"/>
      <c r="S196" s="268"/>
      <c r="T196" s="26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0" t="s">
        <v>174</v>
      </c>
      <c r="AU196" s="270" t="s">
        <v>91</v>
      </c>
      <c r="AV196" s="13" t="s">
        <v>91</v>
      </c>
      <c r="AW196" s="13" t="s">
        <v>32</v>
      </c>
      <c r="AX196" s="13" t="s">
        <v>84</v>
      </c>
      <c r="AY196" s="270" t="s">
        <v>165</v>
      </c>
    </row>
    <row r="197" s="2" customFormat="1" ht="16.5" customHeight="1">
      <c r="A197" s="38"/>
      <c r="B197" s="39"/>
      <c r="C197" s="282" t="s">
        <v>101</v>
      </c>
      <c r="D197" s="282" t="s">
        <v>219</v>
      </c>
      <c r="E197" s="283" t="s">
        <v>570</v>
      </c>
      <c r="F197" s="284" t="s">
        <v>571</v>
      </c>
      <c r="G197" s="285" t="s">
        <v>185</v>
      </c>
      <c r="H197" s="286">
        <v>3.4500000000000002</v>
      </c>
      <c r="I197" s="287"/>
      <c r="J197" s="288">
        <f>ROUND(I197*H197,2)</f>
        <v>0</v>
      </c>
      <c r="K197" s="289"/>
      <c r="L197" s="290"/>
      <c r="M197" s="291" t="s">
        <v>1</v>
      </c>
      <c r="N197" s="292" t="s">
        <v>42</v>
      </c>
      <c r="O197" s="91"/>
      <c r="P197" s="255">
        <f>O197*H197</f>
        <v>0</v>
      </c>
      <c r="Q197" s="255">
        <v>0.0089999999999999993</v>
      </c>
      <c r="R197" s="255">
        <f>Q197*H197</f>
        <v>0.031049999999999998</v>
      </c>
      <c r="S197" s="255">
        <v>0</v>
      </c>
      <c r="T197" s="25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7" t="s">
        <v>331</v>
      </c>
      <c r="AT197" s="257" t="s">
        <v>219</v>
      </c>
      <c r="AU197" s="257" t="s">
        <v>91</v>
      </c>
      <c r="AY197" s="17" t="s">
        <v>165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7" t="s">
        <v>91</v>
      </c>
      <c r="BK197" s="258">
        <f>ROUND(I197*H197,2)</f>
        <v>0</v>
      </c>
      <c r="BL197" s="17" t="s">
        <v>256</v>
      </c>
      <c r="BM197" s="257" t="s">
        <v>572</v>
      </c>
    </row>
    <row r="198" s="13" customFormat="1">
      <c r="A198" s="13"/>
      <c r="B198" s="259"/>
      <c r="C198" s="260"/>
      <c r="D198" s="261" t="s">
        <v>174</v>
      </c>
      <c r="E198" s="260"/>
      <c r="F198" s="263" t="s">
        <v>573</v>
      </c>
      <c r="G198" s="260"/>
      <c r="H198" s="264">
        <v>3.4500000000000002</v>
      </c>
      <c r="I198" s="265"/>
      <c r="J198" s="260"/>
      <c r="K198" s="260"/>
      <c r="L198" s="266"/>
      <c r="M198" s="267"/>
      <c r="N198" s="268"/>
      <c r="O198" s="268"/>
      <c r="P198" s="268"/>
      <c r="Q198" s="268"/>
      <c r="R198" s="268"/>
      <c r="S198" s="268"/>
      <c r="T198" s="26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0" t="s">
        <v>174</v>
      </c>
      <c r="AU198" s="270" t="s">
        <v>91</v>
      </c>
      <c r="AV198" s="13" t="s">
        <v>91</v>
      </c>
      <c r="AW198" s="13" t="s">
        <v>4</v>
      </c>
      <c r="AX198" s="13" t="s">
        <v>84</v>
      </c>
      <c r="AY198" s="270" t="s">
        <v>165</v>
      </c>
    </row>
    <row r="199" s="2" customFormat="1" ht="21.75" customHeight="1">
      <c r="A199" s="38"/>
      <c r="B199" s="39"/>
      <c r="C199" s="245" t="s">
        <v>296</v>
      </c>
      <c r="D199" s="245" t="s">
        <v>168</v>
      </c>
      <c r="E199" s="246" t="s">
        <v>574</v>
      </c>
      <c r="F199" s="247" t="s">
        <v>575</v>
      </c>
      <c r="G199" s="248" t="s">
        <v>576</v>
      </c>
      <c r="H199" s="298"/>
      <c r="I199" s="250"/>
      <c r="J199" s="251">
        <f>ROUND(I199*H199,2)</f>
        <v>0</v>
      </c>
      <c r="K199" s="252"/>
      <c r="L199" s="44"/>
      <c r="M199" s="253" t="s">
        <v>1</v>
      </c>
      <c r="N199" s="254" t="s">
        <v>42</v>
      </c>
      <c r="O199" s="91"/>
      <c r="P199" s="255">
        <f>O199*H199</f>
        <v>0</v>
      </c>
      <c r="Q199" s="255">
        <v>0</v>
      </c>
      <c r="R199" s="255">
        <f>Q199*H199</f>
        <v>0</v>
      </c>
      <c r="S199" s="255">
        <v>0</v>
      </c>
      <c r="T199" s="25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7" t="s">
        <v>256</v>
      </c>
      <c r="AT199" s="257" t="s">
        <v>168</v>
      </c>
      <c r="AU199" s="257" t="s">
        <v>91</v>
      </c>
      <c r="AY199" s="17" t="s">
        <v>165</v>
      </c>
      <c r="BE199" s="258">
        <f>IF(N199="základní",J199,0)</f>
        <v>0</v>
      </c>
      <c r="BF199" s="258">
        <f>IF(N199="snížená",J199,0)</f>
        <v>0</v>
      </c>
      <c r="BG199" s="258">
        <f>IF(N199="zákl. přenesená",J199,0)</f>
        <v>0</v>
      </c>
      <c r="BH199" s="258">
        <f>IF(N199="sníž. přenesená",J199,0)</f>
        <v>0</v>
      </c>
      <c r="BI199" s="258">
        <f>IF(N199="nulová",J199,0)</f>
        <v>0</v>
      </c>
      <c r="BJ199" s="17" t="s">
        <v>91</v>
      </c>
      <c r="BK199" s="258">
        <f>ROUND(I199*H199,2)</f>
        <v>0</v>
      </c>
      <c r="BL199" s="17" t="s">
        <v>256</v>
      </c>
      <c r="BM199" s="257" t="s">
        <v>577</v>
      </c>
    </row>
    <row r="200" s="12" customFormat="1" ht="22.8" customHeight="1">
      <c r="A200" s="12"/>
      <c r="B200" s="229"/>
      <c r="C200" s="230"/>
      <c r="D200" s="231" t="s">
        <v>75</v>
      </c>
      <c r="E200" s="243" t="s">
        <v>366</v>
      </c>
      <c r="F200" s="243" t="s">
        <v>367</v>
      </c>
      <c r="G200" s="230"/>
      <c r="H200" s="230"/>
      <c r="I200" s="233"/>
      <c r="J200" s="244">
        <f>BK200</f>
        <v>0</v>
      </c>
      <c r="K200" s="230"/>
      <c r="L200" s="235"/>
      <c r="M200" s="236"/>
      <c r="N200" s="237"/>
      <c r="O200" s="237"/>
      <c r="P200" s="238">
        <f>SUM(P201:P214)</f>
        <v>0</v>
      </c>
      <c r="Q200" s="237"/>
      <c r="R200" s="238">
        <f>SUM(R201:R214)</f>
        <v>0.071879999999999999</v>
      </c>
      <c r="S200" s="237"/>
      <c r="T200" s="239">
        <f>SUM(T201:T214)</f>
        <v>0.1032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40" t="s">
        <v>91</v>
      </c>
      <c r="AT200" s="241" t="s">
        <v>75</v>
      </c>
      <c r="AU200" s="241" t="s">
        <v>84</v>
      </c>
      <c r="AY200" s="240" t="s">
        <v>165</v>
      </c>
      <c r="BK200" s="242">
        <f>SUM(BK201:BK214)</f>
        <v>0</v>
      </c>
    </row>
    <row r="201" s="2" customFormat="1" ht="21.75" customHeight="1">
      <c r="A201" s="38"/>
      <c r="B201" s="39"/>
      <c r="C201" s="245" t="s">
        <v>302</v>
      </c>
      <c r="D201" s="245" t="s">
        <v>168</v>
      </c>
      <c r="E201" s="246" t="s">
        <v>369</v>
      </c>
      <c r="F201" s="247" t="s">
        <v>370</v>
      </c>
      <c r="G201" s="248" t="s">
        <v>264</v>
      </c>
      <c r="H201" s="249">
        <v>4</v>
      </c>
      <c r="I201" s="250"/>
      <c r="J201" s="251">
        <f>ROUND(I201*H201,2)</f>
        <v>0</v>
      </c>
      <c r="K201" s="252"/>
      <c r="L201" s="44"/>
      <c r="M201" s="253" t="s">
        <v>1</v>
      </c>
      <c r="N201" s="254" t="s">
        <v>42</v>
      </c>
      <c r="O201" s="91"/>
      <c r="P201" s="255">
        <f>O201*H201</f>
        <v>0</v>
      </c>
      <c r="Q201" s="255">
        <v>0</v>
      </c>
      <c r="R201" s="255">
        <f>Q201*H201</f>
        <v>0</v>
      </c>
      <c r="S201" s="255">
        <v>0</v>
      </c>
      <c r="T201" s="25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7" t="s">
        <v>256</v>
      </c>
      <c r="AT201" s="257" t="s">
        <v>168</v>
      </c>
      <c r="AU201" s="257" t="s">
        <v>91</v>
      </c>
      <c r="AY201" s="17" t="s">
        <v>165</v>
      </c>
      <c r="BE201" s="258">
        <f>IF(N201="základní",J201,0)</f>
        <v>0</v>
      </c>
      <c r="BF201" s="258">
        <f>IF(N201="snížená",J201,0)</f>
        <v>0</v>
      </c>
      <c r="BG201" s="258">
        <f>IF(N201="zákl. přenesená",J201,0)</f>
        <v>0</v>
      </c>
      <c r="BH201" s="258">
        <f>IF(N201="sníž. přenesená",J201,0)</f>
        <v>0</v>
      </c>
      <c r="BI201" s="258">
        <f>IF(N201="nulová",J201,0)</f>
        <v>0</v>
      </c>
      <c r="BJ201" s="17" t="s">
        <v>91</v>
      </c>
      <c r="BK201" s="258">
        <f>ROUND(I201*H201,2)</f>
        <v>0</v>
      </c>
      <c r="BL201" s="17" t="s">
        <v>256</v>
      </c>
      <c r="BM201" s="257" t="s">
        <v>578</v>
      </c>
    </row>
    <row r="202" s="13" customFormat="1">
      <c r="A202" s="13"/>
      <c r="B202" s="259"/>
      <c r="C202" s="260"/>
      <c r="D202" s="261" t="s">
        <v>174</v>
      </c>
      <c r="E202" s="262" t="s">
        <v>492</v>
      </c>
      <c r="F202" s="263" t="s">
        <v>172</v>
      </c>
      <c r="G202" s="260"/>
      <c r="H202" s="264">
        <v>4</v>
      </c>
      <c r="I202" s="265"/>
      <c r="J202" s="260"/>
      <c r="K202" s="260"/>
      <c r="L202" s="266"/>
      <c r="M202" s="267"/>
      <c r="N202" s="268"/>
      <c r="O202" s="268"/>
      <c r="P202" s="268"/>
      <c r="Q202" s="268"/>
      <c r="R202" s="268"/>
      <c r="S202" s="268"/>
      <c r="T202" s="26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0" t="s">
        <v>174</v>
      </c>
      <c r="AU202" s="270" t="s">
        <v>91</v>
      </c>
      <c r="AV202" s="13" t="s">
        <v>91</v>
      </c>
      <c r="AW202" s="13" t="s">
        <v>32</v>
      </c>
      <c r="AX202" s="13" t="s">
        <v>84</v>
      </c>
      <c r="AY202" s="270" t="s">
        <v>165</v>
      </c>
    </row>
    <row r="203" s="2" customFormat="1" ht="21.75" customHeight="1">
      <c r="A203" s="38"/>
      <c r="B203" s="39"/>
      <c r="C203" s="282" t="s">
        <v>307</v>
      </c>
      <c r="D203" s="282" t="s">
        <v>219</v>
      </c>
      <c r="E203" s="283" t="s">
        <v>579</v>
      </c>
      <c r="F203" s="284" t="s">
        <v>580</v>
      </c>
      <c r="G203" s="285" t="s">
        <v>264</v>
      </c>
      <c r="H203" s="286">
        <v>4</v>
      </c>
      <c r="I203" s="287"/>
      <c r="J203" s="288">
        <f>ROUND(I203*H203,2)</f>
        <v>0</v>
      </c>
      <c r="K203" s="289"/>
      <c r="L203" s="290"/>
      <c r="M203" s="291" t="s">
        <v>1</v>
      </c>
      <c r="N203" s="292" t="s">
        <v>42</v>
      </c>
      <c r="O203" s="91"/>
      <c r="P203" s="255">
        <f>O203*H203</f>
        <v>0</v>
      </c>
      <c r="Q203" s="255">
        <v>0.016</v>
      </c>
      <c r="R203" s="255">
        <f>Q203*H203</f>
        <v>0.064000000000000001</v>
      </c>
      <c r="S203" s="255">
        <v>0</v>
      </c>
      <c r="T203" s="25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7" t="s">
        <v>331</v>
      </c>
      <c r="AT203" s="257" t="s">
        <v>219</v>
      </c>
      <c r="AU203" s="257" t="s">
        <v>91</v>
      </c>
      <c r="AY203" s="17" t="s">
        <v>165</v>
      </c>
      <c r="BE203" s="258">
        <f>IF(N203="základní",J203,0)</f>
        <v>0</v>
      </c>
      <c r="BF203" s="258">
        <f>IF(N203="snížená",J203,0)</f>
        <v>0</v>
      </c>
      <c r="BG203" s="258">
        <f>IF(N203="zákl. přenesená",J203,0)</f>
        <v>0</v>
      </c>
      <c r="BH203" s="258">
        <f>IF(N203="sníž. přenesená",J203,0)</f>
        <v>0</v>
      </c>
      <c r="BI203" s="258">
        <f>IF(N203="nulová",J203,0)</f>
        <v>0</v>
      </c>
      <c r="BJ203" s="17" t="s">
        <v>91</v>
      </c>
      <c r="BK203" s="258">
        <f>ROUND(I203*H203,2)</f>
        <v>0</v>
      </c>
      <c r="BL203" s="17" t="s">
        <v>256</v>
      </c>
      <c r="BM203" s="257" t="s">
        <v>581</v>
      </c>
    </row>
    <row r="204" s="13" customFormat="1">
      <c r="A204" s="13"/>
      <c r="B204" s="259"/>
      <c r="C204" s="260"/>
      <c r="D204" s="261" t="s">
        <v>174</v>
      </c>
      <c r="E204" s="262" t="s">
        <v>1</v>
      </c>
      <c r="F204" s="263" t="s">
        <v>492</v>
      </c>
      <c r="G204" s="260"/>
      <c r="H204" s="264">
        <v>4</v>
      </c>
      <c r="I204" s="265"/>
      <c r="J204" s="260"/>
      <c r="K204" s="260"/>
      <c r="L204" s="266"/>
      <c r="M204" s="267"/>
      <c r="N204" s="268"/>
      <c r="O204" s="268"/>
      <c r="P204" s="268"/>
      <c r="Q204" s="268"/>
      <c r="R204" s="268"/>
      <c r="S204" s="268"/>
      <c r="T204" s="26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0" t="s">
        <v>174</v>
      </c>
      <c r="AU204" s="270" t="s">
        <v>91</v>
      </c>
      <c r="AV204" s="13" t="s">
        <v>91</v>
      </c>
      <c r="AW204" s="13" t="s">
        <v>32</v>
      </c>
      <c r="AX204" s="13" t="s">
        <v>84</v>
      </c>
      <c r="AY204" s="270" t="s">
        <v>165</v>
      </c>
    </row>
    <row r="205" s="2" customFormat="1" ht="16.5" customHeight="1">
      <c r="A205" s="38"/>
      <c r="B205" s="39"/>
      <c r="C205" s="282" t="s">
        <v>311</v>
      </c>
      <c r="D205" s="282" t="s">
        <v>219</v>
      </c>
      <c r="E205" s="283" t="s">
        <v>381</v>
      </c>
      <c r="F205" s="284" t="s">
        <v>382</v>
      </c>
      <c r="G205" s="285" t="s">
        <v>383</v>
      </c>
      <c r="H205" s="286">
        <v>0.12</v>
      </c>
      <c r="I205" s="287"/>
      <c r="J205" s="288">
        <f>ROUND(I205*H205,2)</f>
        <v>0</v>
      </c>
      <c r="K205" s="289"/>
      <c r="L205" s="290"/>
      <c r="M205" s="291" t="s">
        <v>1</v>
      </c>
      <c r="N205" s="292" t="s">
        <v>42</v>
      </c>
      <c r="O205" s="91"/>
      <c r="P205" s="255">
        <f>O205*H205</f>
        <v>0</v>
      </c>
      <c r="Q205" s="255">
        <v>0.0040000000000000001</v>
      </c>
      <c r="R205" s="255">
        <f>Q205*H205</f>
        <v>0.00048000000000000001</v>
      </c>
      <c r="S205" s="255">
        <v>0</v>
      </c>
      <c r="T205" s="25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7" t="s">
        <v>331</v>
      </c>
      <c r="AT205" s="257" t="s">
        <v>219</v>
      </c>
      <c r="AU205" s="257" t="s">
        <v>91</v>
      </c>
      <c r="AY205" s="17" t="s">
        <v>165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7" t="s">
        <v>91</v>
      </c>
      <c r="BK205" s="258">
        <f>ROUND(I205*H205,2)</f>
        <v>0</v>
      </c>
      <c r="BL205" s="17" t="s">
        <v>256</v>
      </c>
      <c r="BM205" s="257" t="s">
        <v>582</v>
      </c>
    </row>
    <row r="206" s="13" customFormat="1">
      <c r="A206" s="13"/>
      <c r="B206" s="259"/>
      <c r="C206" s="260"/>
      <c r="D206" s="261" t="s">
        <v>174</v>
      </c>
      <c r="E206" s="262" t="s">
        <v>1</v>
      </c>
      <c r="F206" s="263" t="s">
        <v>583</v>
      </c>
      <c r="G206" s="260"/>
      <c r="H206" s="264">
        <v>0.12</v>
      </c>
      <c r="I206" s="265"/>
      <c r="J206" s="260"/>
      <c r="K206" s="260"/>
      <c r="L206" s="266"/>
      <c r="M206" s="267"/>
      <c r="N206" s="268"/>
      <c r="O206" s="268"/>
      <c r="P206" s="268"/>
      <c r="Q206" s="268"/>
      <c r="R206" s="268"/>
      <c r="S206" s="268"/>
      <c r="T206" s="26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0" t="s">
        <v>174</v>
      </c>
      <c r="AU206" s="270" t="s">
        <v>91</v>
      </c>
      <c r="AV206" s="13" t="s">
        <v>91</v>
      </c>
      <c r="AW206" s="13" t="s">
        <v>32</v>
      </c>
      <c r="AX206" s="13" t="s">
        <v>84</v>
      </c>
      <c r="AY206" s="270" t="s">
        <v>165</v>
      </c>
    </row>
    <row r="207" s="2" customFormat="1" ht="16.5" customHeight="1">
      <c r="A207" s="38"/>
      <c r="B207" s="39"/>
      <c r="C207" s="245" t="s">
        <v>316</v>
      </c>
      <c r="D207" s="245" t="s">
        <v>168</v>
      </c>
      <c r="E207" s="246" t="s">
        <v>584</v>
      </c>
      <c r="F207" s="247" t="s">
        <v>585</v>
      </c>
      <c r="G207" s="248" t="s">
        <v>264</v>
      </c>
      <c r="H207" s="249">
        <v>4</v>
      </c>
      <c r="I207" s="250"/>
      <c r="J207" s="251">
        <f>ROUND(I207*H207,2)</f>
        <v>0</v>
      </c>
      <c r="K207" s="252"/>
      <c r="L207" s="44"/>
      <c r="M207" s="253" t="s">
        <v>1</v>
      </c>
      <c r="N207" s="254" t="s">
        <v>42</v>
      </c>
      <c r="O207" s="91"/>
      <c r="P207" s="255">
        <f>O207*H207</f>
        <v>0</v>
      </c>
      <c r="Q207" s="255">
        <v>0</v>
      </c>
      <c r="R207" s="255">
        <f>Q207*H207</f>
        <v>0</v>
      </c>
      <c r="S207" s="255">
        <v>0.0018</v>
      </c>
      <c r="T207" s="256">
        <f>S207*H207</f>
        <v>0.0071999999999999998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256</v>
      </c>
      <c r="AT207" s="257" t="s">
        <v>168</v>
      </c>
      <c r="AU207" s="257" t="s">
        <v>91</v>
      </c>
      <c r="AY207" s="17" t="s">
        <v>165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7" t="s">
        <v>91</v>
      </c>
      <c r="BK207" s="258">
        <f>ROUND(I207*H207,2)</f>
        <v>0</v>
      </c>
      <c r="BL207" s="17" t="s">
        <v>256</v>
      </c>
      <c r="BM207" s="257" t="s">
        <v>586</v>
      </c>
    </row>
    <row r="208" s="13" customFormat="1">
      <c r="A208" s="13"/>
      <c r="B208" s="259"/>
      <c r="C208" s="260"/>
      <c r="D208" s="261" t="s">
        <v>174</v>
      </c>
      <c r="E208" s="262" t="s">
        <v>1</v>
      </c>
      <c r="F208" s="263" t="s">
        <v>492</v>
      </c>
      <c r="G208" s="260"/>
      <c r="H208" s="264">
        <v>4</v>
      </c>
      <c r="I208" s="265"/>
      <c r="J208" s="260"/>
      <c r="K208" s="260"/>
      <c r="L208" s="266"/>
      <c r="M208" s="267"/>
      <c r="N208" s="268"/>
      <c r="O208" s="268"/>
      <c r="P208" s="268"/>
      <c r="Q208" s="268"/>
      <c r="R208" s="268"/>
      <c r="S208" s="268"/>
      <c r="T208" s="26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0" t="s">
        <v>174</v>
      </c>
      <c r="AU208" s="270" t="s">
        <v>91</v>
      </c>
      <c r="AV208" s="13" t="s">
        <v>91</v>
      </c>
      <c r="AW208" s="13" t="s">
        <v>32</v>
      </c>
      <c r="AX208" s="13" t="s">
        <v>84</v>
      </c>
      <c r="AY208" s="270" t="s">
        <v>165</v>
      </c>
    </row>
    <row r="209" s="2" customFormat="1" ht="21.75" customHeight="1">
      <c r="A209" s="38"/>
      <c r="B209" s="39"/>
      <c r="C209" s="245" t="s">
        <v>324</v>
      </c>
      <c r="D209" s="245" t="s">
        <v>168</v>
      </c>
      <c r="E209" s="246" t="s">
        <v>391</v>
      </c>
      <c r="F209" s="247" t="s">
        <v>392</v>
      </c>
      <c r="G209" s="248" t="s">
        <v>264</v>
      </c>
      <c r="H209" s="249">
        <v>4</v>
      </c>
      <c r="I209" s="250"/>
      <c r="J209" s="251">
        <f>ROUND(I209*H209,2)</f>
        <v>0</v>
      </c>
      <c r="K209" s="252"/>
      <c r="L209" s="44"/>
      <c r="M209" s="253" t="s">
        <v>1</v>
      </c>
      <c r="N209" s="254" t="s">
        <v>42</v>
      </c>
      <c r="O209" s="91"/>
      <c r="P209" s="255">
        <f>O209*H209</f>
        <v>0</v>
      </c>
      <c r="Q209" s="255">
        <v>0</v>
      </c>
      <c r="R209" s="255">
        <f>Q209*H209</f>
        <v>0</v>
      </c>
      <c r="S209" s="255">
        <v>0.024</v>
      </c>
      <c r="T209" s="256">
        <f>S209*H209</f>
        <v>0.096000000000000002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256</v>
      </c>
      <c r="AT209" s="257" t="s">
        <v>168</v>
      </c>
      <c r="AU209" s="257" t="s">
        <v>91</v>
      </c>
      <c r="AY209" s="17" t="s">
        <v>165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7" t="s">
        <v>91</v>
      </c>
      <c r="BK209" s="258">
        <f>ROUND(I209*H209,2)</f>
        <v>0</v>
      </c>
      <c r="BL209" s="17" t="s">
        <v>256</v>
      </c>
      <c r="BM209" s="257" t="s">
        <v>587</v>
      </c>
    </row>
    <row r="210" s="13" customFormat="1">
      <c r="A210" s="13"/>
      <c r="B210" s="259"/>
      <c r="C210" s="260"/>
      <c r="D210" s="261" t="s">
        <v>174</v>
      </c>
      <c r="E210" s="262" t="s">
        <v>1</v>
      </c>
      <c r="F210" s="263" t="s">
        <v>492</v>
      </c>
      <c r="G210" s="260"/>
      <c r="H210" s="264">
        <v>4</v>
      </c>
      <c r="I210" s="265"/>
      <c r="J210" s="260"/>
      <c r="K210" s="260"/>
      <c r="L210" s="266"/>
      <c r="M210" s="267"/>
      <c r="N210" s="268"/>
      <c r="O210" s="268"/>
      <c r="P210" s="268"/>
      <c r="Q210" s="268"/>
      <c r="R210" s="268"/>
      <c r="S210" s="268"/>
      <c r="T210" s="26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0" t="s">
        <v>174</v>
      </c>
      <c r="AU210" s="270" t="s">
        <v>91</v>
      </c>
      <c r="AV210" s="13" t="s">
        <v>91</v>
      </c>
      <c r="AW210" s="13" t="s">
        <v>32</v>
      </c>
      <c r="AX210" s="13" t="s">
        <v>84</v>
      </c>
      <c r="AY210" s="270" t="s">
        <v>165</v>
      </c>
    </row>
    <row r="211" s="2" customFormat="1" ht="21.75" customHeight="1">
      <c r="A211" s="38"/>
      <c r="B211" s="39"/>
      <c r="C211" s="245" t="s">
        <v>295</v>
      </c>
      <c r="D211" s="245" t="s">
        <v>168</v>
      </c>
      <c r="E211" s="246" t="s">
        <v>588</v>
      </c>
      <c r="F211" s="247" t="s">
        <v>589</v>
      </c>
      <c r="G211" s="248" t="s">
        <v>264</v>
      </c>
      <c r="H211" s="249">
        <v>4</v>
      </c>
      <c r="I211" s="250"/>
      <c r="J211" s="251">
        <f>ROUND(I211*H211,2)</f>
        <v>0</v>
      </c>
      <c r="K211" s="252"/>
      <c r="L211" s="44"/>
      <c r="M211" s="253" t="s">
        <v>1</v>
      </c>
      <c r="N211" s="254" t="s">
        <v>42</v>
      </c>
      <c r="O211" s="91"/>
      <c r="P211" s="255">
        <f>O211*H211</f>
        <v>0</v>
      </c>
      <c r="Q211" s="255">
        <v>0</v>
      </c>
      <c r="R211" s="255">
        <f>Q211*H211</f>
        <v>0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256</v>
      </c>
      <c r="AT211" s="257" t="s">
        <v>168</v>
      </c>
      <c r="AU211" s="257" t="s">
        <v>91</v>
      </c>
      <c r="AY211" s="17" t="s">
        <v>165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7" t="s">
        <v>91</v>
      </c>
      <c r="BK211" s="258">
        <f>ROUND(I211*H211,2)</f>
        <v>0</v>
      </c>
      <c r="BL211" s="17" t="s">
        <v>256</v>
      </c>
      <c r="BM211" s="257" t="s">
        <v>590</v>
      </c>
    </row>
    <row r="212" s="13" customFormat="1">
      <c r="A212" s="13"/>
      <c r="B212" s="259"/>
      <c r="C212" s="260"/>
      <c r="D212" s="261" t="s">
        <v>174</v>
      </c>
      <c r="E212" s="262" t="s">
        <v>1</v>
      </c>
      <c r="F212" s="263" t="s">
        <v>492</v>
      </c>
      <c r="G212" s="260"/>
      <c r="H212" s="264">
        <v>4</v>
      </c>
      <c r="I212" s="265"/>
      <c r="J212" s="260"/>
      <c r="K212" s="260"/>
      <c r="L212" s="266"/>
      <c r="M212" s="267"/>
      <c r="N212" s="268"/>
      <c r="O212" s="268"/>
      <c r="P212" s="268"/>
      <c r="Q212" s="268"/>
      <c r="R212" s="268"/>
      <c r="S212" s="268"/>
      <c r="T212" s="26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0" t="s">
        <v>174</v>
      </c>
      <c r="AU212" s="270" t="s">
        <v>91</v>
      </c>
      <c r="AV212" s="13" t="s">
        <v>91</v>
      </c>
      <c r="AW212" s="13" t="s">
        <v>32</v>
      </c>
      <c r="AX212" s="13" t="s">
        <v>84</v>
      </c>
      <c r="AY212" s="270" t="s">
        <v>165</v>
      </c>
    </row>
    <row r="213" s="2" customFormat="1" ht="21.75" customHeight="1">
      <c r="A213" s="38"/>
      <c r="B213" s="39"/>
      <c r="C213" s="282" t="s">
        <v>331</v>
      </c>
      <c r="D213" s="282" t="s">
        <v>219</v>
      </c>
      <c r="E213" s="283" t="s">
        <v>591</v>
      </c>
      <c r="F213" s="284" t="s">
        <v>592</v>
      </c>
      <c r="G213" s="285" t="s">
        <v>264</v>
      </c>
      <c r="H213" s="286">
        <v>4</v>
      </c>
      <c r="I213" s="287"/>
      <c r="J213" s="288">
        <f>ROUND(I213*H213,2)</f>
        <v>0</v>
      </c>
      <c r="K213" s="289"/>
      <c r="L213" s="290"/>
      <c r="M213" s="291" t="s">
        <v>1</v>
      </c>
      <c r="N213" s="292" t="s">
        <v>42</v>
      </c>
      <c r="O213" s="91"/>
      <c r="P213" s="255">
        <f>O213*H213</f>
        <v>0</v>
      </c>
      <c r="Q213" s="255">
        <v>0.0018500000000000001</v>
      </c>
      <c r="R213" s="255">
        <f>Q213*H213</f>
        <v>0.0074000000000000003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331</v>
      </c>
      <c r="AT213" s="257" t="s">
        <v>219</v>
      </c>
      <c r="AU213" s="257" t="s">
        <v>91</v>
      </c>
      <c r="AY213" s="17" t="s">
        <v>165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7" t="s">
        <v>91</v>
      </c>
      <c r="BK213" s="258">
        <f>ROUND(I213*H213,2)</f>
        <v>0</v>
      </c>
      <c r="BL213" s="17" t="s">
        <v>256</v>
      </c>
      <c r="BM213" s="257" t="s">
        <v>593</v>
      </c>
    </row>
    <row r="214" s="2" customFormat="1" ht="21.75" customHeight="1">
      <c r="A214" s="38"/>
      <c r="B214" s="39"/>
      <c r="C214" s="245" t="s">
        <v>336</v>
      </c>
      <c r="D214" s="245" t="s">
        <v>168</v>
      </c>
      <c r="E214" s="246" t="s">
        <v>395</v>
      </c>
      <c r="F214" s="247" t="s">
        <v>396</v>
      </c>
      <c r="G214" s="248" t="s">
        <v>179</v>
      </c>
      <c r="H214" s="249">
        <v>0.071999999999999995</v>
      </c>
      <c r="I214" s="250"/>
      <c r="J214" s="251">
        <f>ROUND(I214*H214,2)</f>
        <v>0</v>
      </c>
      <c r="K214" s="252"/>
      <c r="L214" s="44"/>
      <c r="M214" s="253" t="s">
        <v>1</v>
      </c>
      <c r="N214" s="254" t="s">
        <v>42</v>
      </c>
      <c r="O214" s="91"/>
      <c r="P214" s="255">
        <f>O214*H214</f>
        <v>0</v>
      </c>
      <c r="Q214" s="255">
        <v>0</v>
      </c>
      <c r="R214" s="255">
        <f>Q214*H214</f>
        <v>0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256</v>
      </c>
      <c r="AT214" s="257" t="s">
        <v>168</v>
      </c>
      <c r="AU214" s="257" t="s">
        <v>91</v>
      </c>
      <c r="AY214" s="17" t="s">
        <v>165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91</v>
      </c>
      <c r="BK214" s="258">
        <f>ROUND(I214*H214,2)</f>
        <v>0</v>
      </c>
      <c r="BL214" s="17" t="s">
        <v>256</v>
      </c>
      <c r="BM214" s="257" t="s">
        <v>594</v>
      </c>
    </row>
    <row r="215" s="12" customFormat="1" ht="22.8" customHeight="1">
      <c r="A215" s="12"/>
      <c r="B215" s="229"/>
      <c r="C215" s="230"/>
      <c r="D215" s="231" t="s">
        <v>75</v>
      </c>
      <c r="E215" s="243" t="s">
        <v>595</v>
      </c>
      <c r="F215" s="243" t="s">
        <v>596</v>
      </c>
      <c r="G215" s="230"/>
      <c r="H215" s="230"/>
      <c r="I215" s="233"/>
      <c r="J215" s="244">
        <f>BK215</f>
        <v>0</v>
      </c>
      <c r="K215" s="230"/>
      <c r="L215" s="235"/>
      <c r="M215" s="236"/>
      <c r="N215" s="237"/>
      <c r="O215" s="237"/>
      <c r="P215" s="238">
        <f>SUM(P216:P218)</f>
        <v>0</v>
      </c>
      <c r="Q215" s="237"/>
      <c r="R215" s="238">
        <f>SUM(R216:R218)</f>
        <v>0</v>
      </c>
      <c r="S215" s="237"/>
      <c r="T215" s="239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40" t="s">
        <v>91</v>
      </c>
      <c r="AT215" s="241" t="s">
        <v>75</v>
      </c>
      <c r="AU215" s="241" t="s">
        <v>84</v>
      </c>
      <c r="AY215" s="240" t="s">
        <v>165</v>
      </c>
      <c r="BK215" s="242">
        <f>SUM(BK216:BK218)</f>
        <v>0</v>
      </c>
    </row>
    <row r="216" s="2" customFormat="1" ht="21.75" customHeight="1">
      <c r="A216" s="38"/>
      <c r="B216" s="39"/>
      <c r="C216" s="245" t="s">
        <v>341</v>
      </c>
      <c r="D216" s="245" t="s">
        <v>168</v>
      </c>
      <c r="E216" s="246" t="s">
        <v>597</v>
      </c>
      <c r="F216" s="247" t="s">
        <v>598</v>
      </c>
      <c r="G216" s="248" t="s">
        <v>264</v>
      </c>
      <c r="H216" s="249">
        <v>1</v>
      </c>
      <c r="I216" s="250"/>
      <c r="J216" s="251">
        <f>ROUND(I216*H216,2)</f>
        <v>0</v>
      </c>
      <c r="K216" s="252"/>
      <c r="L216" s="44"/>
      <c r="M216" s="253" t="s">
        <v>1</v>
      </c>
      <c r="N216" s="254" t="s">
        <v>42</v>
      </c>
      <c r="O216" s="91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256</v>
      </c>
      <c r="AT216" s="257" t="s">
        <v>168</v>
      </c>
      <c r="AU216" s="257" t="s">
        <v>91</v>
      </c>
      <c r="AY216" s="17" t="s">
        <v>165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7" t="s">
        <v>91</v>
      </c>
      <c r="BK216" s="258">
        <f>ROUND(I216*H216,2)</f>
        <v>0</v>
      </c>
      <c r="BL216" s="17" t="s">
        <v>256</v>
      </c>
      <c r="BM216" s="257" t="s">
        <v>599</v>
      </c>
    </row>
    <row r="217" s="13" customFormat="1">
      <c r="A217" s="13"/>
      <c r="B217" s="259"/>
      <c r="C217" s="260"/>
      <c r="D217" s="261" t="s">
        <v>174</v>
      </c>
      <c r="E217" s="262" t="s">
        <v>1</v>
      </c>
      <c r="F217" s="263" t="s">
        <v>84</v>
      </c>
      <c r="G217" s="260"/>
      <c r="H217" s="264">
        <v>1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174</v>
      </c>
      <c r="AU217" s="270" t="s">
        <v>91</v>
      </c>
      <c r="AV217" s="13" t="s">
        <v>91</v>
      </c>
      <c r="AW217" s="13" t="s">
        <v>32</v>
      </c>
      <c r="AX217" s="13" t="s">
        <v>84</v>
      </c>
      <c r="AY217" s="270" t="s">
        <v>165</v>
      </c>
    </row>
    <row r="218" s="2" customFormat="1" ht="21.75" customHeight="1">
      <c r="A218" s="38"/>
      <c r="B218" s="39"/>
      <c r="C218" s="245" t="s">
        <v>346</v>
      </c>
      <c r="D218" s="245" t="s">
        <v>168</v>
      </c>
      <c r="E218" s="246" t="s">
        <v>600</v>
      </c>
      <c r="F218" s="247" t="s">
        <v>601</v>
      </c>
      <c r="G218" s="248" t="s">
        <v>576</v>
      </c>
      <c r="H218" s="298"/>
      <c r="I218" s="250"/>
      <c r="J218" s="251">
        <f>ROUND(I218*H218,2)</f>
        <v>0</v>
      </c>
      <c r="K218" s="252"/>
      <c r="L218" s="44"/>
      <c r="M218" s="253" t="s">
        <v>1</v>
      </c>
      <c r="N218" s="254" t="s">
        <v>42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256</v>
      </c>
      <c r="AT218" s="257" t="s">
        <v>168</v>
      </c>
      <c r="AU218" s="257" t="s">
        <v>91</v>
      </c>
      <c r="AY218" s="17" t="s">
        <v>165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91</v>
      </c>
      <c r="BK218" s="258">
        <f>ROUND(I218*H218,2)</f>
        <v>0</v>
      </c>
      <c r="BL218" s="17" t="s">
        <v>256</v>
      </c>
      <c r="BM218" s="257" t="s">
        <v>602</v>
      </c>
    </row>
    <row r="219" s="12" customFormat="1" ht="22.8" customHeight="1">
      <c r="A219" s="12"/>
      <c r="B219" s="229"/>
      <c r="C219" s="230"/>
      <c r="D219" s="231" t="s">
        <v>75</v>
      </c>
      <c r="E219" s="243" t="s">
        <v>603</v>
      </c>
      <c r="F219" s="243" t="s">
        <v>604</v>
      </c>
      <c r="G219" s="230"/>
      <c r="H219" s="230"/>
      <c r="I219" s="233"/>
      <c r="J219" s="244">
        <f>BK219</f>
        <v>0</v>
      </c>
      <c r="K219" s="230"/>
      <c r="L219" s="235"/>
      <c r="M219" s="236"/>
      <c r="N219" s="237"/>
      <c r="O219" s="237"/>
      <c r="P219" s="238">
        <f>SUM(P220:P237)</f>
        <v>0</v>
      </c>
      <c r="Q219" s="237"/>
      <c r="R219" s="238">
        <f>SUM(R220:R237)</f>
        <v>0.098521350000000008</v>
      </c>
      <c r="S219" s="237"/>
      <c r="T219" s="239">
        <f>SUM(T220:T237)</f>
        <v>0.13578224999999999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40" t="s">
        <v>91</v>
      </c>
      <c r="AT219" s="241" t="s">
        <v>75</v>
      </c>
      <c r="AU219" s="241" t="s">
        <v>84</v>
      </c>
      <c r="AY219" s="240" t="s">
        <v>165</v>
      </c>
      <c r="BK219" s="242">
        <f>SUM(BK220:BK237)</f>
        <v>0</v>
      </c>
    </row>
    <row r="220" s="2" customFormat="1" ht="16.5" customHeight="1">
      <c r="A220" s="38"/>
      <c r="B220" s="39"/>
      <c r="C220" s="245" t="s">
        <v>353</v>
      </c>
      <c r="D220" s="245" t="s">
        <v>168</v>
      </c>
      <c r="E220" s="246" t="s">
        <v>605</v>
      </c>
      <c r="F220" s="247" t="s">
        <v>606</v>
      </c>
      <c r="G220" s="248" t="s">
        <v>171</v>
      </c>
      <c r="H220" s="249">
        <v>27.645</v>
      </c>
      <c r="I220" s="250"/>
      <c r="J220" s="251">
        <f>ROUND(I220*H220,2)</f>
        <v>0</v>
      </c>
      <c r="K220" s="252"/>
      <c r="L220" s="44"/>
      <c r="M220" s="253" t="s">
        <v>1</v>
      </c>
      <c r="N220" s="254" t="s">
        <v>42</v>
      </c>
      <c r="O220" s="91"/>
      <c r="P220" s="255">
        <f>O220*H220</f>
        <v>0</v>
      </c>
      <c r="Q220" s="255">
        <v>0</v>
      </c>
      <c r="R220" s="255">
        <f>Q220*H220</f>
        <v>0</v>
      </c>
      <c r="S220" s="255">
        <v>0.0032499999999999999</v>
      </c>
      <c r="T220" s="256">
        <f>S220*H220</f>
        <v>0.089846249999999989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256</v>
      </c>
      <c r="AT220" s="257" t="s">
        <v>168</v>
      </c>
      <c r="AU220" s="257" t="s">
        <v>91</v>
      </c>
      <c r="AY220" s="17" t="s">
        <v>165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7" t="s">
        <v>91</v>
      </c>
      <c r="BK220" s="258">
        <f>ROUND(I220*H220,2)</f>
        <v>0</v>
      </c>
      <c r="BL220" s="17" t="s">
        <v>256</v>
      </c>
      <c r="BM220" s="257" t="s">
        <v>607</v>
      </c>
    </row>
    <row r="221" s="13" customFormat="1">
      <c r="A221" s="13"/>
      <c r="B221" s="259"/>
      <c r="C221" s="260"/>
      <c r="D221" s="261" t="s">
        <v>174</v>
      </c>
      <c r="E221" s="262" t="s">
        <v>461</v>
      </c>
      <c r="F221" s="263" t="s">
        <v>608</v>
      </c>
      <c r="G221" s="260"/>
      <c r="H221" s="264">
        <v>27.645</v>
      </c>
      <c r="I221" s="265"/>
      <c r="J221" s="260"/>
      <c r="K221" s="260"/>
      <c r="L221" s="266"/>
      <c r="M221" s="267"/>
      <c r="N221" s="268"/>
      <c r="O221" s="268"/>
      <c r="P221" s="268"/>
      <c r="Q221" s="268"/>
      <c r="R221" s="268"/>
      <c r="S221" s="268"/>
      <c r="T221" s="26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0" t="s">
        <v>174</v>
      </c>
      <c r="AU221" s="270" t="s">
        <v>91</v>
      </c>
      <c r="AV221" s="13" t="s">
        <v>91</v>
      </c>
      <c r="AW221" s="13" t="s">
        <v>32</v>
      </c>
      <c r="AX221" s="13" t="s">
        <v>84</v>
      </c>
      <c r="AY221" s="270" t="s">
        <v>165</v>
      </c>
    </row>
    <row r="222" s="2" customFormat="1" ht="21.75" customHeight="1">
      <c r="A222" s="38"/>
      <c r="B222" s="39"/>
      <c r="C222" s="245" t="s">
        <v>361</v>
      </c>
      <c r="D222" s="245" t="s">
        <v>168</v>
      </c>
      <c r="E222" s="246" t="s">
        <v>609</v>
      </c>
      <c r="F222" s="247" t="s">
        <v>610</v>
      </c>
      <c r="G222" s="248" t="s">
        <v>171</v>
      </c>
      <c r="H222" s="249">
        <v>27.645</v>
      </c>
      <c r="I222" s="250"/>
      <c r="J222" s="251">
        <f>ROUND(I222*H222,2)</f>
        <v>0</v>
      </c>
      <c r="K222" s="252"/>
      <c r="L222" s="44"/>
      <c r="M222" s="253" t="s">
        <v>1</v>
      </c>
      <c r="N222" s="254" t="s">
        <v>42</v>
      </c>
      <c r="O222" s="91"/>
      <c r="P222" s="255">
        <f>O222*H222</f>
        <v>0</v>
      </c>
      <c r="Q222" s="255">
        <v>0.00042999999999999999</v>
      </c>
      <c r="R222" s="255">
        <f>Q222*H222</f>
        <v>0.01188735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256</v>
      </c>
      <c r="AT222" s="257" t="s">
        <v>168</v>
      </c>
      <c r="AU222" s="257" t="s">
        <v>91</v>
      </c>
      <c r="AY222" s="17" t="s">
        <v>165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7" t="s">
        <v>91</v>
      </c>
      <c r="BK222" s="258">
        <f>ROUND(I222*H222,2)</f>
        <v>0</v>
      </c>
      <c r="BL222" s="17" t="s">
        <v>256</v>
      </c>
      <c r="BM222" s="257" t="s">
        <v>611</v>
      </c>
    </row>
    <row r="223" s="13" customFormat="1">
      <c r="A223" s="13"/>
      <c r="B223" s="259"/>
      <c r="C223" s="260"/>
      <c r="D223" s="261" t="s">
        <v>174</v>
      </c>
      <c r="E223" s="262" t="s">
        <v>1</v>
      </c>
      <c r="F223" s="263" t="s">
        <v>461</v>
      </c>
      <c r="G223" s="260"/>
      <c r="H223" s="264">
        <v>27.645</v>
      </c>
      <c r="I223" s="265"/>
      <c r="J223" s="260"/>
      <c r="K223" s="260"/>
      <c r="L223" s="266"/>
      <c r="M223" s="267"/>
      <c r="N223" s="268"/>
      <c r="O223" s="268"/>
      <c r="P223" s="268"/>
      <c r="Q223" s="268"/>
      <c r="R223" s="268"/>
      <c r="S223" s="268"/>
      <c r="T223" s="26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0" t="s">
        <v>174</v>
      </c>
      <c r="AU223" s="270" t="s">
        <v>91</v>
      </c>
      <c r="AV223" s="13" t="s">
        <v>91</v>
      </c>
      <c r="AW223" s="13" t="s">
        <v>32</v>
      </c>
      <c r="AX223" s="13" t="s">
        <v>84</v>
      </c>
      <c r="AY223" s="270" t="s">
        <v>165</v>
      </c>
    </row>
    <row r="224" s="2" customFormat="1" ht="21.75" customHeight="1">
      <c r="A224" s="38"/>
      <c r="B224" s="39"/>
      <c r="C224" s="282" t="s">
        <v>368</v>
      </c>
      <c r="D224" s="282" t="s">
        <v>219</v>
      </c>
      <c r="E224" s="283" t="s">
        <v>612</v>
      </c>
      <c r="F224" s="284" t="s">
        <v>613</v>
      </c>
      <c r="G224" s="285" t="s">
        <v>185</v>
      </c>
      <c r="H224" s="286">
        <v>3.3180000000000001</v>
      </c>
      <c r="I224" s="287"/>
      <c r="J224" s="288">
        <f>ROUND(I224*H224,2)</f>
        <v>0</v>
      </c>
      <c r="K224" s="289"/>
      <c r="L224" s="290"/>
      <c r="M224" s="291" t="s">
        <v>1</v>
      </c>
      <c r="N224" s="292" t="s">
        <v>42</v>
      </c>
      <c r="O224" s="91"/>
      <c r="P224" s="255">
        <f>O224*H224</f>
        <v>0</v>
      </c>
      <c r="Q224" s="255">
        <v>0.0177</v>
      </c>
      <c r="R224" s="255">
        <f>Q224*H224</f>
        <v>0.058728600000000006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331</v>
      </c>
      <c r="AT224" s="257" t="s">
        <v>219</v>
      </c>
      <c r="AU224" s="257" t="s">
        <v>91</v>
      </c>
      <c r="AY224" s="17" t="s">
        <v>165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7" t="s">
        <v>91</v>
      </c>
      <c r="BK224" s="258">
        <f>ROUND(I224*H224,2)</f>
        <v>0</v>
      </c>
      <c r="BL224" s="17" t="s">
        <v>256</v>
      </c>
      <c r="BM224" s="257" t="s">
        <v>614</v>
      </c>
    </row>
    <row r="225" s="13" customFormat="1">
      <c r="A225" s="13"/>
      <c r="B225" s="259"/>
      <c r="C225" s="260"/>
      <c r="D225" s="261" t="s">
        <v>174</v>
      </c>
      <c r="E225" s="262" t="s">
        <v>1</v>
      </c>
      <c r="F225" s="263" t="s">
        <v>615</v>
      </c>
      <c r="G225" s="260"/>
      <c r="H225" s="264">
        <v>2.7650000000000001</v>
      </c>
      <c r="I225" s="265"/>
      <c r="J225" s="260"/>
      <c r="K225" s="260"/>
      <c r="L225" s="266"/>
      <c r="M225" s="267"/>
      <c r="N225" s="268"/>
      <c r="O225" s="268"/>
      <c r="P225" s="268"/>
      <c r="Q225" s="268"/>
      <c r="R225" s="268"/>
      <c r="S225" s="268"/>
      <c r="T225" s="26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0" t="s">
        <v>174</v>
      </c>
      <c r="AU225" s="270" t="s">
        <v>91</v>
      </c>
      <c r="AV225" s="13" t="s">
        <v>91</v>
      </c>
      <c r="AW225" s="13" t="s">
        <v>32</v>
      </c>
      <c r="AX225" s="13" t="s">
        <v>84</v>
      </c>
      <c r="AY225" s="270" t="s">
        <v>165</v>
      </c>
    </row>
    <row r="226" s="13" customFormat="1">
      <c r="A226" s="13"/>
      <c r="B226" s="259"/>
      <c r="C226" s="260"/>
      <c r="D226" s="261" t="s">
        <v>174</v>
      </c>
      <c r="E226" s="260"/>
      <c r="F226" s="263" t="s">
        <v>616</v>
      </c>
      <c r="G226" s="260"/>
      <c r="H226" s="264">
        <v>3.3180000000000001</v>
      </c>
      <c r="I226" s="265"/>
      <c r="J226" s="260"/>
      <c r="K226" s="260"/>
      <c r="L226" s="266"/>
      <c r="M226" s="267"/>
      <c r="N226" s="268"/>
      <c r="O226" s="268"/>
      <c r="P226" s="268"/>
      <c r="Q226" s="268"/>
      <c r="R226" s="268"/>
      <c r="S226" s="268"/>
      <c r="T226" s="26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0" t="s">
        <v>174</v>
      </c>
      <c r="AU226" s="270" t="s">
        <v>91</v>
      </c>
      <c r="AV226" s="13" t="s">
        <v>91</v>
      </c>
      <c r="AW226" s="13" t="s">
        <v>4</v>
      </c>
      <c r="AX226" s="13" t="s">
        <v>84</v>
      </c>
      <c r="AY226" s="270" t="s">
        <v>165</v>
      </c>
    </row>
    <row r="227" s="2" customFormat="1" ht="16.5" customHeight="1">
      <c r="A227" s="38"/>
      <c r="B227" s="39"/>
      <c r="C227" s="245" t="s">
        <v>372</v>
      </c>
      <c r="D227" s="245" t="s">
        <v>168</v>
      </c>
      <c r="E227" s="246" t="s">
        <v>617</v>
      </c>
      <c r="F227" s="247" t="s">
        <v>618</v>
      </c>
      <c r="G227" s="248" t="s">
        <v>185</v>
      </c>
      <c r="H227" s="249">
        <v>1.2</v>
      </c>
      <c r="I227" s="250"/>
      <c r="J227" s="251">
        <f>ROUND(I227*H227,2)</f>
        <v>0</v>
      </c>
      <c r="K227" s="252"/>
      <c r="L227" s="44"/>
      <c r="M227" s="253" t="s">
        <v>1</v>
      </c>
      <c r="N227" s="254" t="s">
        <v>42</v>
      </c>
      <c r="O227" s="91"/>
      <c r="P227" s="255">
        <f>O227*H227</f>
        <v>0</v>
      </c>
      <c r="Q227" s="255">
        <v>0</v>
      </c>
      <c r="R227" s="255">
        <f>Q227*H227</f>
        <v>0</v>
      </c>
      <c r="S227" s="255">
        <v>0.035299999999999998</v>
      </c>
      <c r="T227" s="256">
        <f>S227*H227</f>
        <v>0.042359999999999995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7" t="s">
        <v>256</v>
      </c>
      <c r="AT227" s="257" t="s">
        <v>168</v>
      </c>
      <c r="AU227" s="257" t="s">
        <v>91</v>
      </c>
      <c r="AY227" s="17" t="s">
        <v>165</v>
      </c>
      <c r="BE227" s="258">
        <f>IF(N227="základní",J227,0)</f>
        <v>0</v>
      </c>
      <c r="BF227" s="258">
        <f>IF(N227="snížená",J227,0)</f>
        <v>0</v>
      </c>
      <c r="BG227" s="258">
        <f>IF(N227="zákl. přenesená",J227,0)</f>
        <v>0</v>
      </c>
      <c r="BH227" s="258">
        <f>IF(N227="sníž. přenesená",J227,0)</f>
        <v>0</v>
      </c>
      <c r="BI227" s="258">
        <f>IF(N227="nulová",J227,0)</f>
        <v>0</v>
      </c>
      <c r="BJ227" s="17" t="s">
        <v>91</v>
      </c>
      <c r="BK227" s="258">
        <f>ROUND(I227*H227,2)</f>
        <v>0</v>
      </c>
      <c r="BL227" s="17" t="s">
        <v>256</v>
      </c>
      <c r="BM227" s="257" t="s">
        <v>619</v>
      </c>
    </row>
    <row r="228" s="13" customFormat="1">
      <c r="A228" s="13"/>
      <c r="B228" s="259"/>
      <c r="C228" s="260"/>
      <c r="D228" s="261" t="s">
        <v>174</v>
      </c>
      <c r="E228" s="262" t="s">
        <v>1</v>
      </c>
      <c r="F228" s="263" t="s">
        <v>620</v>
      </c>
      <c r="G228" s="260"/>
      <c r="H228" s="264">
        <v>1.2</v>
      </c>
      <c r="I228" s="265"/>
      <c r="J228" s="260"/>
      <c r="K228" s="260"/>
      <c r="L228" s="266"/>
      <c r="M228" s="267"/>
      <c r="N228" s="268"/>
      <c r="O228" s="268"/>
      <c r="P228" s="268"/>
      <c r="Q228" s="268"/>
      <c r="R228" s="268"/>
      <c r="S228" s="268"/>
      <c r="T228" s="26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0" t="s">
        <v>174</v>
      </c>
      <c r="AU228" s="270" t="s">
        <v>91</v>
      </c>
      <c r="AV228" s="13" t="s">
        <v>91</v>
      </c>
      <c r="AW228" s="13" t="s">
        <v>32</v>
      </c>
      <c r="AX228" s="13" t="s">
        <v>84</v>
      </c>
      <c r="AY228" s="270" t="s">
        <v>165</v>
      </c>
    </row>
    <row r="229" s="2" customFormat="1" ht="16.5" customHeight="1">
      <c r="A229" s="38"/>
      <c r="B229" s="39"/>
      <c r="C229" s="245" t="s">
        <v>376</v>
      </c>
      <c r="D229" s="245" t="s">
        <v>168</v>
      </c>
      <c r="E229" s="246" t="s">
        <v>621</v>
      </c>
      <c r="F229" s="247" t="s">
        <v>622</v>
      </c>
      <c r="G229" s="248" t="s">
        <v>264</v>
      </c>
      <c r="H229" s="249">
        <v>1.2</v>
      </c>
      <c r="I229" s="250"/>
      <c r="J229" s="251">
        <f>ROUND(I229*H229,2)</f>
        <v>0</v>
      </c>
      <c r="K229" s="252"/>
      <c r="L229" s="44"/>
      <c r="M229" s="253" t="s">
        <v>1</v>
      </c>
      <c r="N229" s="254" t="s">
        <v>42</v>
      </c>
      <c r="O229" s="91"/>
      <c r="P229" s="255">
        <f>O229*H229</f>
        <v>0</v>
      </c>
      <c r="Q229" s="255">
        <v>0.0010200000000000001</v>
      </c>
      <c r="R229" s="255">
        <f>Q229*H229</f>
        <v>0.001224</v>
      </c>
      <c r="S229" s="255">
        <v>0.00298</v>
      </c>
      <c r="T229" s="256">
        <f>S229*H229</f>
        <v>0.0035759999999999998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7" t="s">
        <v>256</v>
      </c>
      <c r="AT229" s="257" t="s">
        <v>168</v>
      </c>
      <c r="AU229" s="257" t="s">
        <v>91</v>
      </c>
      <c r="AY229" s="17" t="s">
        <v>165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7" t="s">
        <v>91</v>
      </c>
      <c r="BK229" s="258">
        <f>ROUND(I229*H229,2)</f>
        <v>0</v>
      </c>
      <c r="BL229" s="17" t="s">
        <v>256</v>
      </c>
      <c r="BM229" s="257" t="s">
        <v>623</v>
      </c>
    </row>
    <row r="230" s="13" customFormat="1">
      <c r="A230" s="13"/>
      <c r="B230" s="259"/>
      <c r="C230" s="260"/>
      <c r="D230" s="261" t="s">
        <v>174</v>
      </c>
      <c r="E230" s="262" t="s">
        <v>1</v>
      </c>
      <c r="F230" s="263" t="s">
        <v>620</v>
      </c>
      <c r="G230" s="260"/>
      <c r="H230" s="264">
        <v>1.2</v>
      </c>
      <c r="I230" s="265"/>
      <c r="J230" s="260"/>
      <c r="K230" s="260"/>
      <c r="L230" s="266"/>
      <c r="M230" s="267"/>
      <c r="N230" s="268"/>
      <c r="O230" s="268"/>
      <c r="P230" s="268"/>
      <c r="Q230" s="268"/>
      <c r="R230" s="268"/>
      <c r="S230" s="268"/>
      <c r="T230" s="26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0" t="s">
        <v>174</v>
      </c>
      <c r="AU230" s="270" t="s">
        <v>91</v>
      </c>
      <c r="AV230" s="13" t="s">
        <v>91</v>
      </c>
      <c r="AW230" s="13" t="s">
        <v>32</v>
      </c>
      <c r="AX230" s="13" t="s">
        <v>84</v>
      </c>
      <c r="AY230" s="270" t="s">
        <v>165</v>
      </c>
    </row>
    <row r="231" s="2" customFormat="1" ht="16.5" customHeight="1">
      <c r="A231" s="38"/>
      <c r="B231" s="39"/>
      <c r="C231" s="282" t="s">
        <v>380</v>
      </c>
      <c r="D231" s="282" t="s">
        <v>219</v>
      </c>
      <c r="E231" s="283" t="s">
        <v>624</v>
      </c>
      <c r="F231" s="284" t="s">
        <v>625</v>
      </c>
      <c r="G231" s="285" t="s">
        <v>185</v>
      </c>
      <c r="H231" s="286">
        <v>1.3200000000000001</v>
      </c>
      <c r="I231" s="287"/>
      <c r="J231" s="288">
        <f>ROUND(I231*H231,2)</f>
        <v>0</v>
      </c>
      <c r="K231" s="289"/>
      <c r="L231" s="290"/>
      <c r="M231" s="291" t="s">
        <v>1</v>
      </c>
      <c r="N231" s="292" t="s">
        <v>42</v>
      </c>
      <c r="O231" s="91"/>
      <c r="P231" s="255">
        <f>O231*H231</f>
        <v>0</v>
      </c>
      <c r="Q231" s="255">
        <v>0.0177</v>
      </c>
      <c r="R231" s="255">
        <f>Q231*H231</f>
        <v>0.023364000000000003</v>
      </c>
      <c r="S231" s="255">
        <v>0</v>
      </c>
      <c r="T231" s="25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7" t="s">
        <v>331</v>
      </c>
      <c r="AT231" s="257" t="s">
        <v>219</v>
      </c>
      <c r="AU231" s="257" t="s">
        <v>91</v>
      </c>
      <c r="AY231" s="17" t="s">
        <v>165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7" t="s">
        <v>91</v>
      </c>
      <c r="BK231" s="258">
        <f>ROUND(I231*H231,2)</f>
        <v>0</v>
      </c>
      <c r="BL231" s="17" t="s">
        <v>256</v>
      </c>
      <c r="BM231" s="257" t="s">
        <v>626</v>
      </c>
    </row>
    <row r="232" s="13" customFormat="1">
      <c r="A232" s="13"/>
      <c r="B232" s="259"/>
      <c r="C232" s="260"/>
      <c r="D232" s="261" t="s">
        <v>174</v>
      </c>
      <c r="E232" s="260"/>
      <c r="F232" s="263" t="s">
        <v>627</v>
      </c>
      <c r="G232" s="260"/>
      <c r="H232" s="264">
        <v>1.3200000000000001</v>
      </c>
      <c r="I232" s="265"/>
      <c r="J232" s="260"/>
      <c r="K232" s="260"/>
      <c r="L232" s="266"/>
      <c r="M232" s="267"/>
      <c r="N232" s="268"/>
      <c r="O232" s="268"/>
      <c r="P232" s="268"/>
      <c r="Q232" s="268"/>
      <c r="R232" s="268"/>
      <c r="S232" s="268"/>
      <c r="T232" s="26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0" t="s">
        <v>174</v>
      </c>
      <c r="AU232" s="270" t="s">
        <v>91</v>
      </c>
      <c r="AV232" s="13" t="s">
        <v>91</v>
      </c>
      <c r="AW232" s="13" t="s">
        <v>4</v>
      </c>
      <c r="AX232" s="13" t="s">
        <v>84</v>
      </c>
      <c r="AY232" s="270" t="s">
        <v>165</v>
      </c>
    </row>
    <row r="233" s="2" customFormat="1" ht="16.5" customHeight="1">
      <c r="A233" s="38"/>
      <c r="B233" s="39"/>
      <c r="C233" s="245" t="s">
        <v>386</v>
      </c>
      <c r="D233" s="245" t="s">
        <v>168</v>
      </c>
      <c r="E233" s="246" t="s">
        <v>628</v>
      </c>
      <c r="F233" s="247" t="s">
        <v>629</v>
      </c>
      <c r="G233" s="248" t="s">
        <v>171</v>
      </c>
      <c r="H233" s="249">
        <v>27.645</v>
      </c>
      <c r="I233" s="250"/>
      <c r="J233" s="251">
        <f>ROUND(I233*H233,2)</f>
        <v>0</v>
      </c>
      <c r="K233" s="252"/>
      <c r="L233" s="44"/>
      <c r="M233" s="253" t="s">
        <v>1</v>
      </c>
      <c r="N233" s="254" t="s">
        <v>42</v>
      </c>
      <c r="O233" s="91"/>
      <c r="P233" s="255">
        <f>O233*H233</f>
        <v>0</v>
      </c>
      <c r="Q233" s="255">
        <v>0.00012</v>
      </c>
      <c r="R233" s="255">
        <f>Q233*H233</f>
        <v>0.0033173999999999999</v>
      </c>
      <c r="S233" s="255">
        <v>0</v>
      </c>
      <c r="T233" s="25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7" t="s">
        <v>256</v>
      </c>
      <c r="AT233" s="257" t="s">
        <v>168</v>
      </c>
      <c r="AU233" s="257" t="s">
        <v>91</v>
      </c>
      <c r="AY233" s="17" t="s">
        <v>165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7" t="s">
        <v>91</v>
      </c>
      <c r="BK233" s="258">
        <f>ROUND(I233*H233,2)</f>
        <v>0</v>
      </c>
      <c r="BL233" s="17" t="s">
        <v>256</v>
      </c>
      <c r="BM233" s="257" t="s">
        <v>630</v>
      </c>
    </row>
    <row r="234" s="13" customFormat="1">
      <c r="A234" s="13"/>
      <c r="B234" s="259"/>
      <c r="C234" s="260"/>
      <c r="D234" s="261" t="s">
        <v>174</v>
      </c>
      <c r="E234" s="262" t="s">
        <v>1</v>
      </c>
      <c r="F234" s="263" t="s">
        <v>461</v>
      </c>
      <c r="G234" s="260"/>
      <c r="H234" s="264">
        <v>27.645</v>
      </c>
      <c r="I234" s="265"/>
      <c r="J234" s="260"/>
      <c r="K234" s="260"/>
      <c r="L234" s="266"/>
      <c r="M234" s="267"/>
      <c r="N234" s="268"/>
      <c r="O234" s="268"/>
      <c r="P234" s="268"/>
      <c r="Q234" s="268"/>
      <c r="R234" s="268"/>
      <c r="S234" s="268"/>
      <c r="T234" s="26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0" t="s">
        <v>174</v>
      </c>
      <c r="AU234" s="270" t="s">
        <v>91</v>
      </c>
      <c r="AV234" s="13" t="s">
        <v>91</v>
      </c>
      <c r="AW234" s="13" t="s">
        <v>32</v>
      </c>
      <c r="AX234" s="13" t="s">
        <v>84</v>
      </c>
      <c r="AY234" s="270" t="s">
        <v>165</v>
      </c>
    </row>
    <row r="235" s="2" customFormat="1" ht="16.5" customHeight="1">
      <c r="A235" s="38"/>
      <c r="B235" s="39"/>
      <c r="C235" s="245" t="s">
        <v>390</v>
      </c>
      <c r="D235" s="245" t="s">
        <v>168</v>
      </c>
      <c r="E235" s="246" t="s">
        <v>631</v>
      </c>
      <c r="F235" s="247" t="s">
        <v>632</v>
      </c>
      <c r="G235" s="248" t="s">
        <v>264</v>
      </c>
      <c r="H235" s="249">
        <v>55.289999999999999</v>
      </c>
      <c r="I235" s="250"/>
      <c r="J235" s="251">
        <f>ROUND(I235*H235,2)</f>
        <v>0</v>
      </c>
      <c r="K235" s="252"/>
      <c r="L235" s="44"/>
      <c r="M235" s="253" t="s">
        <v>1</v>
      </c>
      <c r="N235" s="254" t="s">
        <v>42</v>
      </c>
      <c r="O235" s="91"/>
      <c r="P235" s="255">
        <f>O235*H235</f>
        <v>0</v>
      </c>
      <c r="Q235" s="255">
        <v>0</v>
      </c>
      <c r="R235" s="255">
        <f>Q235*H235</f>
        <v>0</v>
      </c>
      <c r="S235" s="255">
        <v>0</v>
      </c>
      <c r="T235" s="25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7" t="s">
        <v>256</v>
      </c>
      <c r="AT235" s="257" t="s">
        <v>168</v>
      </c>
      <c r="AU235" s="257" t="s">
        <v>91</v>
      </c>
      <c r="AY235" s="17" t="s">
        <v>165</v>
      </c>
      <c r="BE235" s="258">
        <f>IF(N235="základní",J235,0)</f>
        <v>0</v>
      </c>
      <c r="BF235" s="258">
        <f>IF(N235="snížená",J235,0)</f>
        <v>0</v>
      </c>
      <c r="BG235" s="258">
        <f>IF(N235="zákl. přenesená",J235,0)</f>
        <v>0</v>
      </c>
      <c r="BH235" s="258">
        <f>IF(N235="sníž. přenesená",J235,0)</f>
        <v>0</v>
      </c>
      <c r="BI235" s="258">
        <f>IF(N235="nulová",J235,0)</f>
        <v>0</v>
      </c>
      <c r="BJ235" s="17" t="s">
        <v>91</v>
      </c>
      <c r="BK235" s="258">
        <f>ROUND(I235*H235,2)</f>
        <v>0</v>
      </c>
      <c r="BL235" s="17" t="s">
        <v>256</v>
      </c>
      <c r="BM235" s="257" t="s">
        <v>633</v>
      </c>
    </row>
    <row r="236" s="13" customFormat="1">
      <c r="A236" s="13"/>
      <c r="B236" s="259"/>
      <c r="C236" s="260"/>
      <c r="D236" s="261" t="s">
        <v>174</v>
      </c>
      <c r="E236" s="262" t="s">
        <v>1</v>
      </c>
      <c r="F236" s="263" t="s">
        <v>634</v>
      </c>
      <c r="G236" s="260"/>
      <c r="H236" s="264">
        <v>55.289999999999999</v>
      </c>
      <c r="I236" s="265"/>
      <c r="J236" s="260"/>
      <c r="K236" s="260"/>
      <c r="L236" s="266"/>
      <c r="M236" s="267"/>
      <c r="N236" s="268"/>
      <c r="O236" s="268"/>
      <c r="P236" s="268"/>
      <c r="Q236" s="268"/>
      <c r="R236" s="268"/>
      <c r="S236" s="268"/>
      <c r="T236" s="26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0" t="s">
        <v>174</v>
      </c>
      <c r="AU236" s="270" t="s">
        <v>91</v>
      </c>
      <c r="AV236" s="13" t="s">
        <v>91</v>
      </c>
      <c r="AW236" s="13" t="s">
        <v>32</v>
      </c>
      <c r="AX236" s="13" t="s">
        <v>84</v>
      </c>
      <c r="AY236" s="270" t="s">
        <v>165</v>
      </c>
    </row>
    <row r="237" s="2" customFormat="1" ht="21.75" customHeight="1">
      <c r="A237" s="38"/>
      <c r="B237" s="39"/>
      <c r="C237" s="245" t="s">
        <v>394</v>
      </c>
      <c r="D237" s="245" t="s">
        <v>168</v>
      </c>
      <c r="E237" s="246" t="s">
        <v>635</v>
      </c>
      <c r="F237" s="247" t="s">
        <v>636</v>
      </c>
      <c r="G237" s="248" t="s">
        <v>576</v>
      </c>
      <c r="H237" s="298"/>
      <c r="I237" s="250"/>
      <c r="J237" s="251">
        <f>ROUND(I237*H237,2)</f>
        <v>0</v>
      </c>
      <c r="K237" s="252"/>
      <c r="L237" s="44"/>
      <c r="M237" s="253" t="s">
        <v>1</v>
      </c>
      <c r="N237" s="254" t="s">
        <v>42</v>
      </c>
      <c r="O237" s="91"/>
      <c r="P237" s="255">
        <f>O237*H237</f>
        <v>0</v>
      </c>
      <c r="Q237" s="255">
        <v>0</v>
      </c>
      <c r="R237" s="255">
        <f>Q237*H237</f>
        <v>0</v>
      </c>
      <c r="S237" s="255">
        <v>0</v>
      </c>
      <c r="T237" s="25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7" t="s">
        <v>256</v>
      </c>
      <c r="AT237" s="257" t="s">
        <v>168</v>
      </c>
      <c r="AU237" s="257" t="s">
        <v>91</v>
      </c>
      <c r="AY237" s="17" t="s">
        <v>165</v>
      </c>
      <c r="BE237" s="258">
        <f>IF(N237="základní",J237,0)</f>
        <v>0</v>
      </c>
      <c r="BF237" s="258">
        <f>IF(N237="snížená",J237,0)</f>
        <v>0</v>
      </c>
      <c r="BG237" s="258">
        <f>IF(N237="zákl. přenesená",J237,0)</f>
        <v>0</v>
      </c>
      <c r="BH237" s="258">
        <f>IF(N237="sníž. přenesená",J237,0)</f>
        <v>0</v>
      </c>
      <c r="BI237" s="258">
        <f>IF(N237="nulová",J237,0)</f>
        <v>0</v>
      </c>
      <c r="BJ237" s="17" t="s">
        <v>91</v>
      </c>
      <c r="BK237" s="258">
        <f>ROUND(I237*H237,2)</f>
        <v>0</v>
      </c>
      <c r="BL237" s="17" t="s">
        <v>256</v>
      </c>
      <c r="BM237" s="257" t="s">
        <v>637</v>
      </c>
    </row>
    <row r="238" s="12" customFormat="1" ht="22.8" customHeight="1">
      <c r="A238" s="12"/>
      <c r="B238" s="229"/>
      <c r="C238" s="230"/>
      <c r="D238" s="231" t="s">
        <v>75</v>
      </c>
      <c r="E238" s="243" t="s">
        <v>638</v>
      </c>
      <c r="F238" s="243" t="s">
        <v>639</v>
      </c>
      <c r="G238" s="230"/>
      <c r="H238" s="230"/>
      <c r="I238" s="233"/>
      <c r="J238" s="244">
        <f>BK238</f>
        <v>0</v>
      </c>
      <c r="K238" s="230"/>
      <c r="L238" s="235"/>
      <c r="M238" s="236"/>
      <c r="N238" s="237"/>
      <c r="O238" s="237"/>
      <c r="P238" s="238">
        <f>SUM(P239:P240)</f>
        <v>0</v>
      </c>
      <c r="Q238" s="237"/>
      <c r="R238" s="238">
        <f>SUM(R239:R240)</f>
        <v>2.5600000000000002E-05</v>
      </c>
      <c r="S238" s="237"/>
      <c r="T238" s="239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40" t="s">
        <v>91</v>
      </c>
      <c r="AT238" s="241" t="s">
        <v>75</v>
      </c>
      <c r="AU238" s="241" t="s">
        <v>84</v>
      </c>
      <c r="AY238" s="240" t="s">
        <v>165</v>
      </c>
      <c r="BK238" s="242">
        <f>SUM(BK239:BK240)</f>
        <v>0</v>
      </c>
    </row>
    <row r="239" s="2" customFormat="1" ht="16.5" customHeight="1">
      <c r="A239" s="38"/>
      <c r="B239" s="39"/>
      <c r="C239" s="245" t="s">
        <v>400</v>
      </c>
      <c r="D239" s="245" t="s">
        <v>168</v>
      </c>
      <c r="E239" s="246" t="s">
        <v>640</v>
      </c>
      <c r="F239" s="247" t="s">
        <v>641</v>
      </c>
      <c r="G239" s="248" t="s">
        <v>185</v>
      </c>
      <c r="H239" s="249">
        <v>0.64000000000000001</v>
      </c>
      <c r="I239" s="250"/>
      <c r="J239" s="251">
        <f>ROUND(I239*H239,2)</f>
        <v>0</v>
      </c>
      <c r="K239" s="252"/>
      <c r="L239" s="44"/>
      <c r="M239" s="253" t="s">
        <v>1</v>
      </c>
      <c r="N239" s="254" t="s">
        <v>42</v>
      </c>
      <c r="O239" s="91"/>
      <c r="P239" s="255">
        <f>O239*H239</f>
        <v>0</v>
      </c>
      <c r="Q239" s="255">
        <v>4.0000000000000003E-05</v>
      </c>
      <c r="R239" s="255">
        <f>Q239*H239</f>
        <v>2.5600000000000002E-05</v>
      </c>
      <c r="S239" s="255">
        <v>0</v>
      </c>
      <c r="T239" s="25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7" t="s">
        <v>256</v>
      </c>
      <c r="AT239" s="257" t="s">
        <v>168</v>
      </c>
      <c r="AU239" s="257" t="s">
        <v>91</v>
      </c>
      <c r="AY239" s="17" t="s">
        <v>165</v>
      </c>
      <c r="BE239" s="258">
        <f>IF(N239="základní",J239,0)</f>
        <v>0</v>
      </c>
      <c r="BF239" s="258">
        <f>IF(N239="snížená",J239,0)</f>
        <v>0</v>
      </c>
      <c r="BG239" s="258">
        <f>IF(N239="zákl. přenesená",J239,0)</f>
        <v>0</v>
      </c>
      <c r="BH239" s="258">
        <f>IF(N239="sníž. přenesená",J239,0)</f>
        <v>0</v>
      </c>
      <c r="BI239" s="258">
        <f>IF(N239="nulová",J239,0)</f>
        <v>0</v>
      </c>
      <c r="BJ239" s="17" t="s">
        <v>91</v>
      </c>
      <c r="BK239" s="258">
        <f>ROUND(I239*H239,2)</f>
        <v>0</v>
      </c>
      <c r="BL239" s="17" t="s">
        <v>256</v>
      </c>
      <c r="BM239" s="257" t="s">
        <v>642</v>
      </c>
    </row>
    <row r="240" s="13" customFormat="1">
      <c r="A240" s="13"/>
      <c r="B240" s="259"/>
      <c r="C240" s="260"/>
      <c r="D240" s="261" t="s">
        <v>174</v>
      </c>
      <c r="E240" s="262" t="s">
        <v>643</v>
      </c>
      <c r="F240" s="263" t="s">
        <v>644</v>
      </c>
      <c r="G240" s="260"/>
      <c r="H240" s="264">
        <v>0.64000000000000001</v>
      </c>
      <c r="I240" s="265"/>
      <c r="J240" s="260"/>
      <c r="K240" s="260"/>
      <c r="L240" s="266"/>
      <c r="M240" s="267"/>
      <c r="N240" s="268"/>
      <c r="O240" s="268"/>
      <c r="P240" s="268"/>
      <c r="Q240" s="268"/>
      <c r="R240" s="268"/>
      <c r="S240" s="268"/>
      <c r="T240" s="26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0" t="s">
        <v>174</v>
      </c>
      <c r="AU240" s="270" t="s">
        <v>91</v>
      </c>
      <c r="AV240" s="13" t="s">
        <v>91</v>
      </c>
      <c r="AW240" s="13" t="s">
        <v>32</v>
      </c>
      <c r="AX240" s="13" t="s">
        <v>84</v>
      </c>
      <c r="AY240" s="270" t="s">
        <v>165</v>
      </c>
    </row>
    <row r="241" s="12" customFormat="1" ht="22.8" customHeight="1">
      <c r="A241" s="12"/>
      <c r="B241" s="229"/>
      <c r="C241" s="230"/>
      <c r="D241" s="231" t="s">
        <v>75</v>
      </c>
      <c r="E241" s="243" t="s">
        <v>645</v>
      </c>
      <c r="F241" s="243" t="s">
        <v>646</v>
      </c>
      <c r="G241" s="230"/>
      <c r="H241" s="230"/>
      <c r="I241" s="233"/>
      <c r="J241" s="244">
        <f>BK241</f>
        <v>0</v>
      </c>
      <c r="K241" s="230"/>
      <c r="L241" s="235"/>
      <c r="M241" s="236"/>
      <c r="N241" s="237"/>
      <c r="O241" s="237"/>
      <c r="P241" s="238">
        <f>SUM(P242:P245)</f>
        <v>0</v>
      </c>
      <c r="Q241" s="237"/>
      <c r="R241" s="238">
        <f>SUM(R242:R245)</f>
        <v>0.0053939999999999995</v>
      </c>
      <c r="S241" s="237"/>
      <c r="T241" s="239">
        <f>SUM(T242:T245)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40" t="s">
        <v>91</v>
      </c>
      <c r="AT241" s="241" t="s">
        <v>75</v>
      </c>
      <c r="AU241" s="241" t="s">
        <v>84</v>
      </c>
      <c r="AY241" s="240" t="s">
        <v>165</v>
      </c>
      <c r="BK241" s="242">
        <f>SUM(BK242:BK245)</f>
        <v>0</v>
      </c>
    </row>
    <row r="242" s="2" customFormat="1" ht="21.75" customHeight="1">
      <c r="A242" s="38"/>
      <c r="B242" s="39"/>
      <c r="C242" s="245" t="s">
        <v>405</v>
      </c>
      <c r="D242" s="245" t="s">
        <v>168</v>
      </c>
      <c r="E242" s="246" t="s">
        <v>647</v>
      </c>
      <c r="F242" s="247" t="s">
        <v>648</v>
      </c>
      <c r="G242" s="248" t="s">
        <v>264</v>
      </c>
      <c r="H242" s="249">
        <v>1.24</v>
      </c>
      <c r="I242" s="250"/>
      <c r="J242" s="251">
        <f>ROUND(I242*H242,2)</f>
        <v>0</v>
      </c>
      <c r="K242" s="252"/>
      <c r="L242" s="44"/>
      <c r="M242" s="253" t="s">
        <v>1</v>
      </c>
      <c r="N242" s="254" t="s">
        <v>42</v>
      </c>
      <c r="O242" s="91"/>
      <c r="P242" s="255">
        <f>O242*H242</f>
        <v>0</v>
      </c>
      <c r="Q242" s="255">
        <v>0.0043499999999999997</v>
      </c>
      <c r="R242" s="255">
        <f>Q242*H242</f>
        <v>0.0053939999999999995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256</v>
      </c>
      <c r="AT242" s="257" t="s">
        <v>168</v>
      </c>
      <c r="AU242" s="257" t="s">
        <v>91</v>
      </c>
      <c r="AY242" s="17" t="s">
        <v>165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7" t="s">
        <v>91</v>
      </c>
      <c r="BK242" s="258">
        <f>ROUND(I242*H242,2)</f>
        <v>0</v>
      </c>
      <c r="BL242" s="17" t="s">
        <v>256</v>
      </c>
      <c r="BM242" s="257" t="s">
        <v>649</v>
      </c>
    </row>
    <row r="243" s="13" customFormat="1">
      <c r="A243" s="13"/>
      <c r="B243" s="259"/>
      <c r="C243" s="260"/>
      <c r="D243" s="261" t="s">
        <v>174</v>
      </c>
      <c r="E243" s="262" t="s">
        <v>1</v>
      </c>
      <c r="F243" s="263" t="s">
        <v>650</v>
      </c>
      <c r="G243" s="260"/>
      <c r="H243" s="264">
        <v>0.59999999999999998</v>
      </c>
      <c r="I243" s="265"/>
      <c r="J243" s="260"/>
      <c r="K243" s="260"/>
      <c r="L243" s="266"/>
      <c r="M243" s="267"/>
      <c r="N243" s="268"/>
      <c r="O243" s="268"/>
      <c r="P243" s="268"/>
      <c r="Q243" s="268"/>
      <c r="R243" s="268"/>
      <c r="S243" s="268"/>
      <c r="T243" s="26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0" t="s">
        <v>174</v>
      </c>
      <c r="AU243" s="270" t="s">
        <v>91</v>
      </c>
      <c r="AV243" s="13" t="s">
        <v>91</v>
      </c>
      <c r="AW243" s="13" t="s">
        <v>32</v>
      </c>
      <c r="AX243" s="13" t="s">
        <v>76</v>
      </c>
      <c r="AY243" s="270" t="s">
        <v>165</v>
      </c>
    </row>
    <row r="244" s="13" customFormat="1">
      <c r="A244" s="13"/>
      <c r="B244" s="259"/>
      <c r="C244" s="260"/>
      <c r="D244" s="261" t="s">
        <v>174</v>
      </c>
      <c r="E244" s="262" t="s">
        <v>1</v>
      </c>
      <c r="F244" s="263" t="s">
        <v>651</v>
      </c>
      <c r="G244" s="260"/>
      <c r="H244" s="264">
        <v>0.64000000000000001</v>
      </c>
      <c r="I244" s="265"/>
      <c r="J244" s="260"/>
      <c r="K244" s="260"/>
      <c r="L244" s="266"/>
      <c r="M244" s="267"/>
      <c r="N244" s="268"/>
      <c r="O244" s="268"/>
      <c r="P244" s="268"/>
      <c r="Q244" s="268"/>
      <c r="R244" s="268"/>
      <c r="S244" s="268"/>
      <c r="T244" s="26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0" t="s">
        <v>174</v>
      </c>
      <c r="AU244" s="270" t="s">
        <v>91</v>
      </c>
      <c r="AV244" s="13" t="s">
        <v>91</v>
      </c>
      <c r="AW244" s="13" t="s">
        <v>32</v>
      </c>
      <c r="AX244" s="13" t="s">
        <v>76</v>
      </c>
      <c r="AY244" s="270" t="s">
        <v>165</v>
      </c>
    </row>
    <row r="245" s="14" customFormat="1">
      <c r="A245" s="14"/>
      <c r="B245" s="271"/>
      <c r="C245" s="272"/>
      <c r="D245" s="261" t="s">
        <v>174</v>
      </c>
      <c r="E245" s="273" t="s">
        <v>1</v>
      </c>
      <c r="F245" s="274" t="s">
        <v>182</v>
      </c>
      <c r="G245" s="272"/>
      <c r="H245" s="275">
        <v>1.24</v>
      </c>
      <c r="I245" s="276"/>
      <c r="J245" s="272"/>
      <c r="K245" s="272"/>
      <c r="L245" s="277"/>
      <c r="M245" s="278"/>
      <c r="N245" s="279"/>
      <c r="O245" s="279"/>
      <c r="P245" s="279"/>
      <c r="Q245" s="279"/>
      <c r="R245" s="279"/>
      <c r="S245" s="279"/>
      <c r="T245" s="28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81" t="s">
        <v>174</v>
      </c>
      <c r="AU245" s="281" t="s">
        <v>91</v>
      </c>
      <c r="AV245" s="14" t="s">
        <v>172</v>
      </c>
      <c r="AW245" s="14" t="s">
        <v>32</v>
      </c>
      <c r="AX245" s="14" t="s">
        <v>84</v>
      </c>
      <c r="AY245" s="281" t="s">
        <v>165</v>
      </c>
    </row>
    <row r="246" s="12" customFormat="1" ht="22.8" customHeight="1">
      <c r="A246" s="12"/>
      <c r="B246" s="229"/>
      <c r="C246" s="230"/>
      <c r="D246" s="231" t="s">
        <v>75</v>
      </c>
      <c r="E246" s="243" t="s">
        <v>398</v>
      </c>
      <c r="F246" s="243" t="s">
        <v>399</v>
      </c>
      <c r="G246" s="230"/>
      <c r="H246" s="230"/>
      <c r="I246" s="233"/>
      <c r="J246" s="244">
        <f>BK246</f>
        <v>0</v>
      </c>
      <c r="K246" s="230"/>
      <c r="L246" s="235"/>
      <c r="M246" s="236"/>
      <c r="N246" s="237"/>
      <c r="O246" s="237"/>
      <c r="P246" s="238">
        <f>SUM(P247:P294)</f>
        <v>0</v>
      </c>
      <c r="Q246" s="237"/>
      <c r="R246" s="238">
        <f>SUM(R247:R294)</f>
        <v>0.30361472000000006</v>
      </c>
      <c r="S246" s="237"/>
      <c r="T246" s="239">
        <f>SUM(T247:T294)</f>
        <v>0.017789099999999999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40" t="s">
        <v>91</v>
      </c>
      <c r="AT246" s="241" t="s">
        <v>75</v>
      </c>
      <c r="AU246" s="241" t="s">
        <v>84</v>
      </c>
      <c r="AY246" s="240" t="s">
        <v>165</v>
      </c>
      <c r="BK246" s="242">
        <f>SUM(BK247:BK294)</f>
        <v>0</v>
      </c>
    </row>
    <row r="247" s="2" customFormat="1" ht="21.75" customHeight="1">
      <c r="A247" s="38"/>
      <c r="B247" s="39"/>
      <c r="C247" s="245" t="s">
        <v>409</v>
      </c>
      <c r="D247" s="245" t="s">
        <v>168</v>
      </c>
      <c r="E247" s="246" t="s">
        <v>652</v>
      </c>
      <c r="F247" s="247" t="s">
        <v>653</v>
      </c>
      <c r="G247" s="248" t="s">
        <v>185</v>
      </c>
      <c r="H247" s="249">
        <v>3.4249999999999998</v>
      </c>
      <c r="I247" s="250"/>
      <c r="J247" s="251">
        <f>ROUND(I247*H247,2)</f>
        <v>0</v>
      </c>
      <c r="K247" s="252"/>
      <c r="L247" s="44"/>
      <c r="M247" s="253" t="s">
        <v>1</v>
      </c>
      <c r="N247" s="254" t="s">
        <v>42</v>
      </c>
      <c r="O247" s="91"/>
      <c r="P247" s="255">
        <f>O247*H247</f>
        <v>0</v>
      </c>
      <c r="Q247" s="255">
        <v>6.0000000000000002E-05</v>
      </c>
      <c r="R247" s="255">
        <f>Q247*H247</f>
        <v>0.00020550000000000001</v>
      </c>
      <c r="S247" s="255">
        <v>0</v>
      </c>
      <c r="T247" s="25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57" t="s">
        <v>256</v>
      </c>
      <c r="AT247" s="257" t="s">
        <v>168</v>
      </c>
      <c r="AU247" s="257" t="s">
        <v>91</v>
      </c>
      <c r="AY247" s="17" t="s">
        <v>165</v>
      </c>
      <c r="BE247" s="258">
        <f>IF(N247="základní",J247,0)</f>
        <v>0</v>
      </c>
      <c r="BF247" s="258">
        <f>IF(N247="snížená",J247,0)</f>
        <v>0</v>
      </c>
      <c r="BG247" s="258">
        <f>IF(N247="zákl. přenesená",J247,0)</f>
        <v>0</v>
      </c>
      <c r="BH247" s="258">
        <f>IF(N247="sníž. přenesená",J247,0)</f>
        <v>0</v>
      </c>
      <c r="BI247" s="258">
        <f>IF(N247="nulová",J247,0)</f>
        <v>0</v>
      </c>
      <c r="BJ247" s="17" t="s">
        <v>91</v>
      </c>
      <c r="BK247" s="258">
        <f>ROUND(I247*H247,2)</f>
        <v>0</v>
      </c>
      <c r="BL247" s="17" t="s">
        <v>256</v>
      </c>
      <c r="BM247" s="257" t="s">
        <v>654</v>
      </c>
    </row>
    <row r="248" s="13" customFormat="1">
      <c r="A248" s="13"/>
      <c r="B248" s="259"/>
      <c r="C248" s="260"/>
      <c r="D248" s="261" t="s">
        <v>174</v>
      </c>
      <c r="E248" s="262" t="s">
        <v>465</v>
      </c>
      <c r="F248" s="263" t="s">
        <v>655</v>
      </c>
      <c r="G248" s="260"/>
      <c r="H248" s="264">
        <v>3.4249999999999998</v>
      </c>
      <c r="I248" s="265"/>
      <c r="J248" s="260"/>
      <c r="K248" s="260"/>
      <c r="L248" s="266"/>
      <c r="M248" s="267"/>
      <c r="N248" s="268"/>
      <c r="O248" s="268"/>
      <c r="P248" s="268"/>
      <c r="Q248" s="268"/>
      <c r="R248" s="268"/>
      <c r="S248" s="268"/>
      <c r="T248" s="26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70" t="s">
        <v>174</v>
      </c>
      <c r="AU248" s="270" t="s">
        <v>91</v>
      </c>
      <c r="AV248" s="13" t="s">
        <v>91</v>
      </c>
      <c r="AW248" s="13" t="s">
        <v>32</v>
      </c>
      <c r="AX248" s="13" t="s">
        <v>84</v>
      </c>
      <c r="AY248" s="270" t="s">
        <v>165</v>
      </c>
    </row>
    <row r="249" s="2" customFormat="1" ht="21.75" customHeight="1">
      <c r="A249" s="38"/>
      <c r="B249" s="39"/>
      <c r="C249" s="245" t="s">
        <v>414</v>
      </c>
      <c r="D249" s="245" t="s">
        <v>168</v>
      </c>
      <c r="E249" s="246" t="s">
        <v>401</v>
      </c>
      <c r="F249" s="247" t="s">
        <v>402</v>
      </c>
      <c r="G249" s="248" t="s">
        <v>185</v>
      </c>
      <c r="H249" s="249">
        <v>4.5670000000000002</v>
      </c>
      <c r="I249" s="250"/>
      <c r="J249" s="251">
        <f>ROUND(I249*H249,2)</f>
        <v>0</v>
      </c>
      <c r="K249" s="252"/>
      <c r="L249" s="44"/>
      <c r="M249" s="253" t="s">
        <v>1</v>
      </c>
      <c r="N249" s="254" t="s">
        <v>42</v>
      </c>
      <c r="O249" s="91"/>
      <c r="P249" s="255">
        <f>O249*H249</f>
        <v>0</v>
      </c>
      <c r="Q249" s="255">
        <v>0.00012999999999999999</v>
      </c>
      <c r="R249" s="255">
        <f>Q249*H249</f>
        <v>0.00059371000000000001</v>
      </c>
      <c r="S249" s="255">
        <v>0</v>
      </c>
      <c r="T249" s="25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57" t="s">
        <v>256</v>
      </c>
      <c r="AT249" s="257" t="s">
        <v>168</v>
      </c>
      <c r="AU249" s="257" t="s">
        <v>91</v>
      </c>
      <c r="AY249" s="17" t="s">
        <v>165</v>
      </c>
      <c r="BE249" s="258">
        <f>IF(N249="základní",J249,0)</f>
        <v>0</v>
      </c>
      <c r="BF249" s="258">
        <f>IF(N249="snížená",J249,0)</f>
        <v>0</v>
      </c>
      <c r="BG249" s="258">
        <f>IF(N249="zákl. přenesená",J249,0)</f>
        <v>0</v>
      </c>
      <c r="BH249" s="258">
        <f>IF(N249="sníž. přenesená",J249,0)</f>
        <v>0</v>
      </c>
      <c r="BI249" s="258">
        <f>IF(N249="nulová",J249,0)</f>
        <v>0</v>
      </c>
      <c r="BJ249" s="17" t="s">
        <v>91</v>
      </c>
      <c r="BK249" s="258">
        <f>ROUND(I249*H249,2)</f>
        <v>0</v>
      </c>
      <c r="BL249" s="17" t="s">
        <v>256</v>
      </c>
      <c r="BM249" s="257" t="s">
        <v>656</v>
      </c>
    </row>
    <row r="250" s="13" customFormat="1">
      <c r="A250" s="13"/>
      <c r="B250" s="259"/>
      <c r="C250" s="260"/>
      <c r="D250" s="261" t="s">
        <v>174</v>
      </c>
      <c r="E250" s="262" t="s">
        <v>1</v>
      </c>
      <c r="F250" s="263" t="s">
        <v>657</v>
      </c>
      <c r="G250" s="260"/>
      <c r="H250" s="264">
        <v>4.5670000000000002</v>
      </c>
      <c r="I250" s="265"/>
      <c r="J250" s="260"/>
      <c r="K250" s="260"/>
      <c r="L250" s="266"/>
      <c r="M250" s="267"/>
      <c r="N250" s="268"/>
      <c r="O250" s="268"/>
      <c r="P250" s="268"/>
      <c r="Q250" s="268"/>
      <c r="R250" s="268"/>
      <c r="S250" s="268"/>
      <c r="T250" s="26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0" t="s">
        <v>174</v>
      </c>
      <c r="AU250" s="270" t="s">
        <v>91</v>
      </c>
      <c r="AV250" s="13" t="s">
        <v>91</v>
      </c>
      <c r="AW250" s="13" t="s">
        <v>32</v>
      </c>
      <c r="AX250" s="13" t="s">
        <v>84</v>
      </c>
      <c r="AY250" s="270" t="s">
        <v>165</v>
      </c>
    </row>
    <row r="251" s="2" customFormat="1" ht="21.75" customHeight="1">
      <c r="A251" s="38"/>
      <c r="B251" s="39"/>
      <c r="C251" s="245" t="s">
        <v>418</v>
      </c>
      <c r="D251" s="245" t="s">
        <v>168</v>
      </c>
      <c r="E251" s="246" t="s">
        <v>406</v>
      </c>
      <c r="F251" s="247" t="s">
        <v>407</v>
      </c>
      <c r="G251" s="248" t="s">
        <v>185</v>
      </c>
      <c r="H251" s="249">
        <v>1.1419999999999999</v>
      </c>
      <c r="I251" s="250"/>
      <c r="J251" s="251">
        <f>ROUND(I251*H251,2)</f>
        <v>0</v>
      </c>
      <c r="K251" s="252"/>
      <c r="L251" s="44"/>
      <c r="M251" s="253" t="s">
        <v>1</v>
      </c>
      <c r="N251" s="254" t="s">
        <v>42</v>
      </c>
      <c r="O251" s="91"/>
      <c r="P251" s="255">
        <f>O251*H251</f>
        <v>0</v>
      </c>
      <c r="Q251" s="255">
        <v>0.00012</v>
      </c>
      <c r="R251" s="255">
        <f>Q251*H251</f>
        <v>0.00013704</v>
      </c>
      <c r="S251" s="255">
        <v>0</v>
      </c>
      <c r="T251" s="25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7" t="s">
        <v>256</v>
      </c>
      <c r="AT251" s="257" t="s">
        <v>168</v>
      </c>
      <c r="AU251" s="257" t="s">
        <v>91</v>
      </c>
      <c r="AY251" s="17" t="s">
        <v>165</v>
      </c>
      <c r="BE251" s="258">
        <f>IF(N251="základní",J251,0)</f>
        <v>0</v>
      </c>
      <c r="BF251" s="258">
        <f>IF(N251="snížená",J251,0)</f>
        <v>0</v>
      </c>
      <c r="BG251" s="258">
        <f>IF(N251="zákl. přenesená",J251,0)</f>
        <v>0</v>
      </c>
      <c r="BH251" s="258">
        <f>IF(N251="sníž. přenesená",J251,0)</f>
        <v>0</v>
      </c>
      <c r="BI251" s="258">
        <f>IF(N251="nulová",J251,0)</f>
        <v>0</v>
      </c>
      <c r="BJ251" s="17" t="s">
        <v>91</v>
      </c>
      <c r="BK251" s="258">
        <f>ROUND(I251*H251,2)</f>
        <v>0</v>
      </c>
      <c r="BL251" s="17" t="s">
        <v>256</v>
      </c>
      <c r="BM251" s="257" t="s">
        <v>658</v>
      </c>
    </row>
    <row r="252" s="13" customFormat="1">
      <c r="A252" s="13"/>
      <c r="B252" s="259"/>
      <c r="C252" s="260"/>
      <c r="D252" s="261" t="s">
        <v>174</v>
      </c>
      <c r="E252" s="262" t="s">
        <v>117</v>
      </c>
      <c r="F252" s="263" t="s">
        <v>659</v>
      </c>
      <c r="G252" s="260"/>
      <c r="H252" s="264">
        <v>1.1419999999999999</v>
      </c>
      <c r="I252" s="265"/>
      <c r="J252" s="260"/>
      <c r="K252" s="260"/>
      <c r="L252" s="266"/>
      <c r="M252" s="267"/>
      <c r="N252" s="268"/>
      <c r="O252" s="268"/>
      <c r="P252" s="268"/>
      <c r="Q252" s="268"/>
      <c r="R252" s="268"/>
      <c r="S252" s="268"/>
      <c r="T252" s="26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70" t="s">
        <v>174</v>
      </c>
      <c r="AU252" s="270" t="s">
        <v>91</v>
      </c>
      <c r="AV252" s="13" t="s">
        <v>91</v>
      </c>
      <c r="AW252" s="13" t="s">
        <v>32</v>
      </c>
      <c r="AX252" s="13" t="s">
        <v>84</v>
      </c>
      <c r="AY252" s="270" t="s">
        <v>165</v>
      </c>
    </row>
    <row r="253" s="2" customFormat="1" ht="21.75" customHeight="1">
      <c r="A253" s="38"/>
      <c r="B253" s="39"/>
      <c r="C253" s="245" t="s">
        <v>422</v>
      </c>
      <c r="D253" s="245" t="s">
        <v>168</v>
      </c>
      <c r="E253" s="246" t="s">
        <v>660</v>
      </c>
      <c r="F253" s="247" t="s">
        <v>661</v>
      </c>
      <c r="G253" s="248" t="s">
        <v>185</v>
      </c>
      <c r="H253" s="249">
        <v>3.4249999999999998</v>
      </c>
      <c r="I253" s="250"/>
      <c r="J253" s="251">
        <f>ROUND(I253*H253,2)</f>
        <v>0</v>
      </c>
      <c r="K253" s="252"/>
      <c r="L253" s="44"/>
      <c r="M253" s="253" t="s">
        <v>1</v>
      </c>
      <c r="N253" s="254" t="s">
        <v>42</v>
      </c>
      <c r="O253" s="91"/>
      <c r="P253" s="255">
        <f>O253*H253</f>
        <v>0</v>
      </c>
      <c r="Q253" s="255">
        <v>0.00029</v>
      </c>
      <c r="R253" s="255">
        <f>Q253*H253</f>
        <v>0.00099324999999999999</v>
      </c>
      <c r="S253" s="255">
        <v>0</v>
      </c>
      <c r="T253" s="25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57" t="s">
        <v>256</v>
      </c>
      <c r="AT253" s="257" t="s">
        <v>168</v>
      </c>
      <c r="AU253" s="257" t="s">
        <v>91</v>
      </c>
      <c r="AY253" s="17" t="s">
        <v>165</v>
      </c>
      <c r="BE253" s="258">
        <f>IF(N253="základní",J253,0)</f>
        <v>0</v>
      </c>
      <c r="BF253" s="258">
        <f>IF(N253="snížená",J253,0)</f>
        <v>0</v>
      </c>
      <c r="BG253" s="258">
        <f>IF(N253="zákl. přenesená",J253,0)</f>
        <v>0</v>
      </c>
      <c r="BH253" s="258">
        <f>IF(N253="sníž. přenesená",J253,0)</f>
        <v>0</v>
      </c>
      <c r="BI253" s="258">
        <f>IF(N253="nulová",J253,0)</f>
        <v>0</v>
      </c>
      <c r="BJ253" s="17" t="s">
        <v>91</v>
      </c>
      <c r="BK253" s="258">
        <f>ROUND(I253*H253,2)</f>
        <v>0</v>
      </c>
      <c r="BL253" s="17" t="s">
        <v>256</v>
      </c>
      <c r="BM253" s="257" t="s">
        <v>662</v>
      </c>
    </row>
    <row r="254" s="13" customFormat="1">
      <c r="A254" s="13"/>
      <c r="B254" s="259"/>
      <c r="C254" s="260"/>
      <c r="D254" s="261" t="s">
        <v>174</v>
      </c>
      <c r="E254" s="262" t="s">
        <v>1</v>
      </c>
      <c r="F254" s="263" t="s">
        <v>465</v>
      </c>
      <c r="G254" s="260"/>
      <c r="H254" s="264">
        <v>3.4249999999999998</v>
      </c>
      <c r="I254" s="265"/>
      <c r="J254" s="260"/>
      <c r="K254" s="260"/>
      <c r="L254" s="266"/>
      <c r="M254" s="267"/>
      <c r="N254" s="268"/>
      <c r="O254" s="268"/>
      <c r="P254" s="268"/>
      <c r="Q254" s="268"/>
      <c r="R254" s="268"/>
      <c r="S254" s="268"/>
      <c r="T254" s="26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0" t="s">
        <v>174</v>
      </c>
      <c r="AU254" s="270" t="s">
        <v>91</v>
      </c>
      <c r="AV254" s="13" t="s">
        <v>91</v>
      </c>
      <c r="AW254" s="13" t="s">
        <v>32</v>
      </c>
      <c r="AX254" s="13" t="s">
        <v>84</v>
      </c>
      <c r="AY254" s="270" t="s">
        <v>165</v>
      </c>
    </row>
    <row r="255" s="2" customFormat="1" ht="21.75" customHeight="1">
      <c r="A255" s="38"/>
      <c r="B255" s="39"/>
      <c r="C255" s="245" t="s">
        <v>426</v>
      </c>
      <c r="D255" s="245" t="s">
        <v>168</v>
      </c>
      <c r="E255" s="246" t="s">
        <v>663</v>
      </c>
      <c r="F255" s="247" t="s">
        <v>664</v>
      </c>
      <c r="G255" s="248" t="s">
        <v>185</v>
      </c>
      <c r="H255" s="249">
        <v>17.399999999999999</v>
      </c>
      <c r="I255" s="250"/>
      <c r="J255" s="251">
        <f>ROUND(I255*H255,2)</f>
        <v>0</v>
      </c>
      <c r="K255" s="252"/>
      <c r="L255" s="44"/>
      <c r="M255" s="253" t="s">
        <v>1</v>
      </c>
      <c r="N255" s="254" t="s">
        <v>42</v>
      </c>
      <c r="O255" s="91"/>
      <c r="P255" s="255">
        <f>O255*H255</f>
        <v>0</v>
      </c>
      <c r="Q255" s="255">
        <v>6.0000000000000002E-05</v>
      </c>
      <c r="R255" s="255">
        <f>Q255*H255</f>
        <v>0.001044</v>
      </c>
      <c r="S255" s="255">
        <v>0</v>
      </c>
      <c r="T255" s="25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57" t="s">
        <v>256</v>
      </c>
      <c r="AT255" s="257" t="s">
        <v>168</v>
      </c>
      <c r="AU255" s="257" t="s">
        <v>91</v>
      </c>
      <c r="AY255" s="17" t="s">
        <v>165</v>
      </c>
      <c r="BE255" s="258">
        <f>IF(N255="základní",J255,0)</f>
        <v>0</v>
      </c>
      <c r="BF255" s="258">
        <f>IF(N255="snížená",J255,0)</f>
        <v>0</v>
      </c>
      <c r="BG255" s="258">
        <f>IF(N255="zákl. přenesená",J255,0)</f>
        <v>0</v>
      </c>
      <c r="BH255" s="258">
        <f>IF(N255="sníž. přenesená",J255,0)</f>
        <v>0</v>
      </c>
      <c r="BI255" s="258">
        <f>IF(N255="nulová",J255,0)</f>
        <v>0</v>
      </c>
      <c r="BJ255" s="17" t="s">
        <v>91</v>
      </c>
      <c r="BK255" s="258">
        <f>ROUND(I255*H255,2)</f>
        <v>0</v>
      </c>
      <c r="BL255" s="17" t="s">
        <v>256</v>
      </c>
      <c r="BM255" s="257" t="s">
        <v>665</v>
      </c>
    </row>
    <row r="256" s="13" customFormat="1">
      <c r="A256" s="13"/>
      <c r="B256" s="259"/>
      <c r="C256" s="260"/>
      <c r="D256" s="261" t="s">
        <v>174</v>
      </c>
      <c r="E256" s="262" t="s">
        <v>463</v>
      </c>
      <c r="F256" s="263" t="s">
        <v>666</v>
      </c>
      <c r="G256" s="260"/>
      <c r="H256" s="264">
        <v>13.699999999999999</v>
      </c>
      <c r="I256" s="265"/>
      <c r="J256" s="260"/>
      <c r="K256" s="260"/>
      <c r="L256" s="266"/>
      <c r="M256" s="267"/>
      <c r="N256" s="268"/>
      <c r="O256" s="268"/>
      <c r="P256" s="268"/>
      <c r="Q256" s="268"/>
      <c r="R256" s="268"/>
      <c r="S256" s="268"/>
      <c r="T256" s="26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0" t="s">
        <v>174</v>
      </c>
      <c r="AU256" s="270" t="s">
        <v>91</v>
      </c>
      <c r="AV256" s="13" t="s">
        <v>91</v>
      </c>
      <c r="AW256" s="13" t="s">
        <v>32</v>
      </c>
      <c r="AX256" s="13" t="s">
        <v>76</v>
      </c>
      <c r="AY256" s="270" t="s">
        <v>165</v>
      </c>
    </row>
    <row r="257" s="13" customFormat="1">
      <c r="A257" s="13"/>
      <c r="B257" s="259"/>
      <c r="C257" s="260"/>
      <c r="D257" s="261" t="s">
        <v>174</v>
      </c>
      <c r="E257" s="262" t="s">
        <v>488</v>
      </c>
      <c r="F257" s="263" t="s">
        <v>667</v>
      </c>
      <c r="G257" s="260"/>
      <c r="H257" s="264">
        <v>15.07</v>
      </c>
      <c r="I257" s="265"/>
      <c r="J257" s="260"/>
      <c r="K257" s="260"/>
      <c r="L257" s="266"/>
      <c r="M257" s="267"/>
      <c r="N257" s="268"/>
      <c r="O257" s="268"/>
      <c r="P257" s="268"/>
      <c r="Q257" s="268"/>
      <c r="R257" s="268"/>
      <c r="S257" s="268"/>
      <c r="T257" s="26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0" t="s">
        <v>174</v>
      </c>
      <c r="AU257" s="270" t="s">
        <v>91</v>
      </c>
      <c r="AV257" s="13" t="s">
        <v>91</v>
      </c>
      <c r="AW257" s="13" t="s">
        <v>32</v>
      </c>
      <c r="AX257" s="13" t="s">
        <v>76</v>
      </c>
      <c r="AY257" s="270" t="s">
        <v>165</v>
      </c>
    </row>
    <row r="258" s="13" customFormat="1">
      <c r="A258" s="13"/>
      <c r="B258" s="259"/>
      <c r="C258" s="260"/>
      <c r="D258" s="261" t="s">
        <v>174</v>
      </c>
      <c r="E258" s="262" t="s">
        <v>490</v>
      </c>
      <c r="F258" s="263" t="s">
        <v>668</v>
      </c>
      <c r="G258" s="260"/>
      <c r="H258" s="264">
        <v>6</v>
      </c>
      <c r="I258" s="265"/>
      <c r="J258" s="260"/>
      <c r="K258" s="260"/>
      <c r="L258" s="266"/>
      <c r="M258" s="267"/>
      <c r="N258" s="268"/>
      <c r="O258" s="268"/>
      <c r="P258" s="268"/>
      <c r="Q258" s="268"/>
      <c r="R258" s="268"/>
      <c r="S258" s="268"/>
      <c r="T258" s="26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0" t="s">
        <v>174</v>
      </c>
      <c r="AU258" s="270" t="s">
        <v>91</v>
      </c>
      <c r="AV258" s="13" t="s">
        <v>91</v>
      </c>
      <c r="AW258" s="13" t="s">
        <v>32</v>
      </c>
      <c r="AX258" s="13" t="s">
        <v>76</v>
      </c>
      <c r="AY258" s="270" t="s">
        <v>165</v>
      </c>
    </row>
    <row r="259" s="13" customFormat="1">
      <c r="A259" s="13"/>
      <c r="B259" s="259"/>
      <c r="C259" s="260"/>
      <c r="D259" s="261" t="s">
        <v>174</v>
      </c>
      <c r="E259" s="262" t="s">
        <v>480</v>
      </c>
      <c r="F259" s="263" t="s">
        <v>669</v>
      </c>
      <c r="G259" s="260"/>
      <c r="H259" s="264">
        <v>2.3300000000000001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174</v>
      </c>
      <c r="AU259" s="270" t="s">
        <v>91</v>
      </c>
      <c r="AV259" s="13" t="s">
        <v>91</v>
      </c>
      <c r="AW259" s="13" t="s">
        <v>32</v>
      </c>
      <c r="AX259" s="13" t="s">
        <v>76</v>
      </c>
      <c r="AY259" s="270" t="s">
        <v>165</v>
      </c>
    </row>
    <row r="260" s="13" customFormat="1">
      <c r="A260" s="13"/>
      <c r="B260" s="259"/>
      <c r="C260" s="260"/>
      <c r="D260" s="261" t="s">
        <v>174</v>
      </c>
      <c r="E260" s="262" t="s">
        <v>1</v>
      </c>
      <c r="F260" s="263" t="s">
        <v>670</v>
      </c>
      <c r="G260" s="260"/>
      <c r="H260" s="264">
        <v>17.399999999999999</v>
      </c>
      <c r="I260" s="265"/>
      <c r="J260" s="260"/>
      <c r="K260" s="260"/>
      <c r="L260" s="266"/>
      <c r="M260" s="267"/>
      <c r="N260" s="268"/>
      <c r="O260" s="268"/>
      <c r="P260" s="268"/>
      <c r="Q260" s="268"/>
      <c r="R260" s="268"/>
      <c r="S260" s="268"/>
      <c r="T260" s="26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0" t="s">
        <v>174</v>
      </c>
      <c r="AU260" s="270" t="s">
        <v>91</v>
      </c>
      <c r="AV260" s="13" t="s">
        <v>91</v>
      </c>
      <c r="AW260" s="13" t="s">
        <v>32</v>
      </c>
      <c r="AX260" s="13" t="s">
        <v>84</v>
      </c>
      <c r="AY260" s="270" t="s">
        <v>165</v>
      </c>
    </row>
    <row r="261" s="2" customFormat="1" ht="21.75" customHeight="1">
      <c r="A261" s="38"/>
      <c r="B261" s="39"/>
      <c r="C261" s="245" t="s">
        <v>431</v>
      </c>
      <c r="D261" s="245" t="s">
        <v>168</v>
      </c>
      <c r="E261" s="246" t="s">
        <v>671</v>
      </c>
      <c r="F261" s="247" t="s">
        <v>672</v>
      </c>
      <c r="G261" s="248" t="s">
        <v>185</v>
      </c>
      <c r="H261" s="249">
        <v>23.399999999999999</v>
      </c>
      <c r="I261" s="250"/>
      <c r="J261" s="251">
        <f>ROUND(I261*H261,2)</f>
        <v>0</v>
      </c>
      <c r="K261" s="252"/>
      <c r="L261" s="44"/>
      <c r="M261" s="253" t="s">
        <v>1</v>
      </c>
      <c r="N261" s="254" t="s">
        <v>42</v>
      </c>
      <c r="O261" s="91"/>
      <c r="P261" s="255">
        <f>O261*H261</f>
        <v>0</v>
      </c>
      <c r="Q261" s="255">
        <v>0.00013999999999999999</v>
      </c>
      <c r="R261" s="255">
        <f>Q261*H261</f>
        <v>0.0032759999999999994</v>
      </c>
      <c r="S261" s="255">
        <v>0</v>
      </c>
      <c r="T261" s="25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57" t="s">
        <v>256</v>
      </c>
      <c r="AT261" s="257" t="s">
        <v>168</v>
      </c>
      <c r="AU261" s="257" t="s">
        <v>91</v>
      </c>
      <c r="AY261" s="17" t="s">
        <v>165</v>
      </c>
      <c r="BE261" s="258">
        <f>IF(N261="základní",J261,0)</f>
        <v>0</v>
      </c>
      <c r="BF261" s="258">
        <f>IF(N261="snížená",J261,0)</f>
        <v>0</v>
      </c>
      <c r="BG261" s="258">
        <f>IF(N261="zákl. přenesená",J261,0)</f>
        <v>0</v>
      </c>
      <c r="BH261" s="258">
        <f>IF(N261="sníž. přenesená",J261,0)</f>
        <v>0</v>
      </c>
      <c r="BI261" s="258">
        <f>IF(N261="nulová",J261,0)</f>
        <v>0</v>
      </c>
      <c r="BJ261" s="17" t="s">
        <v>91</v>
      </c>
      <c r="BK261" s="258">
        <f>ROUND(I261*H261,2)</f>
        <v>0</v>
      </c>
      <c r="BL261" s="17" t="s">
        <v>256</v>
      </c>
      <c r="BM261" s="257" t="s">
        <v>673</v>
      </c>
    </row>
    <row r="262" s="13" customFormat="1">
      <c r="A262" s="13"/>
      <c r="B262" s="259"/>
      <c r="C262" s="260"/>
      <c r="D262" s="261" t="s">
        <v>174</v>
      </c>
      <c r="E262" s="262" t="s">
        <v>1</v>
      </c>
      <c r="F262" s="263" t="s">
        <v>674</v>
      </c>
      <c r="G262" s="260"/>
      <c r="H262" s="264">
        <v>23.399999999999999</v>
      </c>
      <c r="I262" s="265"/>
      <c r="J262" s="260"/>
      <c r="K262" s="260"/>
      <c r="L262" s="266"/>
      <c r="M262" s="267"/>
      <c r="N262" s="268"/>
      <c r="O262" s="268"/>
      <c r="P262" s="268"/>
      <c r="Q262" s="268"/>
      <c r="R262" s="268"/>
      <c r="S262" s="268"/>
      <c r="T262" s="26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70" t="s">
        <v>174</v>
      </c>
      <c r="AU262" s="270" t="s">
        <v>91</v>
      </c>
      <c r="AV262" s="13" t="s">
        <v>91</v>
      </c>
      <c r="AW262" s="13" t="s">
        <v>32</v>
      </c>
      <c r="AX262" s="13" t="s">
        <v>84</v>
      </c>
      <c r="AY262" s="270" t="s">
        <v>165</v>
      </c>
    </row>
    <row r="263" s="2" customFormat="1" ht="21.75" customHeight="1">
      <c r="A263" s="38"/>
      <c r="B263" s="39"/>
      <c r="C263" s="245" t="s">
        <v>438</v>
      </c>
      <c r="D263" s="245" t="s">
        <v>168</v>
      </c>
      <c r="E263" s="246" t="s">
        <v>419</v>
      </c>
      <c r="F263" s="247" t="s">
        <v>420</v>
      </c>
      <c r="G263" s="248" t="s">
        <v>185</v>
      </c>
      <c r="H263" s="249">
        <v>23.399999999999999</v>
      </c>
      <c r="I263" s="250"/>
      <c r="J263" s="251">
        <f>ROUND(I263*H263,2)</f>
        <v>0</v>
      </c>
      <c r="K263" s="252"/>
      <c r="L263" s="44"/>
      <c r="M263" s="253" t="s">
        <v>1</v>
      </c>
      <c r="N263" s="254" t="s">
        <v>42</v>
      </c>
      <c r="O263" s="91"/>
      <c r="P263" s="255">
        <f>O263*H263</f>
        <v>0</v>
      </c>
      <c r="Q263" s="255">
        <v>0.00012</v>
      </c>
      <c r="R263" s="255">
        <f>Q263*H263</f>
        <v>0.0028079999999999997</v>
      </c>
      <c r="S263" s="255">
        <v>0</v>
      </c>
      <c r="T263" s="25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57" t="s">
        <v>256</v>
      </c>
      <c r="AT263" s="257" t="s">
        <v>168</v>
      </c>
      <c r="AU263" s="257" t="s">
        <v>91</v>
      </c>
      <c r="AY263" s="17" t="s">
        <v>165</v>
      </c>
      <c r="BE263" s="258">
        <f>IF(N263="základní",J263,0)</f>
        <v>0</v>
      </c>
      <c r="BF263" s="258">
        <f>IF(N263="snížená",J263,0)</f>
        <v>0</v>
      </c>
      <c r="BG263" s="258">
        <f>IF(N263="zákl. přenesená",J263,0)</f>
        <v>0</v>
      </c>
      <c r="BH263" s="258">
        <f>IF(N263="sníž. přenesená",J263,0)</f>
        <v>0</v>
      </c>
      <c r="BI263" s="258">
        <f>IF(N263="nulová",J263,0)</f>
        <v>0</v>
      </c>
      <c r="BJ263" s="17" t="s">
        <v>91</v>
      </c>
      <c r="BK263" s="258">
        <f>ROUND(I263*H263,2)</f>
        <v>0</v>
      </c>
      <c r="BL263" s="17" t="s">
        <v>256</v>
      </c>
      <c r="BM263" s="257" t="s">
        <v>675</v>
      </c>
    </row>
    <row r="264" s="13" customFormat="1">
      <c r="A264" s="13"/>
      <c r="B264" s="259"/>
      <c r="C264" s="260"/>
      <c r="D264" s="261" t="s">
        <v>174</v>
      </c>
      <c r="E264" s="262" t="s">
        <v>1</v>
      </c>
      <c r="F264" s="263" t="s">
        <v>674</v>
      </c>
      <c r="G264" s="260"/>
      <c r="H264" s="264">
        <v>23.399999999999999</v>
      </c>
      <c r="I264" s="265"/>
      <c r="J264" s="260"/>
      <c r="K264" s="260"/>
      <c r="L264" s="266"/>
      <c r="M264" s="267"/>
      <c r="N264" s="268"/>
      <c r="O264" s="268"/>
      <c r="P264" s="268"/>
      <c r="Q264" s="268"/>
      <c r="R264" s="268"/>
      <c r="S264" s="268"/>
      <c r="T264" s="26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0" t="s">
        <v>174</v>
      </c>
      <c r="AU264" s="270" t="s">
        <v>91</v>
      </c>
      <c r="AV264" s="13" t="s">
        <v>91</v>
      </c>
      <c r="AW264" s="13" t="s">
        <v>32</v>
      </c>
      <c r="AX264" s="13" t="s">
        <v>84</v>
      </c>
      <c r="AY264" s="270" t="s">
        <v>165</v>
      </c>
    </row>
    <row r="265" s="2" customFormat="1" ht="21.75" customHeight="1">
      <c r="A265" s="38"/>
      <c r="B265" s="39"/>
      <c r="C265" s="245" t="s">
        <v>442</v>
      </c>
      <c r="D265" s="245" t="s">
        <v>168</v>
      </c>
      <c r="E265" s="246" t="s">
        <v>676</v>
      </c>
      <c r="F265" s="247" t="s">
        <v>677</v>
      </c>
      <c r="G265" s="248" t="s">
        <v>171</v>
      </c>
      <c r="H265" s="249">
        <v>18</v>
      </c>
      <c r="I265" s="250"/>
      <c r="J265" s="251">
        <f>ROUND(I265*H265,2)</f>
        <v>0</v>
      </c>
      <c r="K265" s="252"/>
      <c r="L265" s="44"/>
      <c r="M265" s="253" t="s">
        <v>1</v>
      </c>
      <c r="N265" s="254" t="s">
        <v>42</v>
      </c>
      <c r="O265" s="91"/>
      <c r="P265" s="255">
        <f>O265*H265</f>
        <v>0</v>
      </c>
      <c r="Q265" s="255">
        <v>1.0000000000000001E-05</v>
      </c>
      <c r="R265" s="255">
        <f>Q265*H265</f>
        <v>0.00018000000000000001</v>
      </c>
      <c r="S265" s="255">
        <v>0</v>
      </c>
      <c r="T265" s="25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57" t="s">
        <v>256</v>
      </c>
      <c r="AT265" s="257" t="s">
        <v>168</v>
      </c>
      <c r="AU265" s="257" t="s">
        <v>91</v>
      </c>
      <c r="AY265" s="17" t="s">
        <v>165</v>
      </c>
      <c r="BE265" s="258">
        <f>IF(N265="základní",J265,0)</f>
        <v>0</v>
      </c>
      <c r="BF265" s="258">
        <f>IF(N265="snížená",J265,0)</f>
        <v>0</v>
      </c>
      <c r="BG265" s="258">
        <f>IF(N265="zákl. přenesená",J265,0)</f>
        <v>0</v>
      </c>
      <c r="BH265" s="258">
        <f>IF(N265="sníž. přenesená",J265,0)</f>
        <v>0</v>
      </c>
      <c r="BI265" s="258">
        <f>IF(N265="nulová",J265,0)</f>
        <v>0</v>
      </c>
      <c r="BJ265" s="17" t="s">
        <v>91</v>
      </c>
      <c r="BK265" s="258">
        <f>ROUND(I265*H265,2)</f>
        <v>0</v>
      </c>
      <c r="BL265" s="17" t="s">
        <v>256</v>
      </c>
      <c r="BM265" s="257" t="s">
        <v>678</v>
      </c>
    </row>
    <row r="266" s="13" customFormat="1">
      <c r="A266" s="13"/>
      <c r="B266" s="259"/>
      <c r="C266" s="260"/>
      <c r="D266" s="261" t="s">
        <v>174</v>
      </c>
      <c r="E266" s="262" t="s">
        <v>1</v>
      </c>
      <c r="F266" s="263" t="s">
        <v>679</v>
      </c>
      <c r="G266" s="260"/>
      <c r="H266" s="264">
        <v>14</v>
      </c>
      <c r="I266" s="265"/>
      <c r="J266" s="260"/>
      <c r="K266" s="260"/>
      <c r="L266" s="266"/>
      <c r="M266" s="267"/>
      <c r="N266" s="268"/>
      <c r="O266" s="268"/>
      <c r="P266" s="268"/>
      <c r="Q266" s="268"/>
      <c r="R266" s="268"/>
      <c r="S266" s="268"/>
      <c r="T266" s="26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0" t="s">
        <v>174</v>
      </c>
      <c r="AU266" s="270" t="s">
        <v>91</v>
      </c>
      <c r="AV266" s="13" t="s">
        <v>91</v>
      </c>
      <c r="AW266" s="13" t="s">
        <v>32</v>
      </c>
      <c r="AX266" s="13" t="s">
        <v>76</v>
      </c>
      <c r="AY266" s="270" t="s">
        <v>165</v>
      </c>
    </row>
    <row r="267" s="13" customFormat="1">
      <c r="A267" s="13"/>
      <c r="B267" s="259"/>
      <c r="C267" s="260"/>
      <c r="D267" s="261" t="s">
        <v>174</v>
      </c>
      <c r="E267" s="262" t="s">
        <v>1</v>
      </c>
      <c r="F267" s="263" t="s">
        <v>680</v>
      </c>
      <c r="G267" s="260"/>
      <c r="H267" s="264">
        <v>4</v>
      </c>
      <c r="I267" s="265"/>
      <c r="J267" s="260"/>
      <c r="K267" s="260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174</v>
      </c>
      <c r="AU267" s="270" t="s">
        <v>91</v>
      </c>
      <c r="AV267" s="13" t="s">
        <v>91</v>
      </c>
      <c r="AW267" s="13" t="s">
        <v>32</v>
      </c>
      <c r="AX267" s="13" t="s">
        <v>76</v>
      </c>
      <c r="AY267" s="270" t="s">
        <v>165</v>
      </c>
    </row>
    <row r="268" s="14" customFormat="1">
      <c r="A268" s="14"/>
      <c r="B268" s="271"/>
      <c r="C268" s="272"/>
      <c r="D268" s="261" t="s">
        <v>174</v>
      </c>
      <c r="E268" s="273" t="s">
        <v>468</v>
      </c>
      <c r="F268" s="274" t="s">
        <v>182</v>
      </c>
      <c r="G268" s="272"/>
      <c r="H268" s="275">
        <v>18</v>
      </c>
      <c r="I268" s="276"/>
      <c r="J268" s="272"/>
      <c r="K268" s="272"/>
      <c r="L268" s="277"/>
      <c r="M268" s="278"/>
      <c r="N268" s="279"/>
      <c r="O268" s="279"/>
      <c r="P268" s="279"/>
      <c r="Q268" s="279"/>
      <c r="R268" s="279"/>
      <c r="S268" s="279"/>
      <c r="T268" s="28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81" t="s">
        <v>174</v>
      </c>
      <c r="AU268" s="281" t="s">
        <v>91</v>
      </c>
      <c r="AV268" s="14" t="s">
        <v>172</v>
      </c>
      <c r="AW268" s="14" t="s">
        <v>32</v>
      </c>
      <c r="AX268" s="14" t="s">
        <v>84</v>
      </c>
      <c r="AY268" s="281" t="s">
        <v>165</v>
      </c>
    </row>
    <row r="269" s="2" customFormat="1" ht="21.75" customHeight="1">
      <c r="A269" s="38"/>
      <c r="B269" s="39"/>
      <c r="C269" s="245" t="s">
        <v>447</v>
      </c>
      <c r="D269" s="245" t="s">
        <v>168</v>
      </c>
      <c r="E269" s="246" t="s">
        <v>681</v>
      </c>
      <c r="F269" s="247" t="s">
        <v>682</v>
      </c>
      <c r="G269" s="248" t="s">
        <v>264</v>
      </c>
      <c r="H269" s="249">
        <v>10</v>
      </c>
      <c r="I269" s="250"/>
      <c r="J269" s="251">
        <f>ROUND(I269*H269,2)</f>
        <v>0</v>
      </c>
      <c r="K269" s="252"/>
      <c r="L269" s="44"/>
      <c r="M269" s="253" t="s">
        <v>1</v>
      </c>
      <c r="N269" s="254" t="s">
        <v>42</v>
      </c>
      <c r="O269" s="91"/>
      <c r="P269" s="255">
        <f>O269*H269</f>
        <v>0</v>
      </c>
      <c r="Q269" s="255">
        <v>0.00012</v>
      </c>
      <c r="R269" s="255">
        <f>Q269*H269</f>
        <v>0.0012000000000000001</v>
      </c>
      <c r="S269" s="255">
        <v>0</v>
      </c>
      <c r="T269" s="25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57" t="s">
        <v>256</v>
      </c>
      <c r="AT269" s="257" t="s">
        <v>168</v>
      </c>
      <c r="AU269" s="257" t="s">
        <v>91</v>
      </c>
      <c r="AY269" s="17" t="s">
        <v>165</v>
      </c>
      <c r="BE269" s="258">
        <f>IF(N269="základní",J269,0)</f>
        <v>0</v>
      </c>
      <c r="BF269" s="258">
        <f>IF(N269="snížená",J269,0)</f>
        <v>0</v>
      </c>
      <c r="BG269" s="258">
        <f>IF(N269="zákl. přenesená",J269,0)</f>
        <v>0</v>
      </c>
      <c r="BH269" s="258">
        <f>IF(N269="sníž. přenesená",J269,0)</f>
        <v>0</v>
      </c>
      <c r="BI269" s="258">
        <f>IF(N269="nulová",J269,0)</f>
        <v>0</v>
      </c>
      <c r="BJ269" s="17" t="s">
        <v>91</v>
      </c>
      <c r="BK269" s="258">
        <f>ROUND(I269*H269,2)</f>
        <v>0</v>
      </c>
      <c r="BL269" s="17" t="s">
        <v>256</v>
      </c>
      <c r="BM269" s="257" t="s">
        <v>683</v>
      </c>
    </row>
    <row r="270" s="13" customFormat="1">
      <c r="A270" s="13"/>
      <c r="B270" s="259"/>
      <c r="C270" s="260"/>
      <c r="D270" s="261" t="s">
        <v>174</v>
      </c>
      <c r="E270" s="262" t="s">
        <v>494</v>
      </c>
      <c r="F270" s="263" t="s">
        <v>684</v>
      </c>
      <c r="G270" s="260"/>
      <c r="H270" s="264">
        <v>10</v>
      </c>
      <c r="I270" s="265"/>
      <c r="J270" s="260"/>
      <c r="K270" s="260"/>
      <c r="L270" s="266"/>
      <c r="M270" s="267"/>
      <c r="N270" s="268"/>
      <c r="O270" s="268"/>
      <c r="P270" s="268"/>
      <c r="Q270" s="268"/>
      <c r="R270" s="268"/>
      <c r="S270" s="268"/>
      <c r="T270" s="26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0" t="s">
        <v>174</v>
      </c>
      <c r="AU270" s="270" t="s">
        <v>91</v>
      </c>
      <c r="AV270" s="13" t="s">
        <v>91</v>
      </c>
      <c r="AW270" s="13" t="s">
        <v>32</v>
      </c>
      <c r="AX270" s="13" t="s">
        <v>84</v>
      </c>
      <c r="AY270" s="270" t="s">
        <v>165</v>
      </c>
    </row>
    <row r="271" s="2" customFormat="1" ht="21.75" customHeight="1">
      <c r="A271" s="38"/>
      <c r="B271" s="39"/>
      <c r="C271" s="245" t="s">
        <v>455</v>
      </c>
      <c r="D271" s="245" t="s">
        <v>168</v>
      </c>
      <c r="E271" s="246" t="s">
        <v>685</v>
      </c>
      <c r="F271" s="247" t="s">
        <v>686</v>
      </c>
      <c r="G271" s="248" t="s">
        <v>171</v>
      </c>
      <c r="H271" s="249">
        <v>18</v>
      </c>
      <c r="I271" s="250"/>
      <c r="J271" s="251">
        <f>ROUND(I271*H271,2)</f>
        <v>0</v>
      </c>
      <c r="K271" s="252"/>
      <c r="L271" s="44"/>
      <c r="M271" s="253" t="s">
        <v>1</v>
      </c>
      <c r="N271" s="254" t="s">
        <v>42</v>
      </c>
      <c r="O271" s="91"/>
      <c r="P271" s="255">
        <f>O271*H271</f>
        <v>0</v>
      </c>
      <c r="Q271" s="255">
        <v>4.0000000000000003E-05</v>
      </c>
      <c r="R271" s="255">
        <f>Q271*H271</f>
        <v>0.00072000000000000005</v>
      </c>
      <c r="S271" s="255">
        <v>0</v>
      </c>
      <c r="T271" s="25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57" t="s">
        <v>256</v>
      </c>
      <c r="AT271" s="257" t="s">
        <v>168</v>
      </c>
      <c r="AU271" s="257" t="s">
        <v>91</v>
      </c>
      <c r="AY271" s="17" t="s">
        <v>165</v>
      </c>
      <c r="BE271" s="258">
        <f>IF(N271="základní",J271,0)</f>
        <v>0</v>
      </c>
      <c r="BF271" s="258">
        <f>IF(N271="snížená",J271,0)</f>
        <v>0</v>
      </c>
      <c r="BG271" s="258">
        <f>IF(N271="zákl. přenesená",J271,0)</f>
        <v>0</v>
      </c>
      <c r="BH271" s="258">
        <f>IF(N271="sníž. přenesená",J271,0)</f>
        <v>0</v>
      </c>
      <c r="BI271" s="258">
        <f>IF(N271="nulová",J271,0)</f>
        <v>0</v>
      </c>
      <c r="BJ271" s="17" t="s">
        <v>91</v>
      </c>
      <c r="BK271" s="258">
        <f>ROUND(I271*H271,2)</f>
        <v>0</v>
      </c>
      <c r="BL271" s="17" t="s">
        <v>256</v>
      </c>
      <c r="BM271" s="257" t="s">
        <v>687</v>
      </c>
    </row>
    <row r="272" s="13" customFormat="1">
      <c r="A272" s="13"/>
      <c r="B272" s="259"/>
      <c r="C272" s="260"/>
      <c r="D272" s="261" t="s">
        <v>174</v>
      </c>
      <c r="E272" s="262" t="s">
        <v>1</v>
      </c>
      <c r="F272" s="263" t="s">
        <v>468</v>
      </c>
      <c r="G272" s="260"/>
      <c r="H272" s="264">
        <v>18</v>
      </c>
      <c r="I272" s="265"/>
      <c r="J272" s="260"/>
      <c r="K272" s="260"/>
      <c r="L272" s="266"/>
      <c r="M272" s="267"/>
      <c r="N272" s="268"/>
      <c r="O272" s="268"/>
      <c r="P272" s="268"/>
      <c r="Q272" s="268"/>
      <c r="R272" s="268"/>
      <c r="S272" s="268"/>
      <c r="T272" s="26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70" t="s">
        <v>174</v>
      </c>
      <c r="AU272" s="270" t="s">
        <v>91</v>
      </c>
      <c r="AV272" s="13" t="s">
        <v>91</v>
      </c>
      <c r="AW272" s="13" t="s">
        <v>32</v>
      </c>
      <c r="AX272" s="13" t="s">
        <v>84</v>
      </c>
      <c r="AY272" s="270" t="s">
        <v>165</v>
      </c>
    </row>
    <row r="273" s="2" customFormat="1" ht="21.75" customHeight="1">
      <c r="A273" s="38"/>
      <c r="B273" s="39"/>
      <c r="C273" s="245" t="s">
        <v>688</v>
      </c>
      <c r="D273" s="245" t="s">
        <v>168</v>
      </c>
      <c r="E273" s="246" t="s">
        <v>689</v>
      </c>
      <c r="F273" s="247" t="s">
        <v>690</v>
      </c>
      <c r="G273" s="248" t="s">
        <v>264</v>
      </c>
      <c r="H273" s="249">
        <v>10</v>
      </c>
      <c r="I273" s="250"/>
      <c r="J273" s="251">
        <f>ROUND(I273*H273,2)</f>
        <v>0</v>
      </c>
      <c r="K273" s="252"/>
      <c r="L273" s="44"/>
      <c r="M273" s="253" t="s">
        <v>1</v>
      </c>
      <c r="N273" s="254" t="s">
        <v>42</v>
      </c>
      <c r="O273" s="91"/>
      <c r="P273" s="255">
        <f>O273*H273</f>
        <v>0</v>
      </c>
      <c r="Q273" s="255">
        <v>0.00012999999999999999</v>
      </c>
      <c r="R273" s="255">
        <f>Q273*H273</f>
        <v>0.0012999999999999999</v>
      </c>
      <c r="S273" s="255">
        <v>0</v>
      </c>
      <c r="T273" s="25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57" t="s">
        <v>256</v>
      </c>
      <c r="AT273" s="257" t="s">
        <v>168</v>
      </c>
      <c r="AU273" s="257" t="s">
        <v>91</v>
      </c>
      <c r="AY273" s="17" t="s">
        <v>165</v>
      </c>
      <c r="BE273" s="258">
        <f>IF(N273="základní",J273,0)</f>
        <v>0</v>
      </c>
      <c r="BF273" s="258">
        <f>IF(N273="snížená",J273,0)</f>
        <v>0</v>
      </c>
      <c r="BG273" s="258">
        <f>IF(N273="zákl. přenesená",J273,0)</f>
        <v>0</v>
      </c>
      <c r="BH273" s="258">
        <f>IF(N273="sníž. přenesená",J273,0)</f>
        <v>0</v>
      </c>
      <c r="BI273" s="258">
        <f>IF(N273="nulová",J273,0)</f>
        <v>0</v>
      </c>
      <c r="BJ273" s="17" t="s">
        <v>91</v>
      </c>
      <c r="BK273" s="258">
        <f>ROUND(I273*H273,2)</f>
        <v>0</v>
      </c>
      <c r="BL273" s="17" t="s">
        <v>256</v>
      </c>
      <c r="BM273" s="257" t="s">
        <v>691</v>
      </c>
    </row>
    <row r="274" s="13" customFormat="1">
      <c r="A274" s="13"/>
      <c r="B274" s="259"/>
      <c r="C274" s="260"/>
      <c r="D274" s="261" t="s">
        <v>174</v>
      </c>
      <c r="E274" s="262" t="s">
        <v>1</v>
      </c>
      <c r="F274" s="263" t="s">
        <v>494</v>
      </c>
      <c r="G274" s="260"/>
      <c r="H274" s="264">
        <v>10</v>
      </c>
      <c r="I274" s="265"/>
      <c r="J274" s="260"/>
      <c r="K274" s="260"/>
      <c r="L274" s="266"/>
      <c r="M274" s="267"/>
      <c r="N274" s="268"/>
      <c r="O274" s="268"/>
      <c r="P274" s="268"/>
      <c r="Q274" s="268"/>
      <c r="R274" s="268"/>
      <c r="S274" s="268"/>
      <c r="T274" s="26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0" t="s">
        <v>174</v>
      </c>
      <c r="AU274" s="270" t="s">
        <v>91</v>
      </c>
      <c r="AV274" s="13" t="s">
        <v>91</v>
      </c>
      <c r="AW274" s="13" t="s">
        <v>32</v>
      </c>
      <c r="AX274" s="13" t="s">
        <v>84</v>
      </c>
      <c r="AY274" s="270" t="s">
        <v>165</v>
      </c>
    </row>
    <row r="275" s="2" customFormat="1" ht="21.75" customHeight="1">
      <c r="A275" s="38"/>
      <c r="B275" s="39"/>
      <c r="C275" s="245" t="s">
        <v>692</v>
      </c>
      <c r="D275" s="245" t="s">
        <v>168</v>
      </c>
      <c r="E275" s="246" t="s">
        <v>693</v>
      </c>
      <c r="F275" s="247" t="s">
        <v>694</v>
      </c>
      <c r="G275" s="248" t="s">
        <v>171</v>
      </c>
      <c r="H275" s="249">
        <v>18</v>
      </c>
      <c r="I275" s="250"/>
      <c r="J275" s="251">
        <f>ROUND(I275*H275,2)</f>
        <v>0</v>
      </c>
      <c r="K275" s="252"/>
      <c r="L275" s="44"/>
      <c r="M275" s="253" t="s">
        <v>1</v>
      </c>
      <c r="N275" s="254" t="s">
        <v>42</v>
      </c>
      <c r="O275" s="91"/>
      <c r="P275" s="255">
        <f>O275*H275</f>
        <v>0</v>
      </c>
      <c r="Q275" s="255">
        <v>4.0000000000000003E-05</v>
      </c>
      <c r="R275" s="255">
        <f>Q275*H275</f>
        <v>0.00072000000000000005</v>
      </c>
      <c r="S275" s="255">
        <v>0</v>
      </c>
      <c r="T275" s="25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57" t="s">
        <v>256</v>
      </c>
      <c r="AT275" s="257" t="s">
        <v>168</v>
      </c>
      <c r="AU275" s="257" t="s">
        <v>91</v>
      </c>
      <c r="AY275" s="17" t="s">
        <v>165</v>
      </c>
      <c r="BE275" s="258">
        <f>IF(N275="základní",J275,0)</f>
        <v>0</v>
      </c>
      <c r="BF275" s="258">
        <f>IF(N275="snížená",J275,0)</f>
        <v>0</v>
      </c>
      <c r="BG275" s="258">
        <f>IF(N275="zákl. přenesená",J275,0)</f>
        <v>0</v>
      </c>
      <c r="BH275" s="258">
        <f>IF(N275="sníž. přenesená",J275,0)</f>
        <v>0</v>
      </c>
      <c r="BI275" s="258">
        <f>IF(N275="nulová",J275,0)</f>
        <v>0</v>
      </c>
      <c r="BJ275" s="17" t="s">
        <v>91</v>
      </c>
      <c r="BK275" s="258">
        <f>ROUND(I275*H275,2)</f>
        <v>0</v>
      </c>
      <c r="BL275" s="17" t="s">
        <v>256</v>
      </c>
      <c r="BM275" s="257" t="s">
        <v>695</v>
      </c>
    </row>
    <row r="276" s="13" customFormat="1">
      <c r="A276" s="13"/>
      <c r="B276" s="259"/>
      <c r="C276" s="260"/>
      <c r="D276" s="261" t="s">
        <v>174</v>
      </c>
      <c r="E276" s="262" t="s">
        <v>1</v>
      </c>
      <c r="F276" s="263" t="s">
        <v>468</v>
      </c>
      <c r="G276" s="260"/>
      <c r="H276" s="264">
        <v>18</v>
      </c>
      <c r="I276" s="265"/>
      <c r="J276" s="260"/>
      <c r="K276" s="260"/>
      <c r="L276" s="266"/>
      <c r="M276" s="267"/>
      <c r="N276" s="268"/>
      <c r="O276" s="268"/>
      <c r="P276" s="268"/>
      <c r="Q276" s="268"/>
      <c r="R276" s="268"/>
      <c r="S276" s="268"/>
      <c r="T276" s="26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70" t="s">
        <v>174</v>
      </c>
      <c r="AU276" s="270" t="s">
        <v>91</v>
      </c>
      <c r="AV276" s="13" t="s">
        <v>91</v>
      </c>
      <c r="AW276" s="13" t="s">
        <v>32</v>
      </c>
      <c r="AX276" s="13" t="s">
        <v>84</v>
      </c>
      <c r="AY276" s="270" t="s">
        <v>165</v>
      </c>
    </row>
    <row r="277" s="2" customFormat="1" ht="16.5" customHeight="1">
      <c r="A277" s="38"/>
      <c r="B277" s="39"/>
      <c r="C277" s="245" t="s">
        <v>696</v>
      </c>
      <c r="D277" s="245" t="s">
        <v>168</v>
      </c>
      <c r="E277" s="246" t="s">
        <v>697</v>
      </c>
      <c r="F277" s="247" t="s">
        <v>698</v>
      </c>
      <c r="G277" s="248" t="s">
        <v>185</v>
      </c>
      <c r="H277" s="249">
        <v>59.296999999999997</v>
      </c>
      <c r="I277" s="250"/>
      <c r="J277" s="251">
        <f>ROUND(I277*H277,2)</f>
        <v>0</v>
      </c>
      <c r="K277" s="252"/>
      <c r="L277" s="44"/>
      <c r="M277" s="253" t="s">
        <v>1</v>
      </c>
      <c r="N277" s="254" t="s">
        <v>42</v>
      </c>
      <c r="O277" s="91"/>
      <c r="P277" s="255">
        <f>O277*H277</f>
        <v>0</v>
      </c>
      <c r="Q277" s="255">
        <v>1.0000000000000001E-05</v>
      </c>
      <c r="R277" s="255">
        <f>Q277*H277</f>
        <v>0.00059297000000000006</v>
      </c>
      <c r="S277" s="255">
        <v>0.00014999999999999999</v>
      </c>
      <c r="T277" s="256">
        <f>S277*H277</f>
        <v>0.0088945499999999993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57" t="s">
        <v>256</v>
      </c>
      <c r="AT277" s="257" t="s">
        <v>168</v>
      </c>
      <c r="AU277" s="257" t="s">
        <v>91</v>
      </c>
      <c r="AY277" s="17" t="s">
        <v>165</v>
      </c>
      <c r="BE277" s="258">
        <f>IF(N277="základní",J277,0)</f>
        <v>0</v>
      </c>
      <c r="BF277" s="258">
        <f>IF(N277="snížená",J277,0)</f>
        <v>0</v>
      </c>
      <c r="BG277" s="258">
        <f>IF(N277="zákl. přenesená",J277,0)</f>
        <v>0</v>
      </c>
      <c r="BH277" s="258">
        <f>IF(N277="sníž. přenesená",J277,0)</f>
        <v>0</v>
      </c>
      <c r="BI277" s="258">
        <f>IF(N277="nulová",J277,0)</f>
        <v>0</v>
      </c>
      <c r="BJ277" s="17" t="s">
        <v>91</v>
      </c>
      <c r="BK277" s="258">
        <f>ROUND(I277*H277,2)</f>
        <v>0</v>
      </c>
      <c r="BL277" s="17" t="s">
        <v>256</v>
      </c>
      <c r="BM277" s="257" t="s">
        <v>699</v>
      </c>
    </row>
    <row r="278" s="13" customFormat="1">
      <c r="A278" s="13"/>
      <c r="B278" s="259"/>
      <c r="C278" s="260"/>
      <c r="D278" s="261" t="s">
        <v>174</v>
      </c>
      <c r="E278" s="262" t="s">
        <v>1</v>
      </c>
      <c r="F278" s="263" t="s">
        <v>700</v>
      </c>
      <c r="G278" s="260"/>
      <c r="H278" s="264">
        <v>59.296999999999997</v>
      </c>
      <c r="I278" s="265"/>
      <c r="J278" s="260"/>
      <c r="K278" s="260"/>
      <c r="L278" s="266"/>
      <c r="M278" s="267"/>
      <c r="N278" s="268"/>
      <c r="O278" s="268"/>
      <c r="P278" s="268"/>
      <c r="Q278" s="268"/>
      <c r="R278" s="268"/>
      <c r="S278" s="268"/>
      <c r="T278" s="26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0" t="s">
        <v>174</v>
      </c>
      <c r="AU278" s="270" t="s">
        <v>91</v>
      </c>
      <c r="AV278" s="13" t="s">
        <v>91</v>
      </c>
      <c r="AW278" s="13" t="s">
        <v>32</v>
      </c>
      <c r="AX278" s="13" t="s">
        <v>84</v>
      </c>
      <c r="AY278" s="270" t="s">
        <v>165</v>
      </c>
    </row>
    <row r="279" s="2" customFormat="1" ht="16.5" customHeight="1">
      <c r="A279" s="38"/>
      <c r="B279" s="39"/>
      <c r="C279" s="245" t="s">
        <v>701</v>
      </c>
      <c r="D279" s="245" t="s">
        <v>168</v>
      </c>
      <c r="E279" s="246" t="s">
        <v>702</v>
      </c>
      <c r="F279" s="247" t="s">
        <v>703</v>
      </c>
      <c r="G279" s="248" t="s">
        <v>185</v>
      </c>
      <c r="H279" s="249">
        <v>59.296999999999997</v>
      </c>
      <c r="I279" s="250"/>
      <c r="J279" s="251">
        <f>ROUND(I279*H279,2)</f>
        <v>0</v>
      </c>
      <c r="K279" s="252"/>
      <c r="L279" s="44"/>
      <c r="M279" s="253" t="s">
        <v>1</v>
      </c>
      <c r="N279" s="254" t="s">
        <v>42</v>
      </c>
      <c r="O279" s="91"/>
      <c r="P279" s="255">
        <f>O279*H279</f>
        <v>0</v>
      </c>
      <c r="Q279" s="255">
        <v>0</v>
      </c>
      <c r="R279" s="255">
        <f>Q279*H279</f>
        <v>0</v>
      </c>
      <c r="S279" s="255">
        <v>0.00014999999999999999</v>
      </c>
      <c r="T279" s="256">
        <f>S279*H279</f>
        <v>0.0088945499999999993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57" t="s">
        <v>256</v>
      </c>
      <c r="AT279" s="257" t="s">
        <v>168</v>
      </c>
      <c r="AU279" s="257" t="s">
        <v>91</v>
      </c>
      <c r="AY279" s="17" t="s">
        <v>165</v>
      </c>
      <c r="BE279" s="258">
        <f>IF(N279="základní",J279,0)</f>
        <v>0</v>
      </c>
      <c r="BF279" s="258">
        <f>IF(N279="snížená",J279,0)</f>
        <v>0</v>
      </c>
      <c r="BG279" s="258">
        <f>IF(N279="zákl. přenesená",J279,0)</f>
        <v>0</v>
      </c>
      <c r="BH279" s="258">
        <f>IF(N279="sníž. přenesená",J279,0)</f>
        <v>0</v>
      </c>
      <c r="BI279" s="258">
        <f>IF(N279="nulová",J279,0)</f>
        <v>0</v>
      </c>
      <c r="BJ279" s="17" t="s">
        <v>91</v>
      </c>
      <c r="BK279" s="258">
        <f>ROUND(I279*H279,2)</f>
        <v>0</v>
      </c>
      <c r="BL279" s="17" t="s">
        <v>256</v>
      </c>
      <c r="BM279" s="257" t="s">
        <v>704</v>
      </c>
    </row>
    <row r="280" s="13" customFormat="1">
      <c r="A280" s="13"/>
      <c r="B280" s="259"/>
      <c r="C280" s="260"/>
      <c r="D280" s="261" t="s">
        <v>174</v>
      </c>
      <c r="E280" s="262" t="s">
        <v>1</v>
      </c>
      <c r="F280" s="263" t="s">
        <v>700</v>
      </c>
      <c r="G280" s="260"/>
      <c r="H280" s="264">
        <v>59.296999999999997</v>
      </c>
      <c r="I280" s="265"/>
      <c r="J280" s="260"/>
      <c r="K280" s="260"/>
      <c r="L280" s="266"/>
      <c r="M280" s="267"/>
      <c r="N280" s="268"/>
      <c r="O280" s="268"/>
      <c r="P280" s="268"/>
      <c r="Q280" s="268"/>
      <c r="R280" s="268"/>
      <c r="S280" s="268"/>
      <c r="T280" s="26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70" t="s">
        <v>174</v>
      </c>
      <c r="AU280" s="270" t="s">
        <v>91</v>
      </c>
      <c r="AV280" s="13" t="s">
        <v>91</v>
      </c>
      <c r="AW280" s="13" t="s">
        <v>32</v>
      </c>
      <c r="AX280" s="13" t="s">
        <v>84</v>
      </c>
      <c r="AY280" s="270" t="s">
        <v>165</v>
      </c>
    </row>
    <row r="281" s="2" customFormat="1" ht="16.5" customHeight="1">
      <c r="A281" s="38"/>
      <c r="B281" s="39"/>
      <c r="C281" s="245" t="s">
        <v>705</v>
      </c>
      <c r="D281" s="245" t="s">
        <v>168</v>
      </c>
      <c r="E281" s="246" t="s">
        <v>706</v>
      </c>
      <c r="F281" s="247" t="s">
        <v>707</v>
      </c>
      <c r="G281" s="248" t="s">
        <v>185</v>
      </c>
      <c r="H281" s="249">
        <v>65.905000000000001</v>
      </c>
      <c r="I281" s="250"/>
      <c r="J281" s="251">
        <f>ROUND(I281*H281,2)</f>
        <v>0</v>
      </c>
      <c r="K281" s="252"/>
      <c r="L281" s="44"/>
      <c r="M281" s="253" t="s">
        <v>1</v>
      </c>
      <c r="N281" s="254" t="s">
        <v>42</v>
      </c>
      <c r="O281" s="91"/>
      <c r="P281" s="255">
        <f>O281*H281</f>
        <v>0</v>
      </c>
      <c r="Q281" s="255">
        <v>0.00014999999999999999</v>
      </c>
      <c r="R281" s="255">
        <f>Q281*H281</f>
        <v>0.0098857499999999987</v>
      </c>
      <c r="S281" s="255">
        <v>0</v>
      </c>
      <c r="T281" s="25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57" t="s">
        <v>256</v>
      </c>
      <c r="AT281" s="257" t="s">
        <v>168</v>
      </c>
      <c r="AU281" s="257" t="s">
        <v>91</v>
      </c>
      <c r="AY281" s="17" t="s">
        <v>165</v>
      </c>
      <c r="BE281" s="258">
        <f>IF(N281="základní",J281,0)</f>
        <v>0</v>
      </c>
      <c r="BF281" s="258">
        <f>IF(N281="snížená",J281,0)</f>
        <v>0</v>
      </c>
      <c r="BG281" s="258">
        <f>IF(N281="zákl. přenesená",J281,0)</f>
        <v>0</v>
      </c>
      <c r="BH281" s="258">
        <f>IF(N281="sníž. přenesená",J281,0)</f>
        <v>0</v>
      </c>
      <c r="BI281" s="258">
        <f>IF(N281="nulová",J281,0)</f>
        <v>0</v>
      </c>
      <c r="BJ281" s="17" t="s">
        <v>91</v>
      </c>
      <c r="BK281" s="258">
        <f>ROUND(I281*H281,2)</f>
        <v>0</v>
      </c>
      <c r="BL281" s="17" t="s">
        <v>256</v>
      </c>
      <c r="BM281" s="257" t="s">
        <v>708</v>
      </c>
    </row>
    <row r="282" s="15" customFormat="1">
      <c r="A282" s="15"/>
      <c r="B282" s="299"/>
      <c r="C282" s="300"/>
      <c r="D282" s="261" t="s">
        <v>174</v>
      </c>
      <c r="E282" s="301" t="s">
        <v>1</v>
      </c>
      <c r="F282" s="302" t="s">
        <v>709</v>
      </c>
      <c r="G282" s="300"/>
      <c r="H282" s="301" t="s">
        <v>1</v>
      </c>
      <c r="I282" s="303"/>
      <c r="J282" s="300"/>
      <c r="K282" s="300"/>
      <c r="L282" s="304"/>
      <c r="M282" s="305"/>
      <c r="N282" s="306"/>
      <c r="O282" s="306"/>
      <c r="P282" s="306"/>
      <c r="Q282" s="306"/>
      <c r="R282" s="306"/>
      <c r="S282" s="306"/>
      <c r="T282" s="30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308" t="s">
        <v>174</v>
      </c>
      <c r="AU282" s="308" t="s">
        <v>91</v>
      </c>
      <c r="AV282" s="15" t="s">
        <v>84</v>
      </c>
      <c r="AW282" s="15" t="s">
        <v>32</v>
      </c>
      <c r="AX282" s="15" t="s">
        <v>76</v>
      </c>
      <c r="AY282" s="308" t="s">
        <v>165</v>
      </c>
    </row>
    <row r="283" s="13" customFormat="1">
      <c r="A283" s="13"/>
      <c r="B283" s="259"/>
      <c r="C283" s="260"/>
      <c r="D283" s="261" t="s">
        <v>174</v>
      </c>
      <c r="E283" s="262" t="s">
        <v>1</v>
      </c>
      <c r="F283" s="263" t="s">
        <v>472</v>
      </c>
      <c r="G283" s="260"/>
      <c r="H283" s="264">
        <v>65.905000000000001</v>
      </c>
      <c r="I283" s="265"/>
      <c r="J283" s="260"/>
      <c r="K283" s="260"/>
      <c r="L283" s="266"/>
      <c r="M283" s="267"/>
      <c r="N283" s="268"/>
      <c r="O283" s="268"/>
      <c r="P283" s="268"/>
      <c r="Q283" s="268"/>
      <c r="R283" s="268"/>
      <c r="S283" s="268"/>
      <c r="T283" s="26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0" t="s">
        <v>174</v>
      </c>
      <c r="AU283" s="270" t="s">
        <v>91</v>
      </c>
      <c r="AV283" s="13" t="s">
        <v>91</v>
      </c>
      <c r="AW283" s="13" t="s">
        <v>32</v>
      </c>
      <c r="AX283" s="13" t="s">
        <v>84</v>
      </c>
      <c r="AY283" s="270" t="s">
        <v>165</v>
      </c>
    </row>
    <row r="284" s="2" customFormat="1" ht="21.75" customHeight="1">
      <c r="A284" s="38"/>
      <c r="B284" s="39"/>
      <c r="C284" s="245" t="s">
        <v>710</v>
      </c>
      <c r="D284" s="245" t="s">
        <v>168</v>
      </c>
      <c r="E284" s="246" t="s">
        <v>711</v>
      </c>
      <c r="F284" s="247" t="s">
        <v>712</v>
      </c>
      <c r="G284" s="248" t="s">
        <v>185</v>
      </c>
      <c r="H284" s="249">
        <v>59.314999999999998</v>
      </c>
      <c r="I284" s="250"/>
      <c r="J284" s="251">
        <f>ROUND(I284*H284,2)</f>
        <v>0</v>
      </c>
      <c r="K284" s="252"/>
      <c r="L284" s="44"/>
      <c r="M284" s="253" t="s">
        <v>1</v>
      </c>
      <c r="N284" s="254" t="s">
        <v>42</v>
      </c>
      <c r="O284" s="91"/>
      <c r="P284" s="255">
        <f>O284*H284</f>
        <v>0</v>
      </c>
      <c r="Q284" s="255">
        <v>0.0047000000000000002</v>
      </c>
      <c r="R284" s="255">
        <f>Q284*H284</f>
        <v>0.27878049999999999</v>
      </c>
      <c r="S284" s="255">
        <v>0</v>
      </c>
      <c r="T284" s="25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57" t="s">
        <v>256</v>
      </c>
      <c r="AT284" s="257" t="s">
        <v>168</v>
      </c>
      <c r="AU284" s="257" t="s">
        <v>91</v>
      </c>
      <c r="AY284" s="17" t="s">
        <v>165</v>
      </c>
      <c r="BE284" s="258">
        <f>IF(N284="základní",J284,0)</f>
        <v>0</v>
      </c>
      <c r="BF284" s="258">
        <f>IF(N284="snížená",J284,0)</f>
        <v>0</v>
      </c>
      <c r="BG284" s="258">
        <f>IF(N284="zákl. přenesená",J284,0)</f>
        <v>0</v>
      </c>
      <c r="BH284" s="258">
        <f>IF(N284="sníž. přenesená",J284,0)</f>
        <v>0</v>
      </c>
      <c r="BI284" s="258">
        <f>IF(N284="nulová",J284,0)</f>
        <v>0</v>
      </c>
      <c r="BJ284" s="17" t="s">
        <v>91</v>
      </c>
      <c r="BK284" s="258">
        <f>ROUND(I284*H284,2)</f>
        <v>0</v>
      </c>
      <c r="BL284" s="17" t="s">
        <v>256</v>
      </c>
      <c r="BM284" s="257" t="s">
        <v>713</v>
      </c>
    </row>
    <row r="285" s="15" customFormat="1">
      <c r="A285" s="15"/>
      <c r="B285" s="299"/>
      <c r="C285" s="300"/>
      <c r="D285" s="261" t="s">
        <v>174</v>
      </c>
      <c r="E285" s="301" t="s">
        <v>1</v>
      </c>
      <c r="F285" s="302" t="s">
        <v>714</v>
      </c>
      <c r="G285" s="300"/>
      <c r="H285" s="301" t="s">
        <v>1</v>
      </c>
      <c r="I285" s="303"/>
      <c r="J285" s="300"/>
      <c r="K285" s="300"/>
      <c r="L285" s="304"/>
      <c r="M285" s="305"/>
      <c r="N285" s="306"/>
      <c r="O285" s="306"/>
      <c r="P285" s="306"/>
      <c r="Q285" s="306"/>
      <c r="R285" s="306"/>
      <c r="S285" s="306"/>
      <c r="T285" s="30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308" t="s">
        <v>174</v>
      </c>
      <c r="AU285" s="308" t="s">
        <v>91</v>
      </c>
      <c r="AV285" s="15" t="s">
        <v>84</v>
      </c>
      <c r="AW285" s="15" t="s">
        <v>32</v>
      </c>
      <c r="AX285" s="15" t="s">
        <v>76</v>
      </c>
      <c r="AY285" s="308" t="s">
        <v>165</v>
      </c>
    </row>
    <row r="286" s="13" customFormat="1">
      <c r="A286" s="13"/>
      <c r="B286" s="259"/>
      <c r="C286" s="260"/>
      <c r="D286" s="261" t="s">
        <v>174</v>
      </c>
      <c r="E286" s="262" t="s">
        <v>1</v>
      </c>
      <c r="F286" s="263" t="s">
        <v>715</v>
      </c>
      <c r="G286" s="260"/>
      <c r="H286" s="264">
        <v>59.314999999999998</v>
      </c>
      <c r="I286" s="265"/>
      <c r="J286" s="260"/>
      <c r="K286" s="260"/>
      <c r="L286" s="266"/>
      <c r="M286" s="267"/>
      <c r="N286" s="268"/>
      <c r="O286" s="268"/>
      <c r="P286" s="268"/>
      <c r="Q286" s="268"/>
      <c r="R286" s="268"/>
      <c r="S286" s="268"/>
      <c r="T286" s="26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70" t="s">
        <v>174</v>
      </c>
      <c r="AU286" s="270" t="s">
        <v>91</v>
      </c>
      <c r="AV286" s="13" t="s">
        <v>91</v>
      </c>
      <c r="AW286" s="13" t="s">
        <v>32</v>
      </c>
      <c r="AX286" s="13" t="s">
        <v>84</v>
      </c>
      <c r="AY286" s="270" t="s">
        <v>165</v>
      </c>
    </row>
    <row r="287" s="2" customFormat="1" ht="21.75" customHeight="1">
      <c r="A287" s="38"/>
      <c r="B287" s="39"/>
      <c r="C287" s="245" t="s">
        <v>716</v>
      </c>
      <c r="D287" s="245" t="s">
        <v>168</v>
      </c>
      <c r="E287" s="246" t="s">
        <v>717</v>
      </c>
      <c r="F287" s="247" t="s">
        <v>718</v>
      </c>
      <c r="G287" s="248" t="s">
        <v>185</v>
      </c>
      <c r="H287" s="249">
        <v>1.24</v>
      </c>
      <c r="I287" s="250"/>
      <c r="J287" s="251">
        <f>ROUND(I287*H287,2)</f>
        <v>0</v>
      </c>
      <c r="K287" s="252"/>
      <c r="L287" s="44"/>
      <c r="M287" s="253" t="s">
        <v>1</v>
      </c>
      <c r="N287" s="254" t="s">
        <v>42</v>
      </c>
      <c r="O287" s="91"/>
      <c r="P287" s="255">
        <f>O287*H287</f>
        <v>0</v>
      </c>
      <c r="Q287" s="255">
        <v>0.00029</v>
      </c>
      <c r="R287" s="255">
        <f>Q287*H287</f>
        <v>0.00035960000000000001</v>
      </c>
      <c r="S287" s="255">
        <v>0</v>
      </c>
      <c r="T287" s="25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57" t="s">
        <v>256</v>
      </c>
      <c r="AT287" s="257" t="s">
        <v>168</v>
      </c>
      <c r="AU287" s="257" t="s">
        <v>91</v>
      </c>
      <c r="AY287" s="17" t="s">
        <v>165</v>
      </c>
      <c r="BE287" s="258">
        <f>IF(N287="základní",J287,0)</f>
        <v>0</v>
      </c>
      <c r="BF287" s="258">
        <f>IF(N287="snížená",J287,0)</f>
        <v>0</v>
      </c>
      <c r="BG287" s="258">
        <f>IF(N287="zákl. přenesená",J287,0)</f>
        <v>0</v>
      </c>
      <c r="BH287" s="258">
        <f>IF(N287="sníž. přenesená",J287,0)</f>
        <v>0</v>
      </c>
      <c r="BI287" s="258">
        <f>IF(N287="nulová",J287,0)</f>
        <v>0</v>
      </c>
      <c r="BJ287" s="17" t="s">
        <v>91</v>
      </c>
      <c r="BK287" s="258">
        <f>ROUND(I287*H287,2)</f>
        <v>0</v>
      </c>
      <c r="BL287" s="17" t="s">
        <v>256</v>
      </c>
      <c r="BM287" s="257" t="s">
        <v>719</v>
      </c>
    </row>
    <row r="288" s="13" customFormat="1">
      <c r="A288" s="13"/>
      <c r="B288" s="259"/>
      <c r="C288" s="260"/>
      <c r="D288" s="261" t="s">
        <v>174</v>
      </c>
      <c r="E288" s="262" t="s">
        <v>1</v>
      </c>
      <c r="F288" s="263" t="s">
        <v>650</v>
      </c>
      <c r="G288" s="260"/>
      <c r="H288" s="264">
        <v>0.59999999999999998</v>
      </c>
      <c r="I288" s="265"/>
      <c r="J288" s="260"/>
      <c r="K288" s="260"/>
      <c r="L288" s="266"/>
      <c r="M288" s="267"/>
      <c r="N288" s="268"/>
      <c r="O288" s="268"/>
      <c r="P288" s="268"/>
      <c r="Q288" s="268"/>
      <c r="R288" s="268"/>
      <c r="S288" s="268"/>
      <c r="T288" s="26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0" t="s">
        <v>174</v>
      </c>
      <c r="AU288" s="270" t="s">
        <v>91</v>
      </c>
      <c r="AV288" s="13" t="s">
        <v>91</v>
      </c>
      <c r="AW288" s="13" t="s">
        <v>32</v>
      </c>
      <c r="AX288" s="13" t="s">
        <v>76</v>
      </c>
      <c r="AY288" s="270" t="s">
        <v>165</v>
      </c>
    </row>
    <row r="289" s="13" customFormat="1">
      <c r="A289" s="13"/>
      <c r="B289" s="259"/>
      <c r="C289" s="260"/>
      <c r="D289" s="261" t="s">
        <v>174</v>
      </c>
      <c r="E289" s="262" t="s">
        <v>1</v>
      </c>
      <c r="F289" s="263" t="s">
        <v>651</v>
      </c>
      <c r="G289" s="260"/>
      <c r="H289" s="264">
        <v>0.64000000000000001</v>
      </c>
      <c r="I289" s="265"/>
      <c r="J289" s="260"/>
      <c r="K289" s="260"/>
      <c r="L289" s="266"/>
      <c r="M289" s="267"/>
      <c r="N289" s="268"/>
      <c r="O289" s="268"/>
      <c r="P289" s="268"/>
      <c r="Q289" s="268"/>
      <c r="R289" s="268"/>
      <c r="S289" s="268"/>
      <c r="T289" s="26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70" t="s">
        <v>174</v>
      </c>
      <c r="AU289" s="270" t="s">
        <v>91</v>
      </c>
      <c r="AV289" s="13" t="s">
        <v>91</v>
      </c>
      <c r="AW289" s="13" t="s">
        <v>32</v>
      </c>
      <c r="AX289" s="13" t="s">
        <v>76</v>
      </c>
      <c r="AY289" s="270" t="s">
        <v>165</v>
      </c>
    </row>
    <row r="290" s="14" customFormat="1">
      <c r="A290" s="14"/>
      <c r="B290" s="271"/>
      <c r="C290" s="272"/>
      <c r="D290" s="261" t="s">
        <v>174</v>
      </c>
      <c r="E290" s="273" t="s">
        <v>1</v>
      </c>
      <c r="F290" s="274" t="s">
        <v>182</v>
      </c>
      <c r="G290" s="272"/>
      <c r="H290" s="275">
        <v>1.24</v>
      </c>
      <c r="I290" s="276"/>
      <c r="J290" s="272"/>
      <c r="K290" s="272"/>
      <c r="L290" s="277"/>
      <c r="M290" s="278"/>
      <c r="N290" s="279"/>
      <c r="O290" s="279"/>
      <c r="P290" s="279"/>
      <c r="Q290" s="279"/>
      <c r="R290" s="279"/>
      <c r="S290" s="279"/>
      <c r="T290" s="28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81" t="s">
        <v>174</v>
      </c>
      <c r="AU290" s="281" t="s">
        <v>91</v>
      </c>
      <c r="AV290" s="14" t="s">
        <v>172</v>
      </c>
      <c r="AW290" s="14" t="s">
        <v>32</v>
      </c>
      <c r="AX290" s="14" t="s">
        <v>84</v>
      </c>
      <c r="AY290" s="281" t="s">
        <v>165</v>
      </c>
    </row>
    <row r="291" s="2" customFormat="1" ht="21.75" customHeight="1">
      <c r="A291" s="38"/>
      <c r="B291" s="39"/>
      <c r="C291" s="245" t="s">
        <v>720</v>
      </c>
      <c r="D291" s="245" t="s">
        <v>168</v>
      </c>
      <c r="E291" s="246" t="s">
        <v>721</v>
      </c>
      <c r="F291" s="247" t="s">
        <v>722</v>
      </c>
      <c r="G291" s="248" t="s">
        <v>185</v>
      </c>
      <c r="H291" s="249">
        <v>1.24</v>
      </c>
      <c r="I291" s="250"/>
      <c r="J291" s="251">
        <f>ROUND(I291*H291,2)</f>
        <v>0</v>
      </c>
      <c r="K291" s="252"/>
      <c r="L291" s="44"/>
      <c r="M291" s="253" t="s">
        <v>1</v>
      </c>
      <c r="N291" s="254" t="s">
        <v>42</v>
      </c>
      <c r="O291" s="91"/>
      <c r="P291" s="255">
        <f>O291*H291</f>
        <v>0</v>
      </c>
      <c r="Q291" s="255">
        <v>0.00066</v>
      </c>
      <c r="R291" s="255">
        <f>Q291*H291</f>
        <v>0.00081839999999999994</v>
      </c>
      <c r="S291" s="255">
        <v>0</v>
      </c>
      <c r="T291" s="25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57" t="s">
        <v>256</v>
      </c>
      <c r="AT291" s="257" t="s">
        <v>168</v>
      </c>
      <c r="AU291" s="257" t="s">
        <v>91</v>
      </c>
      <c r="AY291" s="17" t="s">
        <v>165</v>
      </c>
      <c r="BE291" s="258">
        <f>IF(N291="základní",J291,0)</f>
        <v>0</v>
      </c>
      <c r="BF291" s="258">
        <f>IF(N291="snížená",J291,0)</f>
        <v>0</v>
      </c>
      <c r="BG291" s="258">
        <f>IF(N291="zákl. přenesená",J291,0)</f>
        <v>0</v>
      </c>
      <c r="BH291" s="258">
        <f>IF(N291="sníž. přenesená",J291,0)</f>
        <v>0</v>
      </c>
      <c r="BI291" s="258">
        <f>IF(N291="nulová",J291,0)</f>
        <v>0</v>
      </c>
      <c r="BJ291" s="17" t="s">
        <v>91</v>
      </c>
      <c r="BK291" s="258">
        <f>ROUND(I291*H291,2)</f>
        <v>0</v>
      </c>
      <c r="BL291" s="17" t="s">
        <v>256</v>
      </c>
      <c r="BM291" s="257" t="s">
        <v>723</v>
      </c>
    </row>
    <row r="292" s="13" customFormat="1">
      <c r="A292" s="13"/>
      <c r="B292" s="259"/>
      <c r="C292" s="260"/>
      <c r="D292" s="261" t="s">
        <v>174</v>
      </c>
      <c r="E292" s="262" t="s">
        <v>1</v>
      </c>
      <c r="F292" s="263" t="s">
        <v>650</v>
      </c>
      <c r="G292" s="260"/>
      <c r="H292" s="264">
        <v>0.59999999999999998</v>
      </c>
      <c r="I292" s="265"/>
      <c r="J292" s="260"/>
      <c r="K292" s="260"/>
      <c r="L292" s="266"/>
      <c r="M292" s="267"/>
      <c r="N292" s="268"/>
      <c r="O292" s="268"/>
      <c r="P292" s="268"/>
      <c r="Q292" s="268"/>
      <c r="R292" s="268"/>
      <c r="S292" s="268"/>
      <c r="T292" s="26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70" t="s">
        <v>174</v>
      </c>
      <c r="AU292" s="270" t="s">
        <v>91</v>
      </c>
      <c r="AV292" s="13" t="s">
        <v>91</v>
      </c>
      <c r="AW292" s="13" t="s">
        <v>32</v>
      </c>
      <c r="AX292" s="13" t="s">
        <v>76</v>
      </c>
      <c r="AY292" s="270" t="s">
        <v>165</v>
      </c>
    </row>
    <row r="293" s="13" customFormat="1">
      <c r="A293" s="13"/>
      <c r="B293" s="259"/>
      <c r="C293" s="260"/>
      <c r="D293" s="261" t="s">
        <v>174</v>
      </c>
      <c r="E293" s="262" t="s">
        <v>1</v>
      </c>
      <c r="F293" s="263" t="s">
        <v>724</v>
      </c>
      <c r="G293" s="260"/>
      <c r="H293" s="264">
        <v>0.64000000000000001</v>
      </c>
      <c r="I293" s="265"/>
      <c r="J293" s="260"/>
      <c r="K293" s="260"/>
      <c r="L293" s="266"/>
      <c r="M293" s="267"/>
      <c r="N293" s="268"/>
      <c r="O293" s="268"/>
      <c r="P293" s="268"/>
      <c r="Q293" s="268"/>
      <c r="R293" s="268"/>
      <c r="S293" s="268"/>
      <c r="T293" s="26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70" t="s">
        <v>174</v>
      </c>
      <c r="AU293" s="270" t="s">
        <v>91</v>
      </c>
      <c r="AV293" s="13" t="s">
        <v>91</v>
      </c>
      <c r="AW293" s="13" t="s">
        <v>32</v>
      </c>
      <c r="AX293" s="13" t="s">
        <v>76</v>
      </c>
      <c r="AY293" s="270" t="s">
        <v>165</v>
      </c>
    </row>
    <row r="294" s="14" customFormat="1">
      <c r="A294" s="14"/>
      <c r="B294" s="271"/>
      <c r="C294" s="272"/>
      <c r="D294" s="261" t="s">
        <v>174</v>
      </c>
      <c r="E294" s="273" t="s">
        <v>1</v>
      </c>
      <c r="F294" s="274" t="s">
        <v>182</v>
      </c>
      <c r="G294" s="272"/>
      <c r="H294" s="275">
        <v>1.24</v>
      </c>
      <c r="I294" s="276"/>
      <c r="J294" s="272"/>
      <c r="K294" s="272"/>
      <c r="L294" s="277"/>
      <c r="M294" s="278"/>
      <c r="N294" s="279"/>
      <c r="O294" s="279"/>
      <c r="P294" s="279"/>
      <c r="Q294" s="279"/>
      <c r="R294" s="279"/>
      <c r="S294" s="279"/>
      <c r="T294" s="28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81" t="s">
        <v>174</v>
      </c>
      <c r="AU294" s="281" t="s">
        <v>91</v>
      </c>
      <c r="AV294" s="14" t="s">
        <v>172</v>
      </c>
      <c r="AW294" s="14" t="s">
        <v>32</v>
      </c>
      <c r="AX294" s="14" t="s">
        <v>84</v>
      </c>
      <c r="AY294" s="281" t="s">
        <v>165</v>
      </c>
    </row>
    <row r="295" s="12" customFormat="1" ht="22.8" customHeight="1">
      <c r="A295" s="12"/>
      <c r="B295" s="229"/>
      <c r="C295" s="230"/>
      <c r="D295" s="231" t="s">
        <v>75</v>
      </c>
      <c r="E295" s="243" t="s">
        <v>436</v>
      </c>
      <c r="F295" s="243" t="s">
        <v>437</v>
      </c>
      <c r="G295" s="230"/>
      <c r="H295" s="230"/>
      <c r="I295" s="233"/>
      <c r="J295" s="244">
        <f>BK295</f>
        <v>0</v>
      </c>
      <c r="K295" s="230"/>
      <c r="L295" s="235"/>
      <c r="M295" s="236"/>
      <c r="N295" s="237"/>
      <c r="O295" s="237"/>
      <c r="P295" s="238">
        <f>SUM(P296:P310)</f>
        <v>0</v>
      </c>
      <c r="Q295" s="237"/>
      <c r="R295" s="238">
        <f>SUM(R296:R310)</f>
        <v>0.63477932000000004</v>
      </c>
      <c r="S295" s="237"/>
      <c r="T295" s="239">
        <f>SUM(T296:T310)</f>
        <v>0.0098857499999999987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40" t="s">
        <v>91</v>
      </c>
      <c r="AT295" s="241" t="s">
        <v>75</v>
      </c>
      <c r="AU295" s="241" t="s">
        <v>84</v>
      </c>
      <c r="AY295" s="240" t="s">
        <v>165</v>
      </c>
      <c r="BK295" s="242">
        <f>SUM(BK296:BK310)</f>
        <v>0</v>
      </c>
    </row>
    <row r="296" s="2" customFormat="1" ht="21.75" customHeight="1">
      <c r="A296" s="38"/>
      <c r="B296" s="39"/>
      <c r="C296" s="245" t="s">
        <v>725</v>
      </c>
      <c r="D296" s="245" t="s">
        <v>168</v>
      </c>
      <c r="E296" s="246" t="s">
        <v>726</v>
      </c>
      <c r="F296" s="247" t="s">
        <v>727</v>
      </c>
      <c r="G296" s="248" t="s">
        <v>185</v>
      </c>
      <c r="H296" s="249">
        <v>65.905000000000001</v>
      </c>
      <c r="I296" s="250"/>
      <c r="J296" s="251">
        <f>ROUND(I296*H296,2)</f>
        <v>0</v>
      </c>
      <c r="K296" s="252"/>
      <c r="L296" s="44"/>
      <c r="M296" s="253" t="s">
        <v>1</v>
      </c>
      <c r="N296" s="254" t="s">
        <v>42</v>
      </c>
      <c r="O296" s="91"/>
      <c r="P296" s="255">
        <f>O296*H296</f>
        <v>0</v>
      </c>
      <c r="Q296" s="255">
        <v>0</v>
      </c>
      <c r="R296" s="255">
        <f>Q296*H296</f>
        <v>0</v>
      </c>
      <c r="S296" s="255">
        <v>0.00014999999999999999</v>
      </c>
      <c r="T296" s="256">
        <f>S296*H296</f>
        <v>0.0098857499999999987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57" t="s">
        <v>256</v>
      </c>
      <c r="AT296" s="257" t="s">
        <v>168</v>
      </c>
      <c r="AU296" s="257" t="s">
        <v>91</v>
      </c>
      <c r="AY296" s="17" t="s">
        <v>165</v>
      </c>
      <c r="BE296" s="258">
        <f>IF(N296="základní",J296,0)</f>
        <v>0</v>
      </c>
      <c r="BF296" s="258">
        <f>IF(N296="snížená",J296,0)</f>
        <v>0</v>
      </c>
      <c r="BG296" s="258">
        <f>IF(N296="zákl. přenesená",J296,0)</f>
        <v>0</v>
      </c>
      <c r="BH296" s="258">
        <f>IF(N296="sníž. přenesená",J296,0)</f>
        <v>0</v>
      </c>
      <c r="BI296" s="258">
        <f>IF(N296="nulová",J296,0)</f>
        <v>0</v>
      </c>
      <c r="BJ296" s="17" t="s">
        <v>91</v>
      </c>
      <c r="BK296" s="258">
        <f>ROUND(I296*H296,2)</f>
        <v>0</v>
      </c>
      <c r="BL296" s="17" t="s">
        <v>256</v>
      </c>
      <c r="BM296" s="257" t="s">
        <v>728</v>
      </c>
    </row>
    <row r="297" s="13" customFormat="1">
      <c r="A297" s="13"/>
      <c r="B297" s="259"/>
      <c r="C297" s="260"/>
      <c r="D297" s="261" t="s">
        <v>174</v>
      </c>
      <c r="E297" s="262" t="s">
        <v>472</v>
      </c>
      <c r="F297" s="263" t="s">
        <v>729</v>
      </c>
      <c r="G297" s="260"/>
      <c r="H297" s="264">
        <v>65.905000000000001</v>
      </c>
      <c r="I297" s="265"/>
      <c r="J297" s="260"/>
      <c r="K297" s="260"/>
      <c r="L297" s="266"/>
      <c r="M297" s="267"/>
      <c r="N297" s="268"/>
      <c r="O297" s="268"/>
      <c r="P297" s="268"/>
      <c r="Q297" s="268"/>
      <c r="R297" s="268"/>
      <c r="S297" s="268"/>
      <c r="T297" s="26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70" t="s">
        <v>174</v>
      </c>
      <c r="AU297" s="270" t="s">
        <v>91</v>
      </c>
      <c r="AV297" s="13" t="s">
        <v>91</v>
      </c>
      <c r="AW297" s="13" t="s">
        <v>32</v>
      </c>
      <c r="AX297" s="13" t="s">
        <v>84</v>
      </c>
      <c r="AY297" s="270" t="s">
        <v>165</v>
      </c>
    </row>
    <row r="298" s="2" customFormat="1" ht="21.75" customHeight="1">
      <c r="A298" s="38"/>
      <c r="B298" s="39"/>
      <c r="C298" s="245" t="s">
        <v>730</v>
      </c>
      <c r="D298" s="245" t="s">
        <v>168</v>
      </c>
      <c r="E298" s="246" t="s">
        <v>439</v>
      </c>
      <c r="F298" s="247" t="s">
        <v>440</v>
      </c>
      <c r="G298" s="248" t="s">
        <v>185</v>
      </c>
      <c r="H298" s="249">
        <v>115.401</v>
      </c>
      <c r="I298" s="250"/>
      <c r="J298" s="251">
        <f>ROUND(I298*H298,2)</f>
        <v>0</v>
      </c>
      <c r="K298" s="252"/>
      <c r="L298" s="44"/>
      <c r="M298" s="253" t="s">
        <v>1</v>
      </c>
      <c r="N298" s="254" t="s">
        <v>42</v>
      </c>
      <c r="O298" s="91"/>
      <c r="P298" s="255">
        <f>O298*H298</f>
        <v>0</v>
      </c>
      <c r="Q298" s="255">
        <v>0</v>
      </c>
      <c r="R298" s="255">
        <f>Q298*H298</f>
        <v>0</v>
      </c>
      <c r="S298" s="255">
        <v>0</v>
      </c>
      <c r="T298" s="25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7" t="s">
        <v>256</v>
      </c>
      <c r="AT298" s="257" t="s">
        <v>168</v>
      </c>
      <c r="AU298" s="257" t="s">
        <v>91</v>
      </c>
      <c r="AY298" s="17" t="s">
        <v>165</v>
      </c>
      <c r="BE298" s="258">
        <f>IF(N298="základní",J298,0)</f>
        <v>0</v>
      </c>
      <c r="BF298" s="258">
        <f>IF(N298="snížená",J298,0)</f>
        <v>0</v>
      </c>
      <c r="BG298" s="258">
        <f>IF(N298="zákl. přenesená",J298,0)</f>
        <v>0</v>
      </c>
      <c r="BH298" s="258">
        <f>IF(N298="sníž. přenesená",J298,0)</f>
        <v>0</v>
      </c>
      <c r="BI298" s="258">
        <f>IF(N298="nulová",J298,0)</f>
        <v>0</v>
      </c>
      <c r="BJ298" s="17" t="s">
        <v>91</v>
      </c>
      <c r="BK298" s="258">
        <f>ROUND(I298*H298,2)</f>
        <v>0</v>
      </c>
      <c r="BL298" s="17" t="s">
        <v>256</v>
      </c>
      <c r="BM298" s="257" t="s">
        <v>731</v>
      </c>
    </row>
    <row r="299" s="13" customFormat="1">
      <c r="A299" s="13"/>
      <c r="B299" s="259"/>
      <c r="C299" s="260"/>
      <c r="D299" s="261" t="s">
        <v>174</v>
      </c>
      <c r="E299" s="262" t="s">
        <v>1</v>
      </c>
      <c r="F299" s="263" t="s">
        <v>732</v>
      </c>
      <c r="G299" s="260"/>
      <c r="H299" s="264">
        <v>115.401</v>
      </c>
      <c r="I299" s="265"/>
      <c r="J299" s="260"/>
      <c r="K299" s="260"/>
      <c r="L299" s="266"/>
      <c r="M299" s="267"/>
      <c r="N299" s="268"/>
      <c r="O299" s="268"/>
      <c r="P299" s="268"/>
      <c r="Q299" s="268"/>
      <c r="R299" s="268"/>
      <c r="S299" s="268"/>
      <c r="T299" s="26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0" t="s">
        <v>174</v>
      </c>
      <c r="AU299" s="270" t="s">
        <v>91</v>
      </c>
      <c r="AV299" s="13" t="s">
        <v>91</v>
      </c>
      <c r="AW299" s="13" t="s">
        <v>32</v>
      </c>
      <c r="AX299" s="13" t="s">
        <v>84</v>
      </c>
      <c r="AY299" s="270" t="s">
        <v>165</v>
      </c>
    </row>
    <row r="300" s="2" customFormat="1" ht="16.5" customHeight="1">
      <c r="A300" s="38"/>
      <c r="B300" s="39"/>
      <c r="C300" s="282" t="s">
        <v>733</v>
      </c>
      <c r="D300" s="282" t="s">
        <v>219</v>
      </c>
      <c r="E300" s="283" t="s">
        <v>443</v>
      </c>
      <c r="F300" s="284" t="s">
        <v>444</v>
      </c>
      <c r="G300" s="285" t="s">
        <v>185</v>
      </c>
      <c r="H300" s="286">
        <v>121.17100000000001</v>
      </c>
      <c r="I300" s="287"/>
      <c r="J300" s="288">
        <f>ROUND(I300*H300,2)</f>
        <v>0</v>
      </c>
      <c r="K300" s="289"/>
      <c r="L300" s="290"/>
      <c r="M300" s="291" t="s">
        <v>1</v>
      </c>
      <c r="N300" s="292" t="s">
        <v>42</v>
      </c>
      <c r="O300" s="91"/>
      <c r="P300" s="255">
        <f>O300*H300</f>
        <v>0</v>
      </c>
      <c r="Q300" s="255">
        <v>0</v>
      </c>
      <c r="R300" s="255">
        <f>Q300*H300</f>
        <v>0</v>
      </c>
      <c r="S300" s="255">
        <v>0</v>
      </c>
      <c r="T300" s="25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57" t="s">
        <v>331</v>
      </c>
      <c r="AT300" s="257" t="s">
        <v>219</v>
      </c>
      <c r="AU300" s="257" t="s">
        <v>91</v>
      </c>
      <c r="AY300" s="17" t="s">
        <v>165</v>
      </c>
      <c r="BE300" s="258">
        <f>IF(N300="základní",J300,0)</f>
        <v>0</v>
      </c>
      <c r="BF300" s="258">
        <f>IF(N300="snížená",J300,0)</f>
        <v>0</v>
      </c>
      <c r="BG300" s="258">
        <f>IF(N300="zákl. přenesená",J300,0)</f>
        <v>0</v>
      </c>
      <c r="BH300" s="258">
        <f>IF(N300="sníž. přenesená",J300,0)</f>
        <v>0</v>
      </c>
      <c r="BI300" s="258">
        <f>IF(N300="nulová",J300,0)</f>
        <v>0</v>
      </c>
      <c r="BJ300" s="17" t="s">
        <v>91</v>
      </c>
      <c r="BK300" s="258">
        <f>ROUND(I300*H300,2)</f>
        <v>0</v>
      </c>
      <c r="BL300" s="17" t="s">
        <v>256</v>
      </c>
      <c r="BM300" s="257" t="s">
        <v>734</v>
      </c>
    </row>
    <row r="301" s="13" customFormat="1">
      <c r="A301" s="13"/>
      <c r="B301" s="259"/>
      <c r="C301" s="260"/>
      <c r="D301" s="261" t="s">
        <v>174</v>
      </c>
      <c r="E301" s="260"/>
      <c r="F301" s="263" t="s">
        <v>735</v>
      </c>
      <c r="G301" s="260"/>
      <c r="H301" s="264">
        <v>121.17100000000001</v>
      </c>
      <c r="I301" s="265"/>
      <c r="J301" s="260"/>
      <c r="K301" s="260"/>
      <c r="L301" s="266"/>
      <c r="M301" s="267"/>
      <c r="N301" s="268"/>
      <c r="O301" s="268"/>
      <c r="P301" s="268"/>
      <c r="Q301" s="268"/>
      <c r="R301" s="268"/>
      <c r="S301" s="268"/>
      <c r="T301" s="26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70" t="s">
        <v>174</v>
      </c>
      <c r="AU301" s="270" t="s">
        <v>91</v>
      </c>
      <c r="AV301" s="13" t="s">
        <v>91</v>
      </c>
      <c r="AW301" s="13" t="s">
        <v>4</v>
      </c>
      <c r="AX301" s="13" t="s">
        <v>84</v>
      </c>
      <c r="AY301" s="270" t="s">
        <v>165</v>
      </c>
    </row>
    <row r="302" s="2" customFormat="1" ht="21.75" customHeight="1">
      <c r="A302" s="38"/>
      <c r="B302" s="39"/>
      <c r="C302" s="245" t="s">
        <v>736</v>
      </c>
      <c r="D302" s="245" t="s">
        <v>168</v>
      </c>
      <c r="E302" s="246" t="s">
        <v>737</v>
      </c>
      <c r="F302" s="247" t="s">
        <v>738</v>
      </c>
      <c r="G302" s="248" t="s">
        <v>185</v>
      </c>
      <c r="H302" s="249">
        <v>118.593</v>
      </c>
      <c r="I302" s="250"/>
      <c r="J302" s="251">
        <f>ROUND(I302*H302,2)</f>
        <v>0</v>
      </c>
      <c r="K302" s="252"/>
      <c r="L302" s="44"/>
      <c r="M302" s="253" t="s">
        <v>1</v>
      </c>
      <c r="N302" s="254" t="s">
        <v>42</v>
      </c>
      <c r="O302" s="91"/>
      <c r="P302" s="255">
        <f>O302*H302</f>
        <v>0</v>
      </c>
      <c r="Q302" s="255">
        <v>0.00020000000000000001</v>
      </c>
      <c r="R302" s="255">
        <f>Q302*H302</f>
        <v>0.023718600000000003</v>
      </c>
      <c r="S302" s="255">
        <v>0</v>
      </c>
      <c r="T302" s="25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57" t="s">
        <v>256</v>
      </c>
      <c r="AT302" s="257" t="s">
        <v>168</v>
      </c>
      <c r="AU302" s="257" t="s">
        <v>91</v>
      </c>
      <c r="AY302" s="17" t="s">
        <v>165</v>
      </c>
      <c r="BE302" s="258">
        <f>IF(N302="základní",J302,0)</f>
        <v>0</v>
      </c>
      <c r="BF302" s="258">
        <f>IF(N302="snížená",J302,0)</f>
        <v>0</v>
      </c>
      <c r="BG302" s="258">
        <f>IF(N302="zákl. přenesená",J302,0)</f>
        <v>0</v>
      </c>
      <c r="BH302" s="258">
        <f>IF(N302="sníž. přenesená",J302,0)</f>
        <v>0</v>
      </c>
      <c r="BI302" s="258">
        <f>IF(N302="nulová",J302,0)</f>
        <v>0</v>
      </c>
      <c r="BJ302" s="17" t="s">
        <v>91</v>
      </c>
      <c r="BK302" s="258">
        <f>ROUND(I302*H302,2)</f>
        <v>0</v>
      </c>
      <c r="BL302" s="17" t="s">
        <v>256</v>
      </c>
      <c r="BM302" s="257" t="s">
        <v>739</v>
      </c>
    </row>
    <row r="303" s="15" customFormat="1">
      <c r="A303" s="15"/>
      <c r="B303" s="299"/>
      <c r="C303" s="300"/>
      <c r="D303" s="261" t="s">
        <v>174</v>
      </c>
      <c r="E303" s="301" t="s">
        <v>1</v>
      </c>
      <c r="F303" s="302" t="s">
        <v>740</v>
      </c>
      <c r="G303" s="300"/>
      <c r="H303" s="301" t="s">
        <v>1</v>
      </c>
      <c r="I303" s="303"/>
      <c r="J303" s="300"/>
      <c r="K303" s="300"/>
      <c r="L303" s="304"/>
      <c r="M303" s="305"/>
      <c r="N303" s="306"/>
      <c r="O303" s="306"/>
      <c r="P303" s="306"/>
      <c r="Q303" s="306"/>
      <c r="R303" s="306"/>
      <c r="S303" s="306"/>
      <c r="T303" s="307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308" t="s">
        <v>174</v>
      </c>
      <c r="AU303" s="308" t="s">
        <v>91</v>
      </c>
      <c r="AV303" s="15" t="s">
        <v>84</v>
      </c>
      <c r="AW303" s="15" t="s">
        <v>32</v>
      </c>
      <c r="AX303" s="15" t="s">
        <v>76</v>
      </c>
      <c r="AY303" s="308" t="s">
        <v>165</v>
      </c>
    </row>
    <row r="304" s="13" customFormat="1">
      <c r="A304" s="13"/>
      <c r="B304" s="259"/>
      <c r="C304" s="260"/>
      <c r="D304" s="261" t="s">
        <v>174</v>
      </c>
      <c r="E304" s="262" t="s">
        <v>474</v>
      </c>
      <c r="F304" s="263" t="s">
        <v>741</v>
      </c>
      <c r="G304" s="260"/>
      <c r="H304" s="264">
        <v>118.593</v>
      </c>
      <c r="I304" s="265"/>
      <c r="J304" s="260"/>
      <c r="K304" s="260"/>
      <c r="L304" s="266"/>
      <c r="M304" s="267"/>
      <c r="N304" s="268"/>
      <c r="O304" s="268"/>
      <c r="P304" s="268"/>
      <c r="Q304" s="268"/>
      <c r="R304" s="268"/>
      <c r="S304" s="268"/>
      <c r="T304" s="26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70" t="s">
        <v>174</v>
      </c>
      <c r="AU304" s="270" t="s">
        <v>91</v>
      </c>
      <c r="AV304" s="13" t="s">
        <v>91</v>
      </c>
      <c r="AW304" s="13" t="s">
        <v>32</v>
      </c>
      <c r="AX304" s="13" t="s">
        <v>84</v>
      </c>
      <c r="AY304" s="270" t="s">
        <v>165</v>
      </c>
    </row>
    <row r="305" s="2" customFormat="1" ht="21.75" customHeight="1">
      <c r="A305" s="38"/>
      <c r="B305" s="39"/>
      <c r="C305" s="245" t="s">
        <v>742</v>
      </c>
      <c r="D305" s="245" t="s">
        <v>168</v>
      </c>
      <c r="E305" s="246" t="s">
        <v>743</v>
      </c>
      <c r="F305" s="247" t="s">
        <v>744</v>
      </c>
      <c r="G305" s="248" t="s">
        <v>185</v>
      </c>
      <c r="H305" s="249">
        <v>118.593</v>
      </c>
      <c r="I305" s="250"/>
      <c r="J305" s="251">
        <f>ROUND(I305*H305,2)</f>
        <v>0</v>
      </c>
      <c r="K305" s="252"/>
      <c r="L305" s="44"/>
      <c r="M305" s="253" t="s">
        <v>1</v>
      </c>
      <c r="N305" s="254" t="s">
        <v>42</v>
      </c>
      <c r="O305" s="91"/>
      <c r="P305" s="255">
        <f>O305*H305</f>
        <v>0</v>
      </c>
      <c r="Q305" s="255">
        <v>0.00029</v>
      </c>
      <c r="R305" s="255">
        <f>Q305*H305</f>
        <v>0.034391970000000001</v>
      </c>
      <c r="S305" s="255">
        <v>0</v>
      </c>
      <c r="T305" s="25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57" t="s">
        <v>256</v>
      </c>
      <c r="AT305" s="257" t="s">
        <v>168</v>
      </c>
      <c r="AU305" s="257" t="s">
        <v>91</v>
      </c>
      <c r="AY305" s="17" t="s">
        <v>165</v>
      </c>
      <c r="BE305" s="258">
        <f>IF(N305="základní",J305,0)</f>
        <v>0</v>
      </c>
      <c r="BF305" s="258">
        <f>IF(N305="snížená",J305,0)</f>
        <v>0</v>
      </c>
      <c r="BG305" s="258">
        <f>IF(N305="zákl. přenesená",J305,0)</f>
        <v>0</v>
      </c>
      <c r="BH305" s="258">
        <f>IF(N305="sníž. přenesená",J305,0)</f>
        <v>0</v>
      </c>
      <c r="BI305" s="258">
        <f>IF(N305="nulová",J305,0)</f>
        <v>0</v>
      </c>
      <c r="BJ305" s="17" t="s">
        <v>91</v>
      </c>
      <c r="BK305" s="258">
        <f>ROUND(I305*H305,2)</f>
        <v>0</v>
      </c>
      <c r="BL305" s="17" t="s">
        <v>256</v>
      </c>
      <c r="BM305" s="257" t="s">
        <v>745</v>
      </c>
    </row>
    <row r="306" s="13" customFormat="1">
      <c r="A306" s="13"/>
      <c r="B306" s="259"/>
      <c r="C306" s="260"/>
      <c r="D306" s="261" t="s">
        <v>174</v>
      </c>
      <c r="E306" s="262" t="s">
        <v>1</v>
      </c>
      <c r="F306" s="263" t="s">
        <v>474</v>
      </c>
      <c r="G306" s="260"/>
      <c r="H306" s="264">
        <v>118.593</v>
      </c>
      <c r="I306" s="265"/>
      <c r="J306" s="260"/>
      <c r="K306" s="260"/>
      <c r="L306" s="266"/>
      <c r="M306" s="267"/>
      <c r="N306" s="268"/>
      <c r="O306" s="268"/>
      <c r="P306" s="268"/>
      <c r="Q306" s="268"/>
      <c r="R306" s="268"/>
      <c r="S306" s="268"/>
      <c r="T306" s="26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0" t="s">
        <v>174</v>
      </c>
      <c r="AU306" s="270" t="s">
        <v>91</v>
      </c>
      <c r="AV306" s="13" t="s">
        <v>91</v>
      </c>
      <c r="AW306" s="13" t="s">
        <v>32</v>
      </c>
      <c r="AX306" s="13" t="s">
        <v>84</v>
      </c>
      <c r="AY306" s="270" t="s">
        <v>165</v>
      </c>
    </row>
    <row r="307" s="2" customFormat="1" ht="21.75" customHeight="1">
      <c r="A307" s="38"/>
      <c r="B307" s="39"/>
      <c r="C307" s="245" t="s">
        <v>746</v>
      </c>
      <c r="D307" s="245" t="s">
        <v>168</v>
      </c>
      <c r="E307" s="246" t="s">
        <v>747</v>
      </c>
      <c r="F307" s="247" t="s">
        <v>748</v>
      </c>
      <c r="G307" s="248" t="s">
        <v>171</v>
      </c>
      <c r="H307" s="249">
        <v>30.800000000000001</v>
      </c>
      <c r="I307" s="250"/>
      <c r="J307" s="251">
        <f>ROUND(I307*H307,2)</f>
        <v>0</v>
      </c>
      <c r="K307" s="252"/>
      <c r="L307" s="44"/>
      <c r="M307" s="253" t="s">
        <v>1</v>
      </c>
      <c r="N307" s="254" t="s">
        <v>42</v>
      </c>
      <c r="O307" s="91"/>
      <c r="P307" s="255">
        <f>O307*H307</f>
        <v>0</v>
      </c>
      <c r="Q307" s="255">
        <v>0</v>
      </c>
      <c r="R307" s="255">
        <f>Q307*H307</f>
        <v>0</v>
      </c>
      <c r="S307" s="255">
        <v>0</v>
      </c>
      <c r="T307" s="25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7" t="s">
        <v>256</v>
      </c>
      <c r="AT307" s="257" t="s">
        <v>168</v>
      </c>
      <c r="AU307" s="257" t="s">
        <v>91</v>
      </c>
      <c r="AY307" s="17" t="s">
        <v>165</v>
      </c>
      <c r="BE307" s="258">
        <f>IF(N307="základní",J307,0)</f>
        <v>0</v>
      </c>
      <c r="BF307" s="258">
        <f>IF(N307="snížená",J307,0)</f>
        <v>0</v>
      </c>
      <c r="BG307" s="258">
        <f>IF(N307="zákl. přenesená",J307,0)</f>
        <v>0</v>
      </c>
      <c r="BH307" s="258">
        <f>IF(N307="sníž. přenesená",J307,0)</f>
        <v>0</v>
      </c>
      <c r="BI307" s="258">
        <f>IF(N307="nulová",J307,0)</f>
        <v>0</v>
      </c>
      <c r="BJ307" s="17" t="s">
        <v>91</v>
      </c>
      <c r="BK307" s="258">
        <f>ROUND(I307*H307,2)</f>
        <v>0</v>
      </c>
      <c r="BL307" s="17" t="s">
        <v>256</v>
      </c>
      <c r="BM307" s="257" t="s">
        <v>749</v>
      </c>
    </row>
    <row r="308" s="13" customFormat="1">
      <c r="A308" s="13"/>
      <c r="B308" s="259"/>
      <c r="C308" s="260"/>
      <c r="D308" s="261" t="s">
        <v>174</v>
      </c>
      <c r="E308" s="262" t="s">
        <v>1</v>
      </c>
      <c r="F308" s="263" t="s">
        <v>750</v>
      </c>
      <c r="G308" s="260"/>
      <c r="H308" s="264">
        <v>30.800000000000001</v>
      </c>
      <c r="I308" s="265"/>
      <c r="J308" s="260"/>
      <c r="K308" s="260"/>
      <c r="L308" s="266"/>
      <c r="M308" s="267"/>
      <c r="N308" s="268"/>
      <c r="O308" s="268"/>
      <c r="P308" s="268"/>
      <c r="Q308" s="268"/>
      <c r="R308" s="268"/>
      <c r="S308" s="268"/>
      <c r="T308" s="26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70" t="s">
        <v>174</v>
      </c>
      <c r="AU308" s="270" t="s">
        <v>91</v>
      </c>
      <c r="AV308" s="13" t="s">
        <v>91</v>
      </c>
      <c r="AW308" s="13" t="s">
        <v>32</v>
      </c>
      <c r="AX308" s="13" t="s">
        <v>84</v>
      </c>
      <c r="AY308" s="270" t="s">
        <v>165</v>
      </c>
    </row>
    <row r="309" s="2" customFormat="1" ht="16.5" customHeight="1">
      <c r="A309" s="38"/>
      <c r="B309" s="39"/>
      <c r="C309" s="245" t="s">
        <v>751</v>
      </c>
      <c r="D309" s="245" t="s">
        <v>168</v>
      </c>
      <c r="E309" s="246" t="s">
        <v>752</v>
      </c>
      <c r="F309" s="247" t="s">
        <v>753</v>
      </c>
      <c r="G309" s="248" t="s">
        <v>185</v>
      </c>
      <c r="H309" s="249">
        <v>65.905000000000001</v>
      </c>
      <c r="I309" s="250"/>
      <c r="J309" s="251">
        <f>ROUND(I309*H309,2)</f>
        <v>0</v>
      </c>
      <c r="K309" s="252"/>
      <c r="L309" s="44"/>
      <c r="M309" s="253" t="s">
        <v>1</v>
      </c>
      <c r="N309" s="254" t="s">
        <v>42</v>
      </c>
      <c r="O309" s="91"/>
      <c r="P309" s="255">
        <f>O309*H309</f>
        <v>0</v>
      </c>
      <c r="Q309" s="255">
        <v>0.0087500000000000008</v>
      </c>
      <c r="R309" s="255">
        <f>Q309*H309</f>
        <v>0.57666875000000006</v>
      </c>
      <c r="S309" s="255">
        <v>0</v>
      </c>
      <c r="T309" s="25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57" t="s">
        <v>256</v>
      </c>
      <c r="AT309" s="257" t="s">
        <v>168</v>
      </c>
      <c r="AU309" s="257" t="s">
        <v>91</v>
      </c>
      <c r="AY309" s="17" t="s">
        <v>165</v>
      </c>
      <c r="BE309" s="258">
        <f>IF(N309="základní",J309,0)</f>
        <v>0</v>
      </c>
      <c r="BF309" s="258">
        <f>IF(N309="snížená",J309,0)</f>
        <v>0</v>
      </c>
      <c r="BG309" s="258">
        <f>IF(N309="zákl. přenesená",J309,0)</f>
        <v>0</v>
      </c>
      <c r="BH309" s="258">
        <f>IF(N309="sníž. přenesená",J309,0)</f>
        <v>0</v>
      </c>
      <c r="BI309" s="258">
        <f>IF(N309="nulová",J309,0)</f>
        <v>0</v>
      </c>
      <c r="BJ309" s="17" t="s">
        <v>91</v>
      </c>
      <c r="BK309" s="258">
        <f>ROUND(I309*H309,2)</f>
        <v>0</v>
      </c>
      <c r="BL309" s="17" t="s">
        <v>256</v>
      </c>
      <c r="BM309" s="257" t="s">
        <v>754</v>
      </c>
    </row>
    <row r="310" s="13" customFormat="1">
      <c r="A310" s="13"/>
      <c r="B310" s="259"/>
      <c r="C310" s="260"/>
      <c r="D310" s="261" t="s">
        <v>174</v>
      </c>
      <c r="E310" s="262" t="s">
        <v>1</v>
      </c>
      <c r="F310" s="263" t="s">
        <v>472</v>
      </c>
      <c r="G310" s="260"/>
      <c r="H310" s="264">
        <v>65.905000000000001</v>
      </c>
      <c r="I310" s="265"/>
      <c r="J310" s="260"/>
      <c r="K310" s="260"/>
      <c r="L310" s="266"/>
      <c r="M310" s="309"/>
      <c r="N310" s="310"/>
      <c r="O310" s="310"/>
      <c r="P310" s="310"/>
      <c r="Q310" s="310"/>
      <c r="R310" s="310"/>
      <c r="S310" s="310"/>
      <c r="T310" s="31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0" t="s">
        <v>174</v>
      </c>
      <c r="AU310" s="270" t="s">
        <v>91</v>
      </c>
      <c r="AV310" s="13" t="s">
        <v>91</v>
      </c>
      <c r="AW310" s="13" t="s">
        <v>32</v>
      </c>
      <c r="AX310" s="13" t="s">
        <v>84</v>
      </c>
      <c r="AY310" s="270" t="s">
        <v>165</v>
      </c>
    </row>
    <row r="311" s="2" customFormat="1" ht="6.96" customHeight="1">
      <c r="A311" s="38"/>
      <c r="B311" s="66"/>
      <c r="C311" s="67"/>
      <c r="D311" s="67"/>
      <c r="E311" s="67"/>
      <c r="F311" s="67"/>
      <c r="G311" s="67"/>
      <c r="H311" s="67"/>
      <c r="I311" s="193"/>
      <c r="J311" s="67"/>
      <c r="K311" s="67"/>
      <c r="L311" s="44"/>
      <c r="M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</row>
  </sheetData>
  <sheetProtection sheet="1" autoFilter="0" formatColumns="0" formatRows="0" objects="1" scenarios="1" spinCount="100000" saltValue="atOw1YJimj3MZF+E8uNVG53Sev84TC/1+6iUefIBHRS64+2AZoVDT8/8TwdSIa0t8RTMncL0xCOBPT8xsausUw==" hashValue="+B27ID7BM7NYixqm+IrU+1pGm6UjaXYSodbu6iSqEF9KSO+Gkr/0+kWgnQZ1CgatRNPtRy8zgfsh8vChSPEMPw==" algorithmName="SHA-512" password="CC35"/>
  <autoFilter ref="C134:K31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  <c r="AZ2" s="147" t="s">
        <v>755</v>
      </c>
      <c r="BA2" s="147" t="s">
        <v>755</v>
      </c>
      <c r="BB2" s="147" t="s">
        <v>1</v>
      </c>
      <c r="BC2" s="147" t="s">
        <v>218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461</v>
      </c>
      <c r="BA3" s="147" t="s">
        <v>461</v>
      </c>
      <c r="BB3" s="147" t="s">
        <v>1</v>
      </c>
      <c r="BC3" s="147" t="s">
        <v>756</v>
      </c>
      <c r="BD3" s="147" t="s">
        <v>91</v>
      </c>
    </row>
    <row r="4" hidden="1" s="1" customFormat="1" ht="24.96" customHeight="1">
      <c r="B4" s="20"/>
      <c r="D4" s="151" t="s">
        <v>102</v>
      </c>
      <c r="I4" s="146"/>
      <c r="L4" s="20"/>
      <c r="M4" s="152" t="s">
        <v>10</v>
      </c>
      <c r="AT4" s="17" t="s">
        <v>4</v>
      </c>
      <c r="AZ4" s="147" t="s">
        <v>463</v>
      </c>
      <c r="BA4" s="147" t="s">
        <v>463</v>
      </c>
      <c r="BB4" s="147" t="s">
        <v>1</v>
      </c>
      <c r="BC4" s="147" t="s">
        <v>757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465</v>
      </c>
      <c r="BA5" s="147" t="s">
        <v>466</v>
      </c>
      <c r="BB5" s="147" t="s">
        <v>1</v>
      </c>
      <c r="BC5" s="147" t="s">
        <v>758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468</v>
      </c>
      <c r="BA6" s="147" t="s">
        <v>469</v>
      </c>
      <c r="BB6" s="147" t="s">
        <v>1</v>
      </c>
      <c r="BC6" s="147" t="s">
        <v>266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M</v>
      </c>
      <c r="F7" s="153"/>
      <c r="G7" s="153"/>
      <c r="H7" s="153"/>
      <c r="I7" s="146"/>
      <c r="L7" s="20"/>
      <c r="AZ7" s="147" t="s">
        <v>470</v>
      </c>
      <c r="BA7" s="147" t="s">
        <v>470</v>
      </c>
      <c r="BB7" s="147" t="s">
        <v>1</v>
      </c>
      <c r="BC7" s="147" t="s">
        <v>759</v>
      </c>
      <c r="BD7" s="147" t="s">
        <v>91</v>
      </c>
    </row>
    <row r="8" hidden="1" s="1" customFormat="1" ht="12" customHeight="1">
      <c r="B8" s="20"/>
      <c r="D8" s="153" t="s">
        <v>112</v>
      </c>
      <c r="I8" s="146"/>
      <c r="L8" s="20"/>
      <c r="AZ8" s="147" t="s">
        <v>472</v>
      </c>
      <c r="BA8" s="147" t="s">
        <v>472</v>
      </c>
      <c r="BB8" s="147" t="s">
        <v>1</v>
      </c>
      <c r="BC8" s="147" t="s">
        <v>760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4" t="s">
        <v>477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474</v>
      </c>
      <c r="BA9" s="147" t="s">
        <v>475</v>
      </c>
      <c r="BB9" s="147" t="s">
        <v>1</v>
      </c>
      <c r="BC9" s="147" t="s">
        <v>761</v>
      </c>
      <c r="BD9" s="147" t="s">
        <v>91</v>
      </c>
    </row>
    <row r="10" hidden="1" s="2" customFormat="1" ht="12" customHeight="1">
      <c r="A10" s="38"/>
      <c r="B10" s="44"/>
      <c r="C10" s="38"/>
      <c r="D10" s="153" t="s">
        <v>479</v>
      </c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117</v>
      </c>
      <c r="BA10" s="147" t="s">
        <v>117</v>
      </c>
      <c r="BB10" s="147" t="s">
        <v>1</v>
      </c>
      <c r="BC10" s="147" t="s">
        <v>478</v>
      </c>
      <c r="BD10" s="147" t="s">
        <v>91</v>
      </c>
    </row>
    <row r="11" hidden="1" s="2" customFormat="1" ht="16.5" customHeight="1">
      <c r="A11" s="38"/>
      <c r="B11" s="44"/>
      <c r="C11" s="38"/>
      <c r="D11" s="38"/>
      <c r="E11" s="156" t="s">
        <v>762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480</v>
      </c>
      <c r="BA11" s="147" t="s">
        <v>481</v>
      </c>
      <c r="BB11" s="147" t="s">
        <v>1</v>
      </c>
      <c r="BC11" s="147" t="s">
        <v>482</v>
      </c>
      <c r="BD11" s="147" t="s">
        <v>91</v>
      </c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484</v>
      </c>
      <c r="BA12" s="147" t="s">
        <v>484</v>
      </c>
      <c r="BB12" s="147" t="s">
        <v>1</v>
      </c>
      <c r="BC12" s="147" t="s">
        <v>763</v>
      </c>
      <c r="BD12" s="147" t="s">
        <v>91</v>
      </c>
    </row>
    <row r="13" hidden="1" s="2" customFormat="1" ht="12" customHeight="1">
      <c r="A13" s="38"/>
      <c r="B13" s="44"/>
      <c r="C13" s="38"/>
      <c r="D13" s="153" t="s">
        <v>18</v>
      </c>
      <c r="E13" s="38"/>
      <c r="F13" s="141" t="s">
        <v>1</v>
      </c>
      <c r="G13" s="38"/>
      <c r="H13" s="38"/>
      <c r="I13" s="157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486</v>
      </c>
      <c r="BA13" s="147" t="s">
        <v>486</v>
      </c>
      <c r="BB13" s="147" t="s">
        <v>1</v>
      </c>
      <c r="BC13" s="147" t="s">
        <v>764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20</v>
      </c>
      <c r="E14" s="38"/>
      <c r="F14" s="141" t="s">
        <v>21</v>
      </c>
      <c r="G14" s="38"/>
      <c r="H14" s="38"/>
      <c r="I14" s="157" t="s">
        <v>22</v>
      </c>
      <c r="J14" s="158" t="str">
        <f>'Rekapitulace stavby'!AN8</f>
        <v>5. 1. 2021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488</v>
      </c>
      <c r="BA14" s="147" t="s">
        <v>488</v>
      </c>
      <c r="BB14" s="147" t="s">
        <v>1</v>
      </c>
      <c r="BC14" s="147" t="s">
        <v>765</v>
      </c>
      <c r="BD14" s="147" t="s">
        <v>91</v>
      </c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5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47" t="s">
        <v>490</v>
      </c>
      <c r="BA15" s="147" t="s">
        <v>490</v>
      </c>
      <c r="BB15" s="147" t="s">
        <v>1</v>
      </c>
      <c r="BC15" s="147" t="s">
        <v>197</v>
      </c>
      <c r="BD15" s="147" t="s">
        <v>91</v>
      </c>
    </row>
    <row r="16" hidden="1" s="2" customFormat="1" ht="12" customHeight="1">
      <c r="A16" s="38"/>
      <c r="B16" s="44"/>
      <c r="C16" s="38"/>
      <c r="D16" s="153" t="s">
        <v>24</v>
      </c>
      <c r="E16" s="38"/>
      <c r="F16" s="38"/>
      <c r="G16" s="38"/>
      <c r="H16" s="38"/>
      <c r="I16" s="157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47" t="s">
        <v>491</v>
      </c>
      <c r="BA16" s="147" t="s">
        <v>491</v>
      </c>
      <c r="BB16" s="147" t="s">
        <v>1</v>
      </c>
      <c r="BC16" s="147" t="s">
        <v>763</v>
      </c>
      <c r="BD16" s="147" t="s">
        <v>91</v>
      </c>
    </row>
    <row r="17" hidden="1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7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5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3" t="s">
        <v>28</v>
      </c>
      <c r="E19" s="38"/>
      <c r="F19" s="38"/>
      <c r="G19" s="38"/>
      <c r="H19" s="38"/>
      <c r="I19" s="157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7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5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3" t="s">
        <v>30</v>
      </c>
      <c r="E22" s="38"/>
      <c r="F22" s="38"/>
      <c r="G22" s="38"/>
      <c r="H22" s="38"/>
      <c r="I22" s="157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7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5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3" t="s">
        <v>33</v>
      </c>
      <c r="E25" s="38"/>
      <c r="F25" s="38"/>
      <c r="G25" s="38"/>
      <c r="H25" s="38"/>
      <c r="I25" s="157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7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5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3" t="s">
        <v>35</v>
      </c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6" t="s">
        <v>36</v>
      </c>
      <c r="E32" s="38"/>
      <c r="F32" s="38"/>
      <c r="G32" s="38"/>
      <c r="H32" s="38"/>
      <c r="I32" s="155"/>
      <c r="J32" s="167">
        <f>ROUND(J135,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8" t="s">
        <v>38</v>
      </c>
      <c r="G34" s="38"/>
      <c r="H34" s="38"/>
      <c r="I34" s="169" t="s">
        <v>37</v>
      </c>
      <c r="J34" s="168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70" t="s">
        <v>40</v>
      </c>
      <c r="E35" s="153" t="s">
        <v>41</v>
      </c>
      <c r="F35" s="171">
        <f>ROUND((SUM(BE135:BE310)),  2)</f>
        <v>0</v>
      </c>
      <c r="G35" s="38"/>
      <c r="H35" s="38"/>
      <c r="I35" s="172">
        <v>0.20999999999999999</v>
      </c>
      <c r="J35" s="171">
        <f>ROUND(((SUM(BE135:BE310))*I35),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42</v>
      </c>
      <c r="F36" s="171">
        <f>ROUND((SUM(BF135:BF310)),  2)</f>
        <v>0</v>
      </c>
      <c r="G36" s="38"/>
      <c r="H36" s="38"/>
      <c r="I36" s="172">
        <v>0.14999999999999999</v>
      </c>
      <c r="J36" s="171">
        <f>ROUND(((SUM(BF135:BF310))*I36),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43</v>
      </c>
      <c r="F37" s="171">
        <f>ROUND((SUM(BG135:BG310)),  2)</f>
        <v>0</v>
      </c>
      <c r="G37" s="38"/>
      <c r="H37" s="38"/>
      <c r="I37" s="172">
        <v>0.20999999999999999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3" t="s">
        <v>44</v>
      </c>
      <c r="F38" s="171">
        <f>ROUND((SUM(BH135:BH310)),  2)</f>
        <v>0</v>
      </c>
      <c r="G38" s="38"/>
      <c r="H38" s="38"/>
      <c r="I38" s="172">
        <v>0.14999999999999999</v>
      </c>
      <c r="J38" s="171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45</v>
      </c>
      <c r="F39" s="171">
        <f>ROUND((SUM(BI135:BI310)),  2)</f>
        <v>0</v>
      </c>
      <c r="G39" s="38"/>
      <c r="H39" s="38"/>
      <c r="I39" s="172">
        <v>0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3"/>
      <c r="D41" s="174" t="s">
        <v>46</v>
      </c>
      <c r="E41" s="175"/>
      <c r="F41" s="175"/>
      <c r="G41" s="176" t="s">
        <v>47</v>
      </c>
      <c r="H41" s="177" t="s">
        <v>48</v>
      </c>
      <c r="I41" s="178"/>
      <c r="J41" s="179">
        <f>SUM(J32:J39)</f>
        <v>0</v>
      </c>
      <c r="K41" s="18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132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M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112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7" t="s">
        <v>477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479</v>
      </c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č.p.223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Školní č.p.222-224, Milín</v>
      </c>
      <c r="G91" s="40"/>
      <c r="H91" s="40"/>
      <c r="I91" s="157" t="s">
        <v>22</v>
      </c>
      <c r="J91" s="79" t="str">
        <f>IF(J14="","",J14)</f>
        <v>5. 1. 2021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>Obec Milín, 11. května 27, 262 31 Milín</v>
      </c>
      <c r="G93" s="40"/>
      <c r="H93" s="40"/>
      <c r="I93" s="157" t="s">
        <v>30</v>
      </c>
      <c r="J93" s="36" t="str">
        <f>E23</f>
        <v>Akad. arch. Aleš brotánek, Ing. Jan Hašek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7" t="s">
        <v>33</v>
      </c>
      <c r="J94" s="36" t="str">
        <f>E26</f>
        <v>Ing. Jitka Dupalová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8" t="s">
        <v>133</v>
      </c>
      <c r="D96" s="199"/>
      <c r="E96" s="199"/>
      <c r="F96" s="199"/>
      <c r="G96" s="199"/>
      <c r="H96" s="199"/>
      <c r="I96" s="200"/>
      <c r="J96" s="201" t="s">
        <v>134</v>
      </c>
      <c r="K96" s="199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2" t="s">
        <v>135</v>
      </c>
      <c r="D98" s="40"/>
      <c r="E98" s="40"/>
      <c r="F98" s="40"/>
      <c r="G98" s="40"/>
      <c r="H98" s="40"/>
      <c r="I98" s="155"/>
      <c r="J98" s="110">
        <f>J135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136</v>
      </c>
    </row>
    <row r="99" s="9" customFormat="1" ht="24.96" customHeight="1">
      <c r="A99" s="9"/>
      <c r="B99" s="203"/>
      <c r="C99" s="204"/>
      <c r="D99" s="205" t="s">
        <v>137</v>
      </c>
      <c r="E99" s="206"/>
      <c r="F99" s="206"/>
      <c r="G99" s="206"/>
      <c r="H99" s="206"/>
      <c r="I99" s="207"/>
      <c r="J99" s="208">
        <f>J136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138</v>
      </c>
      <c r="E100" s="212"/>
      <c r="F100" s="212"/>
      <c r="G100" s="212"/>
      <c r="H100" s="212"/>
      <c r="I100" s="213"/>
      <c r="J100" s="214">
        <f>J137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139</v>
      </c>
      <c r="E101" s="212"/>
      <c r="F101" s="212"/>
      <c r="G101" s="212"/>
      <c r="H101" s="212"/>
      <c r="I101" s="213"/>
      <c r="J101" s="214">
        <f>J142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140</v>
      </c>
      <c r="E102" s="212"/>
      <c r="F102" s="212"/>
      <c r="G102" s="212"/>
      <c r="H102" s="212"/>
      <c r="I102" s="213"/>
      <c r="J102" s="214">
        <f>J165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141</v>
      </c>
      <c r="E103" s="212"/>
      <c r="F103" s="212"/>
      <c r="G103" s="212"/>
      <c r="H103" s="212"/>
      <c r="I103" s="213"/>
      <c r="J103" s="214">
        <f>J183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142</v>
      </c>
      <c r="E104" s="212"/>
      <c r="F104" s="212"/>
      <c r="G104" s="212"/>
      <c r="H104" s="212"/>
      <c r="I104" s="213"/>
      <c r="J104" s="214">
        <f>J189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143</v>
      </c>
      <c r="E105" s="206"/>
      <c r="F105" s="206"/>
      <c r="G105" s="206"/>
      <c r="H105" s="206"/>
      <c r="I105" s="207"/>
      <c r="J105" s="208">
        <f>J191</f>
        <v>0</v>
      </c>
      <c r="K105" s="204"/>
      <c r="L105" s="20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0"/>
      <c r="C106" s="133"/>
      <c r="D106" s="211" t="s">
        <v>496</v>
      </c>
      <c r="E106" s="212"/>
      <c r="F106" s="212"/>
      <c r="G106" s="212"/>
      <c r="H106" s="212"/>
      <c r="I106" s="213"/>
      <c r="J106" s="214">
        <f>J192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145</v>
      </c>
      <c r="E107" s="212"/>
      <c r="F107" s="212"/>
      <c r="G107" s="212"/>
      <c r="H107" s="212"/>
      <c r="I107" s="213"/>
      <c r="J107" s="214">
        <f>J200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497</v>
      </c>
      <c r="E108" s="212"/>
      <c r="F108" s="212"/>
      <c r="G108" s="212"/>
      <c r="H108" s="212"/>
      <c r="I108" s="213"/>
      <c r="J108" s="214">
        <f>J215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3"/>
      <c r="D109" s="211" t="s">
        <v>498</v>
      </c>
      <c r="E109" s="212"/>
      <c r="F109" s="212"/>
      <c r="G109" s="212"/>
      <c r="H109" s="212"/>
      <c r="I109" s="213"/>
      <c r="J109" s="214">
        <f>J219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499</v>
      </c>
      <c r="E110" s="212"/>
      <c r="F110" s="212"/>
      <c r="G110" s="212"/>
      <c r="H110" s="212"/>
      <c r="I110" s="213"/>
      <c r="J110" s="214">
        <f>J238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500</v>
      </c>
      <c r="E111" s="212"/>
      <c r="F111" s="212"/>
      <c r="G111" s="212"/>
      <c r="H111" s="212"/>
      <c r="I111" s="213"/>
      <c r="J111" s="214">
        <f>J241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146</v>
      </c>
      <c r="E112" s="212"/>
      <c r="F112" s="212"/>
      <c r="G112" s="212"/>
      <c r="H112" s="212"/>
      <c r="I112" s="213"/>
      <c r="J112" s="214">
        <f>J246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3"/>
      <c r="D113" s="211" t="s">
        <v>147</v>
      </c>
      <c r="E113" s="212"/>
      <c r="F113" s="212"/>
      <c r="G113" s="212"/>
      <c r="H113" s="212"/>
      <c r="I113" s="213"/>
      <c r="J113" s="214">
        <f>J295</f>
        <v>0</v>
      </c>
      <c r="K113" s="133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15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193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196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150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97" t="str">
        <f>E7</f>
        <v>Stavební úpravy BD Milín - Rekonstrukce chodeb a suterénu blok M</v>
      </c>
      <c r="F123" s="32"/>
      <c r="G123" s="32"/>
      <c r="H123" s="32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112</v>
      </c>
      <c r="D124" s="22"/>
      <c r="E124" s="22"/>
      <c r="F124" s="22"/>
      <c r="G124" s="22"/>
      <c r="H124" s="22"/>
      <c r="I124" s="146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197" t="s">
        <v>477</v>
      </c>
      <c r="F125" s="40"/>
      <c r="G125" s="40"/>
      <c r="H125" s="40"/>
      <c r="I125" s="155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479</v>
      </c>
      <c r="D126" s="40"/>
      <c r="E126" s="40"/>
      <c r="F126" s="40"/>
      <c r="G126" s="40"/>
      <c r="H126" s="40"/>
      <c r="I126" s="15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E11</f>
        <v>02 - č.p.223</v>
      </c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F14</f>
        <v>Školní č.p.222-224, Milín</v>
      </c>
      <c r="G129" s="40"/>
      <c r="H129" s="40"/>
      <c r="I129" s="157" t="s">
        <v>22</v>
      </c>
      <c r="J129" s="79" t="str">
        <f>IF(J14="","",J14)</f>
        <v>5. 1. 2021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55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40.05" customHeight="1">
      <c r="A131" s="38"/>
      <c r="B131" s="39"/>
      <c r="C131" s="32" t="s">
        <v>24</v>
      </c>
      <c r="D131" s="40"/>
      <c r="E131" s="40"/>
      <c r="F131" s="27" t="str">
        <f>E17</f>
        <v>Obec Milín, 11. května 27, 262 31 Milín</v>
      </c>
      <c r="G131" s="40"/>
      <c r="H131" s="40"/>
      <c r="I131" s="157" t="s">
        <v>30</v>
      </c>
      <c r="J131" s="36" t="str">
        <f>E23</f>
        <v>Akad. arch. Aleš brotánek, Ing. Jan Hašek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28</v>
      </c>
      <c r="D132" s="40"/>
      <c r="E132" s="40"/>
      <c r="F132" s="27" t="str">
        <f>IF(E20="","",E20)</f>
        <v>Vyplň údaj</v>
      </c>
      <c r="G132" s="40"/>
      <c r="H132" s="40"/>
      <c r="I132" s="157" t="s">
        <v>33</v>
      </c>
      <c r="J132" s="36" t="str">
        <f>E26</f>
        <v>Ing. Jitka Dupalová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155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16"/>
      <c r="B134" s="217"/>
      <c r="C134" s="218" t="s">
        <v>151</v>
      </c>
      <c r="D134" s="219" t="s">
        <v>61</v>
      </c>
      <c r="E134" s="219" t="s">
        <v>57</v>
      </c>
      <c r="F134" s="219" t="s">
        <v>58</v>
      </c>
      <c r="G134" s="219" t="s">
        <v>152</v>
      </c>
      <c r="H134" s="219" t="s">
        <v>153</v>
      </c>
      <c r="I134" s="220" t="s">
        <v>154</v>
      </c>
      <c r="J134" s="221" t="s">
        <v>134</v>
      </c>
      <c r="K134" s="222" t="s">
        <v>155</v>
      </c>
      <c r="L134" s="223"/>
      <c r="M134" s="100" t="s">
        <v>1</v>
      </c>
      <c r="N134" s="101" t="s">
        <v>40</v>
      </c>
      <c r="O134" s="101" t="s">
        <v>156</v>
      </c>
      <c r="P134" s="101" t="s">
        <v>157</v>
      </c>
      <c r="Q134" s="101" t="s">
        <v>158</v>
      </c>
      <c r="R134" s="101" t="s">
        <v>159</v>
      </c>
      <c r="S134" s="101" t="s">
        <v>160</v>
      </c>
      <c r="T134" s="102" t="s">
        <v>161</v>
      </c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</row>
    <row r="135" s="2" customFormat="1" ht="22.8" customHeight="1">
      <c r="A135" s="38"/>
      <c r="B135" s="39"/>
      <c r="C135" s="107" t="s">
        <v>162</v>
      </c>
      <c r="D135" s="40"/>
      <c r="E135" s="40"/>
      <c r="F135" s="40"/>
      <c r="G135" s="40"/>
      <c r="H135" s="40"/>
      <c r="I135" s="155"/>
      <c r="J135" s="224">
        <f>BK135</f>
        <v>0</v>
      </c>
      <c r="K135" s="40"/>
      <c r="L135" s="44"/>
      <c r="M135" s="103"/>
      <c r="N135" s="225"/>
      <c r="O135" s="104"/>
      <c r="P135" s="226">
        <f>P136+P191</f>
        <v>0</v>
      </c>
      <c r="Q135" s="104"/>
      <c r="R135" s="226">
        <f>R136+R191</f>
        <v>3.2442652000000001</v>
      </c>
      <c r="S135" s="104"/>
      <c r="T135" s="227">
        <f>T136+T191</f>
        <v>0.78761619999999999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75</v>
      </c>
      <c r="AU135" s="17" t="s">
        <v>136</v>
      </c>
      <c r="BK135" s="228">
        <f>BK136+BK191</f>
        <v>0</v>
      </c>
    </row>
    <row r="136" s="12" customFormat="1" ht="25.92" customHeight="1">
      <c r="A136" s="12"/>
      <c r="B136" s="229"/>
      <c r="C136" s="230"/>
      <c r="D136" s="231" t="s">
        <v>75</v>
      </c>
      <c r="E136" s="232" t="s">
        <v>163</v>
      </c>
      <c r="F136" s="232" t="s">
        <v>164</v>
      </c>
      <c r="G136" s="230"/>
      <c r="H136" s="230"/>
      <c r="I136" s="233"/>
      <c r="J136" s="234">
        <f>BK136</f>
        <v>0</v>
      </c>
      <c r="K136" s="230"/>
      <c r="L136" s="235"/>
      <c r="M136" s="236"/>
      <c r="N136" s="237"/>
      <c r="O136" s="237"/>
      <c r="P136" s="238">
        <f>P137+P142+P165+P183+P189</f>
        <v>0</v>
      </c>
      <c r="Q136" s="237"/>
      <c r="R136" s="238">
        <f>R137+R142+R165+R183+R189</f>
        <v>1.4073753</v>
      </c>
      <c r="S136" s="237"/>
      <c r="T136" s="239">
        <f>T137+T142+T165+T183+T189</f>
        <v>0.4864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0" t="s">
        <v>84</v>
      </c>
      <c r="AT136" s="241" t="s">
        <v>75</v>
      </c>
      <c r="AU136" s="241" t="s">
        <v>76</v>
      </c>
      <c r="AY136" s="240" t="s">
        <v>165</v>
      </c>
      <c r="BK136" s="242">
        <f>BK137+BK142+BK165+BK183+BK189</f>
        <v>0</v>
      </c>
    </row>
    <row r="137" s="12" customFormat="1" ht="22.8" customHeight="1">
      <c r="A137" s="12"/>
      <c r="B137" s="229"/>
      <c r="C137" s="230"/>
      <c r="D137" s="231" t="s">
        <v>75</v>
      </c>
      <c r="E137" s="243" t="s">
        <v>166</v>
      </c>
      <c r="F137" s="243" t="s">
        <v>167</v>
      </c>
      <c r="G137" s="230"/>
      <c r="H137" s="230"/>
      <c r="I137" s="233"/>
      <c r="J137" s="244">
        <f>BK137</f>
        <v>0</v>
      </c>
      <c r="K137" s="230"/>
      <c r="L137" s="235"/>
      <c r="M137" s="236"/>
      <c r="N137" s="237"/>
      <c r="O137" s="237"/>
      <c r="P137" s="238">
        <f>SUM(P138:P141)</f>
        <v>0</v>
      </c>
      <c r="Q137" s="237"/>
      <c r="R137" s="238">
        <f>SUM(R138:R141)</f>
        <v>0.25625999999999999</v>
      </c>
      <c r="S137" s="237"/>
      <c r="T137" s="239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84</v>
      </c>
      <c r="AT137" s="241" t="s">
        <v>75</v>
      </c>
      <c r="AU137" s="241" t="s">
        <v>84</v>
      </c>
      <c r="AY137" s="240" t="s">
        <v>165</v>
      </c>
      <c r="BK137" s="242">
        <f>SUM(BK138:BK141)</f>
        <v>0</v>
      </c>
    </row>
    <row r="138" s="2" customFormat="1" ht="21.75" customHeight="1">
      <c r="A138" s="38"/>
      <c r="B138" s="39"/>
      <c r="C138" s="245" t="s">
        <v>84</v>
      </c>
      <c r="D138" s="245" t="s">
        <v>168</v>
      </c>
      <c r="E138" s="246" t="s">
        <v>501</v>
      </c>
      <c r="F138" s="247" t="s">
        <v>502</v>
      </c>
      <c r="G138" s="248" t="s">
        <v>185</v>
      </c>
      <c r="H138" s="249">
        <v>2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42</v>
      </c>
      <c r="O138" s="91"/>
      <c r="P138" s="255">
        <f>O138*H138</f>
        <v>0</v>
      </c>
      <c r="Q138" s="255">
        <v>0.12812999999999999</v>
      </c>
      <c r="R138" s="255">
        <f>Q138*H138</f>
        <v>0.25625999999999999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172</v>
      </c>
      <c r="AT138" s="257" t="s">
        <v>168</v>
      </c>
      <c r="AU138" s="257" t="s">
        <v>91</v>
      </c>
      <c r="AY138" s="17" t="s">
        <v>165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91</v>
      </c>
      <c r="BK138" s="258">
        <f>ROUND(I138*H138,2)</f>
        <v>0</v>
      </c>
      <c r="BL138" s="17" t="s">
        <v>172</v>
      </c>
      <c r="BM138" s="257" t="s">
        <v>766</v>
      </c>
    </row>
    <row r="139" s="13" customFormat="1">
      <c r="A139" s="13"/>
      <c r="B139" s="259"/>
      <c r="C139" s="260"/>
      <c r="D139" s="261" t="s">
        <v>174</v>
      </c>
      <c r="E139" s="262" t="s">
        <v>1</v>
      </c>
      <c r="F139" s="263" t="s">
        <v>504</v>
      </c>
      <c r="G139" s="260"/>
      <c r="H139" s="264">
        <v>1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174</v>
      </c>
      <c r="AU139" s="270" t="s">
        <v>91</v>
      </c>
      <c r="AV139" s="13" t="s">
        <v>91</v>
      </c>
      <c r="AW139" s="13" t="s">
        <v>32</v>
      </c>
      <c r="AX139" s="13" t="s">
        <v>76</v>
      </c>
      <c r="AY139" s="270" t="s">
        <v>165</v>
      </c>
    </row>
    <row r="140" s="13" customFormat="1">
      <c r="A140" s="13"/>
      <c r="B140" s="259"/>
      <c r="C140" s="260"/>
      <c r="D140" s="261" t="s">
        <v>174</v>
      </c>
      <c r="E140" s="262" t="s">
        <v>1</v>
      </c>
      <c r="F140" s="263" t="s">
        <v>505</v>
      </c>
      <c r="G140" s="260"/>
      <c r="H140" s="264">
        <v>1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174</v>
      </c>
      <c r="AU140" s="270" t="s">
        <v>91</v>
      </c>
      <c r="AV140" s="13" t="s">
        <v>91</v>
      </c>
      <c r="AW140" s="13" t="s">
        <v>32</v>
      </c>
      <c r="AX140" s="13" t="s">
        <v>76</v>
      </c>
      <c r="AY140" s="270" t="s">
        <v>165</v>
      </c>
    </row>
    <row r="141" s="14" customFormat="1">
      <c r="A141" s="14"/>
      <c r="B141" s="271"/>
      <c r="C141" s="272"/>
      <c r="D141" s="261" t="s">
        <v>174</v>
      </c>
      <c r="E141" s="273" t="s">
        <v>1</v>
      </c>
      <c r="F141" s="274" t="s">
        <v>182</v>
      </c>
      <c r="G141" s="272"/>
      <c r="H141" s="275">
        <v>2</v>
      </c>
      <c r="I141" s="276"/>
      <c r="J141" s="272"/>
      <c r="K141" s="272"/>
      <c r="L141" s="277"/>
      <c r="M141" s="278"/>
      <c r="N141" s="279"/>
      <c r="O141" s="279"/>
      <c r="P141" s="279"/>
      <c r="Q141" s="279"/>
      <c r="R141" s="279"/>
      <c r="S141" s="279"/>
      <c r="T141" s="28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1" t="s">
        <v>174</v>
      </c>
      <c r="AU141" s="281" t="s">
        <v>91</v>
      </c>
      <c r="AV141" s="14" t="s">
        <v>172</v>
      </c>
      <c r="AW141" s="14" t="s">
        <v>32</v>
      </c>
      <c r="AX141" s="14" t="s">
        <v>84</v>
      </c>
      <c r="AY141" s="281" t="s">
        <v>165</v>
      </c>
    </row>
    <row r="142" s="12" customFormat="1" ht="22.8" customHeight="1">
      <c r="A142" s="12"/>
      <c r="B142" s="229"/>
      <c r="C142" s="230"/>
      <c r="D142" s="231" t="s">
        <v>75</v>
      </c>
      <c r="E142" s="243" t="s">
        <v>197</v>
      </c>
      <c r="F142" s="243" t="s">
        <v>202</v>
      </c>
      <c r="G142" s="230"/>
      <c r="H142" s="230"/>
      <c r="I142" s="233"/>
      <c r="J142" s="244">
        <f>BK142</f>
        <v>0</v>
      </c>
      <c r="K142" s="230"/>
      <c r="L142" s="235"/>
      <c r="M142" s="236"/>
      <c r="N142" s="237"/>
      <c r="O142" s="237"/>
      <c r="P142" s="238">
        <f>SUM(P143:P164)</f>
        <v>0</v>
      </c>
      <c r="Q142" s="237"/>
      <c r="R142" s="238">
        <f>SUM(R143:R164)</f>
        <v>1.0905824</v>
      </c>
      <c r="S142" s="237"/>
      <c r="T142" s="239">
        <f>SUM(T143:T164)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40" t="s">
        <v>84</v>
      </c>
      <c r="AT142" s="241" t="s">
        <v>75</v>
      </c>
      <c r="AU142" s="241" t="s">
        <v>84</v>
      </c>
      <c r="AY142" s="240" t="s">
        <v>165</v>
      </c>
      <c r="BK142" s="242">
        <f>SUM(BK143:BK164)</f>
        <v>0</v>
      </c>
    </row>
    <row r="143" s="2" customFormat="1" ht="21.75" customHeight="1">
      <c r="A143" s="38"/>
      <c r="B143" s="39"/>
      <c r="C143" s="245" t="s">
        <v>91</v>
      </c>
      <c r="D143" s="245" t="s">
        <v>168</v>
      </c>
      <c r="E143" s="246" t="s">
        <v>506</v>
      </c>
      <c r="F143" s="247" t="s">
        <v>507</v>
      </c>
      <c r="G143" s="248" t="s">
        <v>185</v>
      </c>
      <c r="H143" s="249">
        <v>31.800000000000001</v>
      </c>
      <c r="I143" s="250"/>
      <c r="J143" s="251">
        <f>ROUND(I143*H143,2)</f>
        <v>0</v>
      </c>
      <c r="K143" s="252"/>
      <c r="L143" s="44"/>
      <c r="M143" s="253" t="s">
        <v>1</v>
      </c>
      <c r="N143" s="254" t="s">
        <v>42</v>
      </c>
      <c r="O143" s="91"/>
      <c r="P143" s="255">
        <f>O143*H143</f>
        <v>0</v>
      </c>
      <c r="Q143" s="255">
        <v>0.0030000000000000001</v>
      </c>
      <c r="R143" s="255">
        <f>Q143*H143</f>
        <v>0.095399999999999999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172</v>
      </c>
      <c r="AT143" s="257" t="s">
        <v>168</v>
      </c>
      <c r="AU143" s="257" t="s">
        <v>91</v>
      </c>
      <c r="AY143" s="17" t="s">
        <v>165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7" t="s">
        <v>91</v>
      </c>
      <c r="BK143" s="258">
        <f>ROUND(I143*H143,2)</f>
        <v>0</v>
      </c>
      <c r="BL143" s="17" t="s">
        <v>172</v>
      </c>
      <c r="BM143" s="257" t="s">
        <v>767</v>
      </c>
    </row>
    <row r="144" s="13" customFormat="1">
      <c r="A144" s="13"/>
      <c r="B144" s="259"/>
      <c r="C144" s="260"/>
      <c r="D144" s="261" t="s">
        <v>174</v>
      </c>
      <c r="E144" s="262" t="s">
        <v>486</v>
      </c>
      <c r="F144" s="263" t="s">
        <v>768</v>
      </c>
      <c r="G144" s="260"/>
      <c r="H144" s="264">
        <v>31.800000000000001</v>
      </c>
      <c r="I144" s="265"/>
      <c r="J144" s="260"/>
      <c r="K144" s="260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174</v>
      </c>
      <c r="AU144" s="270" t="s">
        <v>91</v>
      </c>
      <c r="AV144" s="13" t="s">
        <v>91</v>
      </c>
      <c r="AW144" s="13" t="s">
        <v>32</v>
      </c>
      <c r="AX144" s="13" t="s">
        <v>76</v>
      </c>
      <c r="AY144" s="270" t="s">
        <v>165</v>
      </c>
    </row>
    <row r="145" s="13" customFormat="1">
      <c r="A145" s="13"/>
      <c r="B145" s="259"/>
      <c r="C145" s="260"/>
      <c r="D145" s="261" t="s">
        <v>174</v>
      </c>
      <c r="E145" s="262" t="s">
        <v>1</v>
      </c>
      <c r="F145" s="263" t="s">
        <v>486</v>
      </c>
      <c r="G145" s="260"/>
      <c r="H145" s="264">
        <v>31.800000000000001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174</v>
      </c>
      <c r="AU145" s="270" t="s">
        <v>91</v>
      </c>
      <c r="AV145" s="13" t="s">
        <v>91</v>
      </c>
      <c r="AW145" s="13" t="s">
        <v>32</v>
      </c>
      <c r="AX145" s="13" t="s">
        <v>84</v>
      </c>
      <c r="AY145" s="270" t="s">
        <v>165</v>
      </c>
    </row>
    <row r="146" s="2" customFormat="1" ht="21.75" customHeight="1">
      <c r="A146" s="38"/>
      <c r="B146" s="39"/>
      <c r="C146" s="245" t="s">
        <v>166</v>
      </c>
      <c r="D146" s="245" t="s">
        <v>168</v>
      </c>
      <c r="E146" s="246" t="s">
        <v>209</v>
      </c>
      <c r="F146" s="247" t="s">
        <v>210</v>
      </c>
      <c r="G146" s="248" t="s">
        <v>185</v>
      </c>
      <c r="H146" s="249">
        <v>2</v>
      </c>
      <c r="I146" s="250"/>
      <c r="J146" s="251">
        <f>ROUND(I146*H146,2)</f>
        <v>0</v>
      </c>
      <c r="K146" s="252"/>
      <c r="L146" s="44"/>
      <c r="M146" s="253" t="s">
        <v>1</v>
      </c>
      <c r="N146" s="254" t="s">
        <v>42</v>
      </c>
      <c r="O146" s="91"/>
      <c r="P146" s="255">
        <f>O146*H146</f>
        <v>0</v>
      </c>
      <c r="Q146" s="255">
        <v>0.0043800000000000002</v>
      </c>
      <c r="R146" s="255">
        <f>Q146*H146</f>
        <v>0.0087600000000000004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172</v>
      </c>
      <c r="AT146" s="257" t="s">
        <v>168</v>
      </c>
      <c r="AU146" s="257" t="s">
        <v>91</v>
      </c>
      <c r="AY146" s="17" t="s">
        <v>165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7" t="s">
        <v>91</v>
      </c>
      <c r="BK146" s="258">
        <f>ROUND(I146*H146,2)</f>
        <v>0</v>
      </c>
      <c r="BL146" s="17" t="s">
        <v>172</v>
      </c>
      <c r="BM146" s="257" t="s">
        <v>769</v>
      </c>
    </row>
    <row r="147" s="13" customFormat="1">
      <c r="A147" s="13"/>
      <c r="B147" s="259"/>
      <c r="C147" s="260"/>
      <c r="D147" s="261" t="s">
        <v>174</v>
      </c>
      <c r="E147" s="262" t="s">
        <v>1</v>
      </c>
      <c r="F147" s="263" t="s">
        <v>770</v>
      </c>
      <c r="G147" s="260"/>
      <c r="H147" s="264">
        <v>2</v>
      </c>
      <c r="I147" s="265"/>
      <c r="J147" s="260"/>
      <c r="K147" s="260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174</v>
      </c>
      <c r="AU147" s="270" t="s">
        <v>91</v>
      </c>
      <c r="AV147" s="13" t="s">
        <v>91</v>
      </c>
      <c r="AW147" s="13" t="s">
        <v>32</v>
      </c>
      <c r="AX147" s="13" t="s">
        <v>84</v>
      </c>
      <c r="AY147" s="270" t="s">
        <v>165</v>
      </c>
    </row>
    <row r="148" s="2" customFormat="1" ht="21.75" customHeight="1">
      <c r="A148" s="38"/>
      <c r="B148" s="39"/>
      <c r="C148" s="245" t="s">
        <v>172</v>
      </c>
      <c r="D148" s="245" t="s">
        <v>168</v>
      </c>
      <c r="E148" s="246" t="s">
        <v>511</v>
      </c>
      <c r="F148" s="247" t="s">
        <v>512</v>
      </c>
      <c r="G148" s="248" t="s">
        <v>185</v>
      </c>
      <c r="H148" s="249">
        <v>175.09299999999999</v>
      </c>
      <c r="I148" s="250"/>
      <c r="J148" s="251">
        <f>ROUND(I148*H148,2)</f>
        <v>0</v>
      </c>
      <c r="K148" s="252"/>
      <c r="L148" s="44"/>
      <c r="M148" s="253" t="s">
        <v>1</v>
      </c>
      <c r="N148" s="254" t="s">
        <v>42</v>
      </c>
      <c r="O148" s="91"/>
      <c r="P148" s="255">
        <f>O148*H148</f>
        <v>0</v>
      </c>
      <c r="Q148" s="255">
        <v>0.0030000000000000001</v>
      </c>
      <c r="R148" s="255">
        <f>Q148*H148</f>
        <v>0.52527899999999994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172</v>
      </c>
      <c r="AT148" s="257" t="s">
        <v>168</v>
      </c>
      <c r="AU148" s="257" t="s">
        <v>91</v>
      </c>
      <c r="AY148" s="17" t="s">
        <v>165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7" t="s">
        <v>91</v>
      </c>
      <c r="BK148" s="258">
        <f>ROUND(I148*H148,2)</f>
        <v>0</v>
      </c>
      <c r="BL148" s="17" t="s">
        <v>172</v>
      </c>
      <c r="BM148" s="257" t="s">
        <v>771</v>
      </c>
    </row>
    <row r="149" s="13" customFormat="1">
      <c r="A149" s="13"/>
      <c r="B149" s="259"/>
      <c r="C149" s="260"/>
      <c r="D149" s="261" t="s">
        <v>174</v>
      </c>
      <c r="E149" s="262" t="s">
        <v>1</v>
      </c>
      <c r="F149" s="263" t="s">
        <v>514</v>
      </c>
      <c r="G149" s="260"/>
      <c r="H149" s="264">
        <v>175.09299999999999</v>
      </c>
      <c r="I149" s="265"/>
      <c r="J149" s="260"/>
      <c r="K149" s="260"/>
      <c r="L149" s="266"/>
      <c r="M149" s="267"/>
      <c r="N149" s="268"/>
      <c r="O149" s="268"/>
      <c r="P149" s="268"/>
      <c r="Q149" s="268"/>
      <c r="R149" s="268"/>
      <c r="S149" s="268"/>
      <c r="T149" s="26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0" t="s">
        <v>174</v>
      </c>
      <c r="AU149" s="270" t="s">
        <v>91</v>
      </c>
      <c r="AV149" s="13" t="s">
        <v>91</v>
      </c>
      <c r="AW149" s="13" t="s">
        <v>32</v>
      </c>
      <c r="AX149" s="13" t="s">
        <v>84</v>
      </c>
      <c r="AY149" s="270" t="s">
        <v>165</v>
      </c>
    </row>
    <row r="150" s="2" customFormat="1" ht="21.75" customHeight="1">
      <c r="A150" s="38"/>
      <c r="B150" s="39"/>
      <c r="C150" s="245" t="s">
        <v>192</v>
      </c>
      <c r="D150" s="245" t="s">
        <v>168</v>
      </c>
      <c r="E150" s="246" t="s">
        <v>515</v>
      </c>
      <c r="F150" s="247" t="s">
        <v>516</v>
      </c>
      <c r="G150" s="248" t="s">
        <v>185</v>
      </c>
      <c r="H150" s="249">
        <v>5.5869999999999997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42</v>
      </c>
      <c r="O150" s="91"/>
      <c r="P150" s="255">
        <f>O150*H150</f>
        <v>0</v>
      </c>
      <c r="Q150" s="255">
        <v>0.038199999999999998</v>
      </c>
      <c r="R150" s="255">
        <f>Q150*H150</f>
        <v>0.21342339999999999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172</v>
      </c>
      <c r="AT150" s="257" t="s">
        <v>168</v>
      </c>
      <c r="AU150" s="257" t="s">
        <v>91</v>
      </c>
      <c r="AY150" s="17" t="s">
        <v>165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91</v>
      </c>
      <c r="BK150" s="258">
        <f>ROUND(I150*H150,2)</f>
        <v>0</v>
      </c>
      <c r="BL150" s="17" t="s">
        <v>172</v>
      </c>
      <c r="BM150" s="257" t="s">
        <v>772</v>
      </c>
    </row>
    <row r="151" s="13" customFormat="1">
      <c r="A151" s="13"/>
      <c r="B151" s="259"/>
      <c r="C151" s="260"/>
      <c r="D151" s="261" t="s">
        <v>174</v>
      </c>
      <c r="E151" s="262" t="s">
        <v>1</v>
      </c>
      <c r="F151" s="263" t="s">
        <v>518</v>
      </c>
      <c r="G151" s="260"/>
      <c r="H151" s="264">
        <v>5.5869999999999997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174</v>
      </c>
      <c r="AU151" s="270" t="s">
        <v>91</v>
      </c>
      <c r="AV151" s="13" t="s">
        <v>91</v>
      </c>
      <c r="AW151" s="13" t="s">
        <v>32</v>
      </c>
      <c r="AX151" s="13" t="s">
        <v>84</v>
      </c>
      <c r="AY151" s="270" t="s">
        <v>165</v>
      </c>
    </row>
    <row r="152" s="2" customFormat="1" ht="16.5" customHeight="1">
      <c r="A152" s="38"/>
      <c r="B152" s="39"/>
      <c r="C152" s="245" t="s">
        <v>197</v>
      </c>
      <c r="D152" s="245" t="s">
        <v>168</v>
      </c>
      <c r="E152" s="246" t="s">
        <v>519</v>
      </c>
      <c r="F152" s="247" t="s">
        <v>520</v>
      </c>
      <c r="G152" s="248" t="s">
        <v>185</v>
      </c>
      <c r="H152" s="249">
        <v>2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42</v>
      </c>
      <c r="O152" s="91"/>
      <c r="P152" s="255">
        <f>O152*H152</f>
        <v>0</v>
      </c>
      <c r="Q152" s="255">
        <v>0.0051999999999999998</v>
      </c>
      <c r="R152" s="255">
        <f>Q152*H152</f>
        <v>0.0104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172</v>
      </c>
      <c r="AT152" s="257" t="s">
        <v>168</v>
      </c>
      <c r="AU152" s="257" t="s">
        <v>91</v>
      </c>
      <c r="AY152" s="17" t="s">
        <v>165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91</v>
      </c>
      <c r="BK152" s="258">
        <f>ROUND(I152*H152,2)</f>
        <v>0</v>
      </c>
      <c r="BL152" s="17" t="s">
        <v>172</v>
      </c>
      <c r="BM152" s="257" t="s">
        <v>773</v>
      </c>
    </row>
    <row r="153" s="13" customFormat="1">
      <c r="A153" s="13"/>
      <c r="B153" s="259"/>
      <c r="C153" s="260"/>
      <c r="D153" s="261" t="s">
        <v>174</v>
      </c>
      <c r="E153" s="262" t="s">
        <v>1</v>
      </c>
      <c r="F153" s="263" t="s">
        <v>774</v>
      </c>
      <c r="G153" s="260"/>
      <c r="H153" s="264">
        <v>-9.2729999999999997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174</v>
      </c>
      <c r="AU153" s="270" t="s">
        <v>91</v>
      </c>
      <c r="AV153" s="13" t="s">
        <v>91</v>
      </c>
      <c r="AW153" s="13" t="s">
        <v>32</v>
      </c>
      <c r="AX153" s="13" t="s">
        <v>76</v>
      </c>
      <c r="AY153" s="270" t="s">
        <v>165</v>
      </c>
    </row>
    <row r="154" s="13" customFormat="1">
      <c r="A154" s="13"/>
      <c r="B154" s="259"/>
      <c r="C154" s="260"/>
      <c r="D154" s="261" t="s">
        <v>174</v>
      </c>
      <c r="E154" s="262" t="s">
        <v>1</v>
      </c>
      <c r="F154" s="263" t="s">
        <v>775</v>
      </c>
      <c r="G154" s="260"/>
      <c r="H154" s="264">
        <v>66.942999999999998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174</v>
      </c>
      <c r="AU154" s="270" t="s">
        <v>91</v>
      </c>
      <c r="AV154" s="13" t="s">
        <v>91</v>
      </c>
      <c r="AW154" s="13" t="s">
        <v>32</v>
      </c>
      <c r="AX154" s="13" t="s">
        <v>76</v>
      </c>
      <c r="AY154" s="270" t="s">
        <v>165</v>
      </c>
    </row>
    <row r="155" s="14" customFormat="1">
      <c r="A155" s="14"/>
      <c r="B155" s="271"/>
      <c r="C155" s="272"/>
      <c r="D155" s="261" t="s">
        <v>174</v>
      </c>
      <c r="E155" s="273" t="s">
        <v>491</v>
      </c>
      <c r="F155" s="274" t="s">
        <v>182</v>
      </c>
      <c r="G155" s="272"/>
      <c r="H155" s="275">
        <v>57.670000000000002</v>
      </c>
      <c r="I155" s="276"/>
      <c r="J155" s="272"/>
      <c r="K155" s="272"/>
      <c r="L155" s="277"/>
      <c r="M155" s="278"/>
      <c r="N155" s="279"/>
      <c r="O155" s="279"/>
      <c r="P155" s="279"/>
      <c r="Q155" s="279"/>
      <c r="R155" s="279"/>
      <c r="S155" s="279"/>
      <c r="T155" s="28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1" t="s">
        <v>174</v>
      </c>
      <c r="AU155" s="281" t="s">
        <v>91</v>
      </c>
      <c r="AV155" s="14" t="s">
        <v>172</v>
      </c>
      <c r="AW155" s="14" t="s">
        <v>32</v>
      </c>
      <c r="AX155" s="14" t="s">
        <v>76</v>
      </c>
      <c r="AY155" s="281" t="s">
        <v>165</v>
      </c>
    </row>
    <row r="156" s="13" customFormat="1">
      <c r="A156" s="13"/>
      <c r="B156" s="259"/>
      <c r="C156" s="260"/>
      <c r="D156" s="261" t="s">
        <v>174</v>
      </c>
      <c r="E156" s="262" t="s">
        <v>484</v>
      </c>
      <c r="F156" s="263" t="s">
        <v>491</v>
      </c>
      <c r="G156" s="260"/>
      <c r="H156" s="264">
        <v>57.670000000000002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174</v>
      </c>
      <c r="AU156" s="270" t="s">
        <v>91</v>
      </c>
      <c r="AV156" s="13" t="s">
        <v>91</v>
      </c>
      <c r="AW156" s="13" t="s">
        <v>32</v>
      </c>
      <c r="AX156" s="13" t="s">
        <v>76</v>
      </c>
      <c r="AY156" s="270" t="s">
        <v>165</v>
      </c>
    </row>
    <row r="157" s="13" customFormat="1">
      <c r="A157" s="13"/>
      <c r="B157" s="259"/>
      <c r="C157" s="260"/>
      <c r="D157" s="261" t="s">
        <v>174</v>
      </c>
      <c r="E157" s="262" t="s">
        <v>1</v>
      </c>
      <c r="F157" s="263" t="s">
        <v>91</v>
      </c>
      <c r="G157" s="260"/>
      <c r="H157" s="264">
        <v>2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174</v>
      </c>
      <c r="AU157" s="270" t="s">
        <v>91</v>
      </c>
      <c r="AV157" s="13" t="s">
        <v>91</v>
      </c>
      <c r="AW157" s="13" t="s">
        <v>32</v>
      </c>
      <c r="AX157" s="13" t="s">
        <v>84</v>
      </c>
      <c r="AY157" s="270" t="s">
        <v>165</v>
      </c>
    </row>
    <row r="158" s="2" customFormat="1" ht="16.5" customHeight="1">
      <c r="A158" s="38"/>
      <c r="B158" s="39"/>
      <c r="C158" s="245" t="s">
        <v>203</v>
      </c>
      <c r="D158" s="245" t="s">
        <v>168</v>
      </c>
      <c r="E158" s="246" t="s">
        <v>524</v>
      </c>
      <c r="F158" s="247" t="s">
        <v>525</v>
      </c>
      <c r="G158" s="248" t="s">
        <v>185</v>
      </c>
      <c r="H158" s="249">
        <v>53.57</v>
      </c>
      <c r="I158" s="250"/>
      <c r="J158" s="251">
        <f>ROUND(I158*H158,2)</f>
        <v>0</v>
      </c>
      <c r="K158" s="252"/>
      <c r="L158" s="44"/>
      <c r="M158" s="253" t="s">
        <v>1</v>
      </c>
      <c r="N158" s="254" t="s">
        <v>42</v>
      </c>
      <c r="O158" s="91"/>
      <c r="P158" s="255">
        <f>O158*H158</f>
        <v>0</v>
      </c>
      <c r="Q158" s="255">
        <v>0</v>
      </c>
      <c r="R158" s="255">
        <f>Q158*H158</f>
        <v>0</v>
      </c>
      <c r="S158" s="255">
        <v>0</v>
      </c>
      <c r="T158" s="25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7" t="s">
        <v>172</v>
      </c>
      <c r="AT158" s="257" t="s">
        <v>168</v>
      </c>
      <c r="AU158" s="257" t="s">
        <v>91</v>
      </c>
      <c r="AY158" s="17" t="s">
        <v>165</v>
      </c>
      <c r="BE158" s="258">
        <f>IF(N158="základní",J158,0)</f>
        <v>0</v>
      </c>
      <c r="BF158" s="258">
        <f>IF(N158="snížená",J158,0)</f>
        <v>0</v>
      </c>
      <c r="BG158" s="258">
        <f>IF(N158="zákl. přenesená",J158,0)</f>
        <v>0</v>
      </c>
      <c r="BH158" s="258">
        <f>IF(N158="sníž. přenesená",J158,0)</f>
        <v>0</v>
      </c>
      <c r="BI158" s="258">
        <f>IF(N158="nulová",J158,0)</f>
        <v>0</v>
      </c>
      <c r="BJ158" s="17" t="s">
        <v>91</v>
      </c>
      <c r="BK158" s="258">
        <f>ROUND(I158*H158,2)</f>
        <v>0</v>
      </c>
      <c r="BL158" s="17" t="s">
        <v>172</v>
      </c>
      <c r="BM158" s="257" t="s">
        <v>776</v>
      </c>
    </row>
    <row r="159" s="13" customFormat="1">
      <c r="A159" s="13"/>
      <c r="B159" s="259"/>
      <c r="C159" s="260"/>
      <c r="D159" s="261" t="s">
        <v>174</v>
      </c>
      <c r="E159" s="262" t="s">
        <v>1</v>
      </c>
      <c r="F159" s="263" t="s">
        <v>470</v>
      </c>
      <c r="G159" s="260"/>
      <c r="H159" s="264">
        <v>53.57</v>
      </c>
      <c r="I159" s="265"/>
      <c r="J159" s="260"/>
      <c r="K159" s="260"/>
      <c r="L159" s="266"/>
      <c r="M159" s="267"/>
      <c r="N159" s="268"/>
      <c r="O159" s="268"/>
      <c r="P159" s="268"/>
      <c r="Q159" s="268"/>
      <c r="R159" s="268"/>
      <c r="S159" s="268"/>
      <c r="T159" s="26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0" t="s">
        <v>174</v>
      </c>
      <c r="AU159" s="270" t="s">
        <v>91</v>
      </c>
      <c r="AV159" s="13" t="s">
        <v>91</v>
      </c>
      <c r="AW159" s="13" t="s">
        <v>32</v>
      </c>
      <c r="AX159" s="13" t="s">
        <v>84</v>
      </c>
      <c r="AY159" s="270" t="s">
        <v>165</v>
      </c>
    </row>
    <row r="160" s="2" customFormat="1" ht="21.75" customHeight="1">
      <c r="A160" s="38"/>
      <c r="B160" s="39"/>
      <c r="C160" s="245" t="s">
        <v>208</v>
      </c>
      <c r="D160" s="245" t="s">
        <v>168</v>
      </c>
      <c r="E160" s="246" t="s">
        <v>527</v>
      </c>
      <c r="F160" s="247" t="s">
        <v>528</v>
      </c>
      <c r="G160" s="248" t="s">
        <v>185</v>
      </c>
      <c r="H160" s="249">
        <v>19.120000000000001</v>
      </c>
      <c r="I160" s="250"/>
      <c r="J160" s="251">
        <f>ROUND(I160*H160,2)</f>
        <v>0</v>
      </c>
      <c r="K160" s="252"/>
      <c r="L160" s="44"/>
      <c r="M160" s="253" t="s">
        <v>1</v>
      </c>
      <c r="N160" s="254" t="s">
        <v>42</v>
      </c>
      <c r="O160" s="91"/>
      <c r="P160" s="255">
        <f>O160*H160</f>
        <v>0</v>
      </c>
      <c r="Q160" s="255">
        <v>0</v>
      </c>
      <c r="R160" s="255">
        <f>Q160*H160</f>
        <v>0</v>
      </c>
      <c r="S160" s="255">
        <v>0</v>
      </c>
      <c r="T160" s="25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7" t="s">
        <v>172</v>
      </c>
      <c r="AT160" s="257" t="s">
        <v>168</v>
      </c>
      <c r="AU160" s="257" t="s">
        <v>91</v>
      </c>
      <c r="AY160" s="17" t="s">
        <v>165</v>
      </c>
      <c r="BE160" s="258">
        <f>IF(N160="základní",J160,0)</f>
        <v>0</v>
      </c>
      <c r="BF160" s="258">
        <f>IF(N160="snížená",J160,0)</f>
        <v>0</v>
      </c>
      <c r="BG160" s="258">
        <f>IF(N160="zákl. přenesená",J160,0)</f>
        <v>0</v>
      </c>
      <c r="BH160" s="258">
        <f>IF(N160="sníž. přenesená",J160,0)</f>
        <v>0</v>
      </c>
      <c r="BI160" s="258">
        <f>IF(N160="nulová",J160,0)</f>
        <v>0</v>
      </c>
      <c r="BJ160" s="17" t="s">
        <v>91</v>
      </c>
      <c r="BK160" s="258">
        <f>ROUND(I160*H160,2)</f>
        <v>0</v>
      </c>
      <c r="BL160" s="17" t="s">
        <v>172</v>
      </c>
      <c r="BM160" s="257" t="s">
        <v>777</v>
      </c>
    </row>
    <row r="161" s="13" customFormat="1">
      <c r="A161" s="13"/>
      <c r="B161" s="259"/>
      <c r="C161" s="260"/>
      <c r="D161" s="261" t="s">
        <v>174</v>
      </c>
      <c r="E161" s="262" t="s">
        <v>1</v>
      </c>
      <c r="F161" s="263" t="s">
        <v>778</v>
      </c>
      <c r="G161" s="260"/>
      <c r="H161" s="264">
        <v>19.120000000000001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174</v>
      </c>
      <c r="AU161" s="270" t="s">
        <v>91</v>
      </c>
      <c r="AV161" s="13" t="s">
        <v>91</v>
      </c>
      <c r="AW161" s="13" t="s">
        <v>32</v>
      </c>
      <c r="AX161" s="13" t="s">
        <v>84</v>
      </c>
      <c r="AY161" s="270" t="s">
        <v>165</v>
      </c>
    </row>
    <row r="162" s="2" customFormat="1" ht="16.5" customHeight="1">
      <c r="A162" s="38"/>
      <c r="B162" s="39"/>
      <c r="C162" s="245" t="s">
        <v>213</v>
      </c>
      <c r="D162" s="245" t="s">
        <v>168</v>
      </c>
      <c r="E162" s="246" t="s">
        <v>271</v>
      </c>
      <c r="F162" s="247" t="s">
        <v>272</v>
      </c>
      <c r="G162" s="248" t="s">
        <v>264</v>
      </c>
      <c r="H162" s="249">
        <v>4</v>
      </c>
      <c r="I162" s="250"/>
      <c r="J162" s="251">
        <f>ROUND(I162*H162,2)</f>
        <v>0</v>
      </c>
      <c r="K162" s="252"/>
      <c r="L162" s="44"/>
      <c r="M162" s="253" t="s">
        <v>1</v>
      </c>
      <c r="N162" s="254" t="s">
        <v>42</v>
      </c>
      <c r="O162" s="91"/>
      <c r="P162" s="255">
        <f>O162*H162</f>
        <v>0</v>
      </c>
      <c r="Q162" s="255">
        <v>0.04684</v>
      </c>
      <c r="R162" s="255">
        <f>Q162*H162</f>
        <v>0.18736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172</v>
      </c>
      <c r="AT162" s="257" t="s">
        <v>168</v>
      </c>
      <c r="AU162" s="257" t="s">
        <v>91</v>
      </c>
      <c r="AY162" s="17" t="s">
        <v>165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7" t="s">
        <v>91</v>
      </c>
      <c r="BK162" s="258">
        <f>ROUND(I162*H162,2)</f>
        <v>0</v>
      </c>
      <c r="BL162" s="17" t="s">
        <v>172</v>
      </c>
      <c r="BM162" s="257" t="s">
        <v>779</v>
      </c>
    </row>
    <row r="163" s="13" customFormat="1">
      <c r="A163" s="13"/>
      <c r="B163" s="259"/>
      <c r="C163" s="260"/>
      <c r="D163" s="261" t="s">
        <v>174</v>
      </c>
      <c r="E163" s="262" t="s">
        <v>1</v>
      </c>
      <c r="F163" s="263" t="s">
        <v>172</v>
      </c>
      <c r="G163" s="260"/>
      <c r="H163" s="264">
        <v>4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174</v>
      </c>
      <c r="AU163" s="270" t="s">
        <v>91</v>
      </c>
      <c r="AV163" s="13" t="s">
        <v>91</v>
      </c>
      <c r="AW163" s="13" t="s">
        <v>32</v>
      </c>
      <c r="AX163" s="13" t="s">
        <v>84</v>
      </c>
      <c r="AY163" s="270" t="s">
        <v>165</v>
      </c>
    </row>
    <row r="164" s="2" customFormat="1" ht="21.75" customHeight="1">
      <c r="A164" s="38"/>
      <c r="B164" s="39"/>
      <c r="C164" s="282" t="s">
        <v>218</v>
      </c>
      <c r="D164" s="282" t="s">
        <v>219</v>
      </c>
      <c r="E164" s="283" t="s">
        <v>267</v>
      </c>
      <c r="F164" s="284" t="s">
        <v>268</v>
      </c>
      <c r="G164" s="285" t="s">
        <v>264</v>
      </c>
      <c r="H164" s="286">
        <v>4</v>
      </c>
      <c r="I164" s="287"/>
      <c r="J164" s="288">
        <f>ROUND(I164*H164,2)</f>
        <v>0</v>
      </c>
      <c r="K164" s="289"/>
      <c r="L164" s="290"/>
      <c r="M164" s="291" t="s">
        <v>1</v>
      </c>
      <c r="N164" s="292" t="s">
        <v>42</v>
      </c>
      <c r="O164" s="91"/>
      <c r="P164" s="255">
        <f>O164*H164</f>
        <v>0</v>
      </c>
      <c r="Q164" s="255">
        <v>0.012489999999999999</v>
      </c>
      <c r="R164" s="255">
        <f>Q164*H164</f>
        <v>0.049959999999999997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208</v>
      </c>
      <c r="AT164" s="257" t="s">
        <v>219</v>
      </c>
      <c r="AU164" s="257" t="s">
        <v>91</v>
      </c>
      <c r="AY164" s="17" t="s">
        <v>165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91</v>
      </c>
      <c r="BK164" s="258">
        <f>ROUND(I164*H164,2)</f>
        <v>0</v>
      </c>
      <c r="BL164" s="17" t="s">
        <v>172</v>
      </c>
      <c r="BM164" s="257" t="s">
        <v>780</v>
      </c>
    </row>
    <row r="165" s="12" customFormat="1" ht="22.8" customHeight="1">
      <c r="A165" s="12"/>
      <c r="B165" s="229"/>
      <c r="C165" s="230"/>
      <c r="D165" s="231" t="s">
        <v>75</v>
      </c>
      <c r="E165" s="243" t="s">
        <v>213</v>
      </c>
      <c r="F165" s="243" t="s">
        <v>276</v>
      </c>
      <c r="G165" s="230"/>
      <c r="H165" s="230"/>
      <c r="I165" s="233"/>
      <c r="J165" s="244">
        <f>BK165</f>
        <v>0</v>
      </c>
      <c r="K165" s="230"/>
      <c r="L165" s="235"/>
      <c r="M165" s="236"/>
      <c r="N165" s="237"/>
      <c r="O165" s="237"/>
      <c r="P165" s="238">
        <f>SUM(P166:P182)</f>
        <v>0</v>
      </c>
      <c r="Q165" s="237"/>
      <c r="R165" s="238">
        <f>SUM(R166:R182)</f>
        <v>0.060532900000000001</v>
      </c>
      <c r="S165" s="237"/>
      <c r="T165" s="239">
        <f>SUM(T166:T182)</f>
        <v>0.4864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40" t="s">
        <v>84</v>
      </c>
      <c r="AT165" s="241" t="s">
        <v>75</v>
      </c>
      <c r="AU165" s="241" t="s">
        <v>84</v>
      </c>
      <c r="AY165" s="240" t="s">
        <v>165</v>
      </c>
      <c r="BK165" s="242">
        <f>SUM(BK166:BK182)</f>
        <v>0</v>
      </c>
    </row>
    <row r="166" s="2" customFormat="1" ht="21.75" customHeight="1">
      <c r="A166" s="38"/>
      <c r="B166" s="39"/>
      <c r="C166" s="245" t="s">
        <v>225</v>
      </c>
      <c r="D166" s="245" t="s">
        <v>168</v>
      </c>
      <c r="E166" s="246" t="s">
        <v>277</v>
      </c>
      <c r="F166" s="247" t="s">
        <v>278</v>
      </c>
      <c r="G166" s="248" t="s">
        <v>185</v>
      </c>
      <c r="H166" s="249">
        <v>53.57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42</v>
      </c>
      <c r="O166" s="91"/>
      <c r="P166" s="255">
        <f>O166*H166</f>
        <v>0</v>
      </c>
      <c r="Q166" s="255">
        <v>0.00012999999999999999</v>
      </c>
      <c r="R166" s="255">
        <f>Q166*H166</f>
        <v>0.0069640999999999991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172</v>
      </c>
      <c r="AT166" s="257" t="s">
        <v>168</v>
      </c>
      <c r="AU166" s="257" t="s">
        <v>91</v>
      </c>
      <c r="AY166" s="17" t="s">
        <v>165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91</v>
      </c>
      <c r="BK166" s="258">
        <f>ROUND(I166*H166,2)</f>
        <v>0</v>
      </c>
      <c r="BL166" s="17" t="s">
        <v>172</v>
      </c>
      <c r="BM166" s="257" t="s">
        <v>781</v>
      </c>
    </row>
    <row r="167" s="13" customFormat="1">
      <c r="A167" s="13"/>
      <c r="B167" s="259"/>
      <c r="C167" s="260"/>
      <c r="D167" s="261" t="s">
        <v>174</v>
      </c>
      <c r="E167" s="262" t="s">
        <v>1</v>
      </c>
      <c r="F167" s="263" t="s">
        <v>470</v>
      </c>
      <c r="G167" s="260"/>
      <c r="H167" s="264">
        <v>53.57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174</v>
      </c>
      <c r="AU167" s="270" t="s">
        <v>91</v>
      </c>
      <c r="AV167" s="13" t="s">
        <v>91</v>
      </c>
      <c r="AW167" s="13" t="s">
        <v>32</v>
      </c>
      <c r="AX167" s="13" t="s">
        <v>84</v>
      </c>
      <c r="AY167" s="270" t="s">
        <v>165</v>
      </c>
    </row>
    <row r="168" s="2" customFormat="1" ht="21.75" customHeight="1">
      <c r="A168" s="38"/>
      <c r="B168" s="39"/>
      <c r="C168" s="245" t="s">
        <v>131</v>
      </c>
      <c r="D168" s="245" t="s">
        <v>168</v>
      </c>
      <c r="E168" s="246" t="s">
        <v>281</v>
      </c>
      <c r="F168" s="247" t="s">
        <v>282</v>
      </c>
      <c r="G168" s="248" t="s">
        <v>185</v>
      </c>
      <c r="H168" s="249">
        <v>53.57</v>
      </c>
      <c r="I168" s="250"/>
      <c r="J168" s="251">
        <f>ROUND(I168*H168,2)</f>
        <v>0</v>
      </c>
      <c r="K168" s="252"/>
      <c r="L168" s="44"/>
      <c r="M168" s="253" t="s">
        <v>1</v>
      </c>
      <c r="N168" s="254" t="s">
        <v>42</v>
      </c>
      <c r="O168" s="91"/>
      <c r="P168" s="255">
        <f>O168*H168</f>
        <v>0</v>
      </c>
      <c r="Q168" s="255">
        <v>4.0000000000000003E-05</v>
      </c>
      <c r="R168" s="255">
        <f>Q168*H168</f>
        <v>0.0021428000000000003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172</v>
      </c>
      <c r="AT168" s="257" t="s">
        <v>168</v>
      </c>
      <c r="AU168" s="257" t="s">
        <v>91</v>
      </c>
      <c r="AY168" s="17" t="s">
        <v>165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91</v>
      </c>
      <c r="BK168" s="258">
        <f>ROUND(I168*H168,2)</f>
        <v>0</v>
      </c>
      <c r="BL168" s="17" t="s">
        <v>172</v>
      </c>
      <c r="BM168" s="257" t="s">
        <v>782</v>
      </c>
    </row>
    <row r="169" s="13" customFormat="1">
      <c r="A169" s="13"/>
      <c r="B169" s="259"/>
      <c r="C169" s="260"/>
      <c r="D169" s="261" t="s">
        <v>174</v>
      </c>
      <c r="E169" s="262" t="s">
        <v>1</v>
      </c>
      <c r="F169" s="263" t="s">
        <v>783</v>
      </c>
      <c r="G169" s="260"/>
      <c r="H169" s="264">
        <v>23.760000000000002</v>
      </c>
      <c r="I169" s="265"/>
      <c r="J169" s="260"/>
      <c r="K169" s="260"/>
      <c r="L169" s="266"/>
      <c r="M169" s="267"/>
      <c r="N169" s="268"/>
      <c r="O169" s="268"/>
      <c r="P169" s="268"/>
      <c r="Q169" s="268"/>
      <c r="R169" s="268"/>
      <c r="S169" s="268"/>
      <c r="T169" s="26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0" t="s">
        <v>174</v>
      </c>
      <c r="AU169" s="270" t="s">
        <v>91</v>
      </c>
      <c r="AV169" s="13" t="s">
        <v>91</v>
      </c>
      <c r="AW169" s="13" t="s">
        <v>32</v>
      </c>
      <c r="AX169" s="13" t="s">
        <v>76</v>
      </c>
      <c r="AY169" s="270" t="s">
        <v>165</v>
      </c>
    </row>
    <row r="170" s="13" customFormat="1">
      <c r="A170" s="13"/>
      <c r="B170" s="259"/>
      <c r="C170" s="260"/>
      <c r="D170" s="261" t="s">
        <v>174</v>
      </c>
      <c r="E170" s="262" t="s">
        <v>1</v>
      </c>
      <c r="F170" s="263" t="s">
        <v>784</v>
      </c>
      <c r="G170" s="260"/>
      <c r="H170" s="264">
        <v>17.57</v>
      </c>
      <c r="I170" s="265"/>
      <c r="J170" s="260"/>
      <c r="K170" s="260"/>
      <c r="L170" s="266"/>
      <c r="M170" s="267"/>
      <c r="N170" s="268"/>
      <c r="O170" s="268"/>
      <c r="P170" s="268"/>
      <c r="Q170" s="268"/>
      <c r="R170" s="268"/>
      <c r="S170" s="268"/>
      <c r="T170" s="26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0" t="s">
        <v>174</v>
      </c>
      <c r="AU170" s="270" t="s">
        <v>91</v>
      </c>
      <c r="AV170" s="13" t="s">
        <v>91</v>
      </c>
      <c r="AW170" s="13" t="s">
        <v>32</v>
      </c>
      <c r="AX170" s="13" t="s">
        <v>76</v>
      </c>
      <c r="AY170" s="270" t="s">
        <v>165</v>
      </c>
    </row>
    <row r="171" s="13" customFormat="1">
      <c r="A171" s="13"/>
      <c r="B171" s="259"/>
      <c r="C171" s="260"/>
      <c r="D171" s="261" t="s">
        <v>174</v>
      </c>
      <c r="E171" s="262" t="s">
        <v>1</v>
      </c>
      <c r="F171" s="263" t="s">
        <v>785</v>
      </c>
      <c r="G171" s="260"/>
      <c r="H171" s="264">
        <v>12.24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174</v>
      </c>
      <c r="AU171" s="270" t="s">
        <v>91</v>
      </c>
      <c r="AV171" s="13" t="s">
        <v>91</v>
      </c>
      <c r="AW171" s="13" t="s">
        <v>32</v>
      </c>
      <c r="AX171" s="13" t="s">
        <v>76</v>
      </c>
      <c r="AY171" s="270" t="s">
        <v>165</v>
      </c>
    </row>
    <row r="172" s="14" customFormat="1">
      <c r="A172" s="14"/>
      <c r="B172" s="271"/>
      <c r="C172" s="272"/>
      <c r="D172" s="261" t="s">
        <v>174</v>
      </c>
      <c r="E172" s="273" t="s">
        <v>470</v>
      </c>
      <c r="F172" s="274" t="s">
        <v>182</v>
      </c>
      <c r="G172" s="272"/>
      <c r="H172" s="275">
        <v>53.57</v>
      </c>
      <c r="I172" s="276"/>
      <c r="J172" s="272"/>
      <c r="K172" s="272"/>
      <c r="L172" s="277"/>
      <c r="M172" s="278"/>
      <c r="N172" s="279"/>
      <c r="O172" s="279"/>
      <c r="P172" s="279"/>
      <c r="Q172" s="279"/>
      <c r="R172" s="279"/>
      <c r="S172" s="279"/>
      <c r="T172" s="28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81" t="s">
        <v>174</v>
      </c>
      <c r="AU172" s="281" t="s">
        <v>91</v>
      </c>
      <c r="AV172" s="14" t="s">
        <v>172</v>
      </c>
      <c r="AW172" s="14" t="s">
        <v>32</v>
      </c>
      <c r="AX172" s="14" t="s">
        <v>84</v>
      </c>
      <c r="AY172" s="281" t="s">
        <v>165</v>
      </c>
    </row>
    <row r="173" s="2" customFormat="1" ht="16.5" customHeight="1">
      <c r="A173" s="38"/>
      <c r="B173" s="39"/>
      <c r="C173" s="245" t="s">
        <v>236</v>
      </c>
      <c r="D173" s="245" t="s">
        <v>168</v>
      </c>
      <c r="E173" s="246" t="s">
        <v>538</v>
      </c>
      <c r="F173" s="247" t="s">
        <v>539</v>
      </c>
      <c r="G173" s="248" t="s">
        <v>458</v>
      </c>
      <c r="H173" s="249">
        <v>1</v>
      </c>
      <c r="I173" s="250"/>
      <c r="J173" s="251">
        <f>ROUND(I173*H173,2)</f>
        <v>0</v>
      </c>
      <c r="K173" s="252"/>
      <c r="L173" s="44"/>
      <c r="M173" s="253" t="s">
        <v>1</v>
      </c>
      <c r="N173" s="254" t="s">
        <v>42</v>
      </c>
      <c r="O173" s="91"/>
      <c r="P173" s="255">
        <f>O173*H173</f>
        <v>0</v>
      </c>
      <c r="Q173" s="255">
        <v>0.04641</v>
      </c>
      <c r="R173" s="255">
        <f>Q173*H173</f>
        <v>0.04641</v>
      </c>
      <c r="S173" s="255">
        <v>0</v>
      </c>
      <c r="T173" s="25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7" t="s">
        <v>172</v>
      </c>
      <c r="AT173" s="257" t="s">
        <v>168</v>
      </c>
      <c r="AU173" s="257" t="s">
        <v>91</v>
      </c>
      <c r="AY173" s="17" t="s">
        <v>165</v>
      </c>
      <c r="BE173" s="258">
        <f>IF(N173="základní",J173,0)</f>
        <v>0</v>
      </c>
      <c r="BF173" s="258">
        <f>IF(N173="snížená",J173,0)</f>
        <v>0</v>
      </c>
      <c r="BG173" s="258">
        <f>IF(N173="zákl. přenesená",J173,0)</f>
        <v>0</v>
      </c>
      <c r="BH173" s="258">
        <f>IF(N173="sníž. přenesená",J173,0)</f>
        <v>0</v>
      </c>
      <c r="BI173" s="258">
        <f>IF(N173="nulová",J173,0)</f>
        <v>0</v>
      </c>
      <c r="BJ173" s="17" t="s">
        <v>91</v>
      </c>
      <c r="BK173" s="258">
        <f>ROUND(I173*H173,2)</f>
        <v>0</v>
      </c>
      <c r="BL173" s="17" t="s">
        <v>172</v>
      </c>
      <c r="BM173" s="257" t="s">
        <v>786</v>
      </c>
    </row>
    <row r="174" s="13" customFormat="1">
      <c r="A174" s="13"/>
      <c r="B174" s="259"/>
      <c r="C174" s="260"/>
      <c r="D174" s="261" t="s">
        <v>174</v>
      </c>
      <c r="E174" s="262" t="s">
        <v>1</v>
      </c>
      <c r="F174" s="263" t="s">
        <v>84</v>
      </c>
      <c r="G174" s="260"/>
      <c r="H174" s="264">
        <v>1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174</v>
      </c>
      <c r="AU174" s="270" t="s">
        <v>91</v>
      </c>
      <c r="AV174" s="13" t="s">
        <v>91</v>
      </c>
      <c r="AW174" s="13" t="s">
        <v>32</v>
      </c>
      <c r="AX174" s="13" t="s">
        <v>84</v>
      </c>
      <c r="AY174" s="270" t="s">
        <v>165</v>
      </c>
    </row>
    <row r="175" s="2" customFormat="1" ht="16.5" customHeight="1">
      <c r="A175" s="38"/>
      <c r="B175" s="39"/>
      <c r="C175" s="245" t="s">
        <v>240</v>
      </c>
      <c r="D175" s="245" t="s">
        <v>168</v>
      </c>
      <c r="E175" s="246" t="s">
        <v>541</v>
      </c>
      <c r="F175" s="247" t="s">
        <v>542</v>
      </c>
      <c r="G175" s="248" t="s">
        <v>171</v>
      </c>
      <c r="H175" s="249">
        <v>45.600000000000001</v>
      </c>
      <c r="I175" s="250"/>
      <c r="J175" s="251">
        <f>ROUND(I175*H175,2)</f>
        <v>0</v>
      </c>
      <c r="K175" s="252"/>
      <c r="L175" s="44"/>
      <c r="M175" s="253" t="s">
        <v>1</v>
      </c>
      <c r="N175" s="254" t="s">
        <v>42</v>
      </c>
      <c r="O175" s="91"/>
      <c r="P175" s="255">
        <f>O175*H175</f>
        <v>0</v>
      </c>
      <c r="Q175" s="255">
        <v>0</v>
      </c>
      <c r="R175" s="255">
        <f>Q175*H175</f>
        <v>0</v>
      </c>
      <c r="S175" s="255">
        <v>0</v>
      </c>
      <c r="T175" s="25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7" t="s">
        <v>172</v>
      </c>
      <c r="AT175" s="257" t="s">
        <v>168</v>
      </c>
      <c r="AU175" s="257" t="s">
        <v>91</v>
      </c>
      <c r="AY175" s="17" t="s">
        <v>165</v>
      </c>
      <c r="BE175" s="258">
        <f>IF(N175="základní",J175,0)</f>
        <v>0</v>
      </c>
      <c r="BF175" s="258">
        <f>IF(N175="snížená",J175,0)</f>
        <v>0</v>
      </c>
      <c r="BG175" s="258">
        <f>IF(N175="zákl. přenesená",J175,0)</f>
        <v>0</v>
      </c>
      <c r="BH175" s="258">
        <f>IF(N175="sníž. přenesená",J175,0)</f>
        <v>0</v>
      </c>
      <c r="BI175" s="258">
        <f>IF(N175="nulová",J175,0)</f>
        <v>0</v>
      </c>
      <c r="BJ175" s="17" t="s">
        <v>91</v>
      </c>
      <c r="BK175" s="258">
        <f>ROUND(I175*H175,2)</f>
        <v>0</v>
      </c>
      <c r="BL175" s="17" t="s">
        <v>172</v>
      </c>
      <c r="BM175" s="257" t="s">
        <v>787</v>
      </c>
    </row>
    <row r="176" s="13" customFormat="1">
      <c r="A176" s="13"/>
      <c r="B176" s="259"/>
      <c r="C176" s="260"/>
      <c r="D176" s="261" t="s">
        <v>174</v>
      </c>
      <c r="E176" s="262" t="s">
        <v>1</v>
      </c>
      <c r="F176" s="263" t="s">
        <v>788</v>
      </c>
      <c r="G176" s="260"/>
      <c r="H176" s="264">
        <v>24</v>
      </c>
      <c r="I176" s="265"/>
      <c r="J176" s="260"/>
      <c r="K176" s="260"/>
      <c r="L176" s="266"/>
      <c r="M176" s="267"/>
      <c r="N176" s="268"/>
      <c r="O176" s="268"/>
      <c r="P176" s="268"/>
      <c r="Q176" s="268"/>
      <c r="R176" s="268"/>
      <c r="S176" s="268"/>
      <c r="T176" s="26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0" t="s">
        <v>174</v>
      </c>
      <c r="AU176" s="270" t="s">
        <v>91</v>
      </c>
      <c r="AV176" s="13" t="s">
        <v>91</v>
      </c>
      <c r="AW176" s="13" t="s">
        <v>32</v>
      </c>
      <c r="AX176" s="13" t="s">
        <v>76</v>
      </c>
      <c r="AY176" s="270" t="s">
        <v>165</v>
      </c>
    </row>
    <row r="177" s="13" customFormat="1">
      <c r="A177" s="13"/>
      <c r="B177" s="259"/>
      <c r="C177" s="260"/>
      <c r="D177" s="261" t="s">
        <v>174</v>
      </c>
      <c r="E177" s="262" t="s">
        <v>1</v>
      </c>
      <c r="F177" s="263" t="s">
        <v>789</v>
      </c>
      <c r="G177" s="260"/>
      <c r="H177" s="264">
        <v>21.600000000000001</v>
      </c>
      <c r="I177" s="265"/>
      <c r="J177" s="260"/>
      <c r="K177" s="260"/>
      <c r="L177" s="266"/>
      <c r="M177" s="267"/>
      <c r="N177" s="268"/>
      <c r="O177" s="268"/>
      <c r="P177" s="268"/>
      <c r="Q177" s="268"/>
      <c r="R177" s="268"/>
      <c r="S177" s="268"/>
      <c r="T177" s="26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0" t="s">
        <v>174</v>
      </c>
      <c r="AU177" s="270" t="s">
        <v>91</v>
      </c>
      <c r="AV177" s="13" t="s">
        <v>91</v>
      </c>
      <c r="AW177" s="13" t="s">
        <v>32</v>
      </c>
      <c r="AX177" s="13" t="s">
        <v>76</v>
      </c>
      <c r="AY177" s="270" t="s">
        <v>165</v>
      </c>
    </row>
    <row r="178" s="14" customFormat="1">
      <c r="A178" s="14"/>
      <c r="B178" s="271"/>
      <c r="C178" s="272"/>
      <c r="D178" s="261" t="s">
        <v>174</v>
      </c>
      <c r="E178" s="273" t="s">
        <v>1</v>
      </c>
      <c r="F178" s="274" t="s">
        <v>182</v>
      </c>
      <c r="G178" s="272"/>
      <c r="H178" s="275">
        <v>45.600000000000001</v>
      </c>
      <c r="I178" s="276"/>
      <c r="J178" s="272"/>
      <c r="K178" s="272"/>
      <c r="L178" s="277"/>
      <c r="M178" s="278"/>
      <c r="N178" s="279"/>
      <c r="O178" s="279"/>
      <c r="P178" s="279"/>
      <c r="Q178" s="279"/>
      <c r="R178" s="279"/>
      <c r="S178" s="279"/>
      <c r="T178" s="28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1" t="s">
        <v>174</v>
      </c>
      <c r="AU178" s="281" t="s">
        <v>91</v>
      </c>
      <c r="AV178" s="14" t="s">
        <v>172</v>
      </c>
      <c r="AW178" s="14" t="s">
        <v>32</v>
      </c>
      <c r="AX178" s="14" t="s">
        <v>84</v>
      </c>
      <c r="AY178" s="281" t="s">
        <v>165</v>
      </c>
    </row>
    <row r="179" s="2" customFormat="1" ht="16.5" customHeight="1">
      <c r="A179" s="38"/>
      <c r="B179" s="39"/>
      <c r="C179" s="282" t="s">
        <v>8</v>
      </c>
      <c r="D179" s="282" t="s">
        <v>219</v>
      </c>
      <c r="E179" s="283" t="s">
        <v>546</v>
      </c>
      <c r="F179" s="284" t="s">
        <v>547</v>
      </c>
      <c r="G179" s="285" t="s">
        <v>171</v>
      </c>
      <c r="H179" s="286">
        <v>50.159999999999997</v>
      </c>
      <c r="I179" s="287"/>
      <c r="J179" s="288">
        <f>ROUND(I179*H179,2)</f>
        <v>0</v>
      </c>
      <c r="K179" s="289"/>
      <c r="L179" s="290"/>
      <c r="M179" s="291" t="s">
        <v>1</v>
      </c>
      <c r="N179" s="292" t="s">
        <v>42</v>
      </c>
      <c r="O179" s="91"/>
      <c r="P179" s="255">
        <f>O179*H179</f>
        <v>0</v>
      </c>
      <c r="Q179" s="255">
        <v>0.00010000000000000001</v>
      </c>
      <c r="R179" s="255">
        <f>Q179*H179</f>
        <v>0.0050159999999999996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208</v>
      </c>
      <c r="AT179" s="257" t="s">
        <v>219</v>
      </c>
      <c r="AU179" s="257" t="s">
        <v>91</v>
      </c>
      <c r="AY179" s="17" t="s">
        <v>165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7" t="s">
        <v>91</v>
      </c>
      <c r="BK179" s="258">
        <f>ROUND(I179*H179,2)</f>
        <v>0</v>
      </c>
      <c r="BL179" s="17" t="s">
        <v>172</v>
      </c>
      <c r="BM179" s="257" t="s">
        <v>790</v>
      </c>
    </row>
    <row r="180" s="13" customFormat="1">
      <c r="A180" s="13"/>
      <c r="B180" s="259"/>
      <c r="C180" s="260"/>
      <c r="D180" s="261" t="s">
        <v>174</v>
      </c>
      <c r="E180" s="260"/>
      <c r="F180" s="263" t="s">
        <v>791</v>
      </c>
      <c r="G180" s="260"/>
      <c r="H180" s="264">
        <v>50.159999999999997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174</v>
      </c>
      <c r="AU180" s="270" t="s">
        <v>91</v>
      </c>
      <c r="AV180" s="13" t="s">
        <v>91</v>
      </c>
      <c r="AW180" s="13" t="s">
        <v>4</v>
      </c>
      <c r="AX180" s="13" t="s">
        <v>84</v>
      </c>
      <c r="AY180" s="270" t="s">
        <v>165</v>
      </c>
    </row>
    <row r="181" s="2" customFormat="1" ht="16.5" customHeight="1">
      <c r="A181" s="38"/>
      <c r="B181" s="39"/>
      <c r="C181" s="245" t="s">
        <v>256</v>
      </c>
      <c r="D181" s="245" t="s">
        <v>168</v>
      </c>
      <c r="E181" s="246" t="s">
        <v>292</v>
      </c>
      <c r="F181" s="247" t="s">
        <v>293</v>
      </c>
      <c r="G181" s="248" t="s">
        <v>185</v>
      </c>
      <c r="H181" s="249">
        <v>6.4000000000000004</v>
      </c>
      <c r="I181" s="250"/>
      <c r="J181" s="251">
        <f>ROUND(I181*H181,2)</f>
        <v>0</v>
      </c>
      <c r="K181" s="252"/>
      <c r="L181" s="44"/>
      <c r="M181" s="253" t="s">
        <v>1</v>
      </c>
      <c r="N181" s="254" t="s">
        <v>42</v>
      </c>
      <c r="O181" s="91"/>
      <c r="P181" s="255">
        <f>O181*H181</f>
        <v>0</v>
      </c>
      <c r="Q181" s="255">
        <v>0</v>
      </c>
      <c r="R181" s="255">
        <f>Q181*H181</f>
        <v>0</v>
      </c>
      <c r="S181" s="255">
        <v>0.075999999999999998</v>
      </c>
      <c r="T181" s="256">
        <f>S181*H181</f>
        <v>0.4864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7" t="s">
        <v>172</v>
      </c>
      <c r="AT181" s="257" t="s">
        <v>168</v>
      </c>
      <c r="AU181" s="257" t="s">
        <v>91</v>
      </c>
      <c r="AY181" s="17" t="s">
        <v>165</v>
      </c>
      <c r="BE181" s="258">
        <f>IF(N181="základní",J181,0)</f>
        <v>0</v>
      </c>
      <c r="BF181" s="258">
        <f>IF(N181="snížená",J181,0)</f>
        <v>0</v>
      </c>
      <c r="BG181" s="258">
        <f>IF(N181="zákl. přenesená",J181,0)</f>
        <v>0</v>
      </c>
      <c r="BH181" s="258">
        <f>IF(N181="sníž. přenesená",J181,0)</f>
        <v>0</v>
      </c>
      <c r="BI181" s="258">
        <f>IF(N181="nulová",J181,0)</f>
        <v>0</v>
      </c>
      <c r="BJ181" s="17" t="s">
        <v>91</v>
      </c>
      <c r="BK181" s="258">
        <f>ROUND(I181*H181,2)</f>
        <v>0</v>
      </c>
      <c r="BL181" s="17" t="s">
        <v>172</v>
      </c>
      <c r="BM181" s="257" t="s">
        <v>792</v>
      </c>
    </row>
    <row r="182" s="13" customFormat="1">
      <c r="A182" s="13"/>
      <c r="B182" s="259"/>
      <c r="C182" s="260"/>
      <c r="D182" s="261" t="s">
        <v>174</v>
      </c>
      <c r="E182" s="262" t="s">
        <v>1</v>
      </c>
      <c r="F182" s="263" t="s">
        <v>551</v>
      </c>
      <c r="G182" s="260"/>
      <c r="H182" s="264">
        <v>6.4000000000000004</v>
      </c>
      <c r="I182" s="265"/>
      <c r="J182" s="260"/>
      <c r="K182" s="260"/>
      <c r="L182" s="266"/>
      <c r="M182" s="267"/>
      <c r="N182" s="268"/>
      <c r="O182" s="268"/>
      <c r="P182" s="268"/>
      <c r="Q182" s="268"/>
      <c r="R182" s="268"/>
      <c r="S182" s="268"/>
      <c r="T182" s="26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70" t="s">
        <v>174</v>
      </c>
      <c r="AU182" s="270" t="s">
        <v>91</v>
      </c>
      <c r="AV182" s="13" t="s">
        <v>91</v>
      </c>
      <c r="AW182" s="13" t="s">
        <v>32</v>
      </c>
      <c r="AX182" s="13" t="s">
        <v>84</v>
      </c>
      <c r="AY182" s="270" t="s">
        <v>165</v>
      </c>
    </row>
    <row r="183" s="12" customFormat="1" ht="22.8" customHeight="1">
      <c r="A183" s="12"/>
      <c r="B183" s="229"/>
      <c r="C183" s="230"/>
      <c r="D183" s="231" t="s">
        <v>75</v>
      </c>
      <c r="E183" s="243" t="s">
        <v>322</v>
      </c>
      <c r="F183" s="243" t="s">
        <v>323</v>
      </c>
      <c r="G183" s="230"/>
      <c r="H183" s="230"/>
      <c r="I183" s="233"/>
      <c r="J183" s="244">
        <f>BK183</f>
        <v>0</v>
      </c>
      <c r="K183" s="230"/>
      <c r="L183" s="235"/>
      <c r="M183" s="236"/>
      <c r="N183" s="237"/>
      <c r="O183" s="237"/>
      <c r="P183" s="238">
        <f>SUM(P184:P188)</f>
        <v>0</v>
      </c>
      <c r="Q183" s="237"/>
      <c r="R183" s="238">
        <f>SUM(R184:R188)</f>
        <v>0</v>
      </c>
      <c r="S183" s="237"/>
      <c r="T183" s="239">
        <f>SUM(T184:T188)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40" t="s">
        <v>84</v>
      </c>
      <c r="AT183" s="241" t="s">
        <v>75</v>
      </c>
      <c r="AU183" s="241" t="s">
        <v>84</v>
      </c>
      <c r="AY183" s="240" t="s">
        <v>165</v>
      </c>
      <c r="BK183" s="242">
        <f>SUM(BK184:BK188)</f>
        <v>0</v>
      </c>
    </row>
    <row r="184" s="2" customFormat="1" ht="16.5" customHeight="1">
      <c r="A184" s="38"/>
      <c r="B184" s="39"/>
      <c r="C184" s="245" t="s">
        <v>261</v>
      </c>
      <c r="D184" s="245" t="s">
        <v>168</v>
      </c>
      <c r="E184" s="246" t="s">
        <v>552</v>
      </c>
      <c r="F184" s="247" t="s">
        <v>553</v>
      </c>
      <c r="G184" s="248" t="s">
        <v>179</v>
      </c>
      <c r="H184" s="249">
        <v>0.78800000000000003</v>
      </c>
      <c r="I184" s="250"/>
      <c r="J184" s="251">
        <f>ROUND(I184*H184,2)</f>
        <v>0</v>
      </c>
      <c r="K184" s="252"/>
      <c r="L184" s="44"/>
      <c r="M184" s="253" t="s">
        <v>1</v>
      </c>
      <c r="N184" s="254" t="s">
        <v>42</v>
      </c>
      <c r="O184" s="91"/>
      <c r="P184" s="255">
        <f>O184*H184</f>
        <v>0</v>
      </c>
      <c r="Q184" s="255">
        <v>0</v>
      </c>
      <c r="R184" s="255">
        <f>Q184*H184</f>
        <v>0</v>
      </c>
      <c r="S184" s="255">
        <v>0</v>
      </c>
      <c r="T184" s="25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7" t="s">
        <v>172</v>
      </c>
      <c r="AT184" s="257" t="s">
        <v>168</v>
      </c>
      <c r="AU184" s="257" t="s">
        <v>91</v>
      </c>
      <c r="AY184" s="17" t="s">
        <v>165</v>
      </c>
      <c r="BE184" s="258">
        <f>IF(N184="základní",J184,0)</f>
        <v>0</v>
      </c>
      <c r="BF184" s="258">
        <f>IF(N184="snížená",J184,0)</f>
        <v>0</v>
      </c>
      <c r="BG184" s="258">
        <f>IF(N184="zákl. přenesená",J184,0)</f>
        <v>0</v>
      </c>
      <c r="BH184" s="258">
        <f>IF(N184="sníž. přenesená",J184,0)</f>
        <v>0</v>
      </c>
      <c r="BI184" s="258">
        <f>IF(N184="nulová",J184,0)</f>
        <v>0</v>
      </c>
      <c r="BJ184" s="17" t="s">
        <v>91</v>
      </c>
      <c r="BK184" s="258">
        <f>ROUND(I184*H184,2)</f>
        <v>0</v>
      </c>
      <c r="BL184" s="17" t="s">
        <v>172</v>
      </c>
      <c r="BM184" s="257" t="s">
        <v>793</v>
      </c>
    </row>
    <row r="185" s="2" customFormat="1" ht="21.75" customHeight="1">
      <c r="A185" s="38"/>
      <c r="B185" s="39"/>
      <c r="C185" s="245" t="s">
        <v>266</v>
      </c>
      <c r="D185" s="245" t="s">
        <v>168</v>
      </c>
      <c r="E185" s="246" t="s">
        <v>328</v>
      </c>
      <c r="F185" s="247" t="s">
        <v>329</v>
      </c>
      <c r="G185" s="248" t="s">
        <v>179</v>
      </c>
      <c r="H185" s="249">
        <v>0.78800000000000003</v>
      </c>
      <c r="I185" s="250"/>
      <c r="J185" s="251">
        <f>ROUND(I185*H185,2)</f>
        <v>0</v>
      </c>
      <c r="K185" s="252"/>
      <c r="L185" s="44"/>
      <c r="M185" s="253" t="s">
        <v>1</v>
      </c>
      <c r="N185" s="254" t="s">
        <v>42</v>
      </c>
      <c r="O185" s="91"/>
      <c r="P185" s="255">
        <f>O185*H185</f>
        <v>0</v>
      </c>
      <c r="Q185" s="255">
        <v>0</v>
      </c>
      <c r="R185" s="255">
        <f>Q185*H185</f>
        <v>0</v>
      </c>
      <c r="S185" s="255">
        <v>0</v>
      </c>
      <c r="T185" s="25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172</v>
      </c>
      <c r="AT185" s="257" t="s">
        <v>168</v>
      </c>
      <c r="AU185" s="257" t="s">
        <v>91</v>
      </c>
      <c r="AY185" s="17" t="s">
        <v>165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91</v>
      </c>
      <c r="BK185" s="258">
        <f>ROUND(I185*H185,2)</f>
        <v>0</v>
      </c>
      <c r="BL185" s="17" t="s">
        <v>172</v>
      </c>
      <c r="BM185" s="257" t="s">
        <v>794</v>
      </c>
    </row>
    <row r="186" s="2" customFormat="1" ht="21.75" customHeight="1">
      <c r="A186" s="38"/>
      <c r="B186" s="39"/>
      <c r="C186" s="245" t="s">
        <v>270</v>
      </c>
      <c r="D186" s="245" t="s">
        <v>168</v>
      </c>
      <c r="E186" s="246" t="s">
        <v>332</v>
      </c>
      <c r="F186" s="247" t="s">
        <v>333</v>
      </c>
      <c r="G186" s="248" t="s">
        <v>179</v>
      </c>
      <c r="H186" s="249">
        <v>7.0919999999999996</v>
      </c>
      <c r="I186" s="250"/>
      <c r="J186" s="251">
        <f>ROUND(I186*H186,2)</f>
        <v>0</v>
      </c>
      <c r="K186" s="252"/>
      <c r="L186" s="44"/>
      <c r="M186" s="253" t="s">
        <v>1</v>
      </c>
      <c r="N186" s="254" t="s">
        <v>42</v>
      </c>
      <c r="O186" s="91"/>
      <c r="P186" s="255">
        <f>O186*H186</f>
        <v>0</v>
      </c>
      <c r="Q186" s="255">
        <v>0</v>
      </c>
      <c r="R186" s="255">
        <f>Q186*H186</f>
        <v>0</v>
      </c>
      <c r="S186" s="255">
        <v>0</v>
      </c>
      <c r="T186" s="25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7" t="s">
        <v>172</v>
      </c>
      <c r="AT186" s="257" t="s">
        <v>168</v>
      </c>
      <c r="AU186" s="257" t="s">
        <v>91</v>
      </c>
      <c r="AY186" s="17" t="s">
        <v>165</v>
      </c>
      <c r="BE186" s="258">
        <f>IF(N186="základní",J186,0)</f>
        <v>0</v>
      </c>
      <c r="BF186" s="258">
        <f>IF(N186="snížená",J186,0)</f>
        <v>0</v>
      </c>
      <c r="BG186" s="258">
        <f>IF(N186="zákl. přenesená",J186,0)</f>
        <v>0</v>
      </c>
      <c r="BH186" s="258">
        <f>IF(N186="sníž. přenesená",J186,0)</f>
        <v>0</v>
      </c>
      <c r="BI186" s="258">
        <f>IF(N186="nulová",J186,0)</f>
        <v>0</v>
      </c>
      <c r="BJ186" s="17" t="s">
        <v>91</v>
      </c>
      <c r="BK186" s="258">
        <f>ROUND(I186*H186,2)</f>
        <v>0</v>
      </c>
      <c r="BL186" s="17" t="s">
        <v>172</v>
      </c>
      <c r="BM186" s="257" t="s">
        <v>795</v>
      </c>
    </row>
    <row r="187" s="13" customFormat="1">
      <c r="A187" s="13"/>
      <c r="B187" s="259"/>
      <c r="C187" s="260"/>
      <c r="D187" s="261" t="s">
        <v>174</v>
      </c>
      <c r="E187" s="260"/>
      <c r="F187" s="263" t="s">
        <v>796</v>
      </c>
      <c r="G187" s="260"/>
      <c r="H187" s="264">
        <v>7.0919999999999996</v>
      </c>
      <c r="I187" s="265"/>
      <c r="J187" s="260"/>
      <c r="K187" s="260"/>
      <c r="L187" s="266"/>
      <c r="M187" s="267"/>
      <c r="N187" s="268"/>
      <c r="O187" s="268"/>
      <c r="P187" s="268"/>
      <c r="Q187" s="268"/>
      <c r="R187" s="268"/>
      <c r="S187" s="268"/>
      <c r="T187" s="26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70" t="s">
        <v>174</v>
      </c>
      <c r="AU187" s="270" t="s">
        <v>91</v>
      </c>
      <c r="AV187" s="13" t="s">
        <v>91</v>
      </c>
      <c r="AW187" s="13" t="s">
        <v>4</v>
      </c>
      <c r="AX187" s="13" t="s">
        <v>84</v>
      </c>
      <c r="AY187" s="270" t="s">
        <v>165</v>
      </c>
    </row>
    <row r="188" s="2" customFormat="1" ht="21.75" customHeight="1">
      <c r="A188" s="38"/>
      <c r="B188" s="39"/>
      <c r="C188" s="245" t="s">
        <v>274</v>
      </c>
      <c r="D188" s="245" t="s">
        <v>168</v>
      </c>
      <c r="E188" s="246" t="s">
        <v>347</v>
      </c>
      <c r="F188" s="247" t="s">
        <v>348</v>
      </c>
      <c r="G188" s="248" t="s">
        <v>179</v>
      </c>
      <c r="H188" s="249">
        <v>0.78800000000000003</v>
      </c>
      <c r="I188" s="250"/>
      <c r="J188" s="251">
        <f>ROUND(I188*H188,2)</f>
        <v>0</v>
      </c>
      <c r="K188" s="252"/>
      <c r="L188" s="44"/>
      <c r="M188" s="253" t="s">
        <v>1</v>
      </c>
      <c r="N188" s="254" t="s">
        <v>42</v>
      </c>
      <c r="O188" s="91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172</v>
      </c>
      <c r="AT188" s="257" t="s">
        <v>168</v>
      </c>
      <c r="AU188" s="257" t="s">
        <v>91</v>
      </c>
      <c r="AY188" s="17" t="s">
        <v>165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7" t="s">
        <v>91</v>
      </c>
      <c r="BK188" s="258">
        <f>ROUND(I188*H188,2)</f>
        <v>0</v>
      </c>
      <c r="BL188" s="17" t="s">
        <v>172</v>
      </c>
      <c r="BM188" s="257" t="s">
        <v>797</v>
      </c>
    </row>
    <row r="189" s="12" customFormat="1" ht="22.8" customHeight="1">
      <c r="A189" s="12"/>
      <c r="B189" s="229"/>
      <c r="C189" s="230"/>
      <c r="D189" s="231" t="s">
        <v>75</v>
      </c>
      <c r="E189" s="243" t="s">
        <v>351</v>
      </c>
      <c r="F189" s="243" t="s">
        <v>352</v>
      </c>
      <c r="G189" s="230"/>
      <c r="H189" s="230"/>
      <c r="I189" s="233"/>
      <c r="J189" s="244">
        <f>BK189</f>
        <v>0</v>
      </c>
      <c r="K189" s="230"/>
      <c r="L189" s="235"/>
      <c r="M189" s="236"/>
      <c r="N189" s="237"/>
      <c r="O189" s="237"/>
      <c r="P189" s="238">
        <f>P190</f>
        <v>0</v>
      </c>
      <c r="Q189" s="237"/>
      <c r="R189" s="238">
        <f>R190</f>
        <v>0</v>
      </c>
      <c r="S189" s="237"/>
      <c r="T189" s="239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40" t="s">
        <v>84</v>
      </c>
      <c r="AT189" s="241" t="s">
        <v>75</v>
      </c>
      <c r="AU189" s="241" t="s">
        <v>84</v>
      </c>
      <c r="AY189" s="240" t="s">
        <v>165</v>
      </c>
      <c r="BK189" s="242">
        <f>BK190</f>
        <v>0</v>
      </c>
    </row>
    <row r="190" s="2" customFormat="1" ht="16.5" customHeight="1">
      <c r="A190" s="38"/>
      <c r="B190" s="39"/>
      <c r="C190" s="245" t="s">
        <v>7</v>
      </c>
      <c r="D190" s="245" t="s">
        <v>168</v>
      </c>
      <c r="E190" s="246" t="s">
        <v>354</v>
      </c>
      <c r="F190" s="247" t="s">
        <v>355</v>
      </c>
      <c r="G190" s="248" t="s">
        <v>179</v>
      </c>
      <c r="H190" s="249">
        <v>1.407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42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172</v>
      </c>
      <c r="AT190" s="257" t="s">
        <v>168</v>
      </c>
      <c r="AU190" s="257" t="s">
        <v>91</v>
      </c>
      <c r="AY190" s="17" t="s">
        <v>165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91</v>
      </c>
      <c r="BK190" s="258">
        <f>ROUND(I190*H190,2)</f>
        <v>0</v>
      </c>
      <c r="BL190" s="17" t="s">
        <v>172</v>
      </c>
      <c r="BM190" s="257" t="s">
        <v>798</v>
      </c>
    </row>
    <row r="191" s="12" customFormat="1" ht="25.92" customHeight="1">
      <c r="A191" s="12"/>
      <c r="B191" s="229"/>
      <c r="C191" s="230"/>
      <c r="D191" s="231" t="s">
        <v>75</v>
      </c>
      <c r="E191" s="232" t="s">
        <v>357</v>
      </c>
      <c r="F191" s="232" t="s">
        <v>358</v>
      </c>
      <c r="G191" s="230"/>
      <c r="H191" s="230"/>
      <c r="I191" s="233"/>
      <c r="J191" s="234">
        <f>BK191</f>
        <v>0</v>
      </c>
      <c r="K191" s="230"/>
      <c r="L191" s="235"/>
      <c r="M191" s="236"/>
      <c r="N191" s="237"/>
      <c r="O191" s="237"/>
      <c r="P191" s="238">
        <f>P192+P200+P215+P219+P238+P241+P246+P295</f>
        <v>0</v>
      </c>
      <c r="Q191" s="237"/>
      <c r="R191" s="238">
        <f>R192+R200+R215+R219+R238+R241+R246+R295</f>
        <v>1.8368899000000003</v>
      </c>
      <c r="S191" s="237"/>
      <c r="T191" s="239">
        <f>T192+T200+T215+T219+T238+T241+T246+T295</f>
        <v>0.30121619999999993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40" t="s">
        <v>91</v>
      </c>
      <c r="AT191" s="241" t="s">
        <v>75</v>
      </c>
      <c r="AU191" s="241" t="s">
        <v>76</v>
      </c>
      <c r="AY191" s="240" t="s">
        <v>165</v>
      </c>
      <c r="BK191" s="242">
        <f>BK192+BK200+BK215+BK219+BK238+BK241+BK246+BK295</f>
        <v>0</v>
      </c>
    </row>
    <row r="192" s="12" customFormat="1" ht="22.8" customHeight="1">
      <c r="A192" s="12"/>
      <c r="B192" s="229"/>
      <c r="C192" s="230"/>
      <c r="D192" s="231" t="s">
        <v>75</v>
      </c>
      <c r="E192" s="243" t="s">
        <v>560</v>
      </c>
      <c r="F192" s="243" t="s">
        <v>561</v>
      </c>
      <c r="G192" s="230"/>
      <c r="H192" s="230"/>
      <c r="I192" s="233"/>
      <c r="J192" s="244">
        <f>BK192</f>
        <v>0</v>
      </c>
      <c r="K192" s="230"/>
      <c r="L192" s="235"/>
      <c r="M192" s="236"/>
      <c r="N192" s="237"/>
      <c r="O192" s="237"/>
      <c r="P192" s="238">
        <f>SUM(P193:P199)</f>
        <v>0</v>
      </c>
      <c r="Q192" s="237"/>
      <c r="R192" s="238">
        <f>SUM(R193:R199)</f>
        <v>0.033509999999999998</v>
      </c>
      <c r="S192" s="237"/>
      <c r="T192" s="239">
        <f>SUM(T193:T199)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40" t="s">
        <v>91</v>
      </c>
      <c r="AT192" s="241" t="s">
        <v>75</v>
      </c>
      <c r="AU192" s="241" t="s">
        <v>84</v>
      </c>
      <c r="AY192" s="240" t="s">
        <v>165</v>
      </c>
      <c r="BK192" s="242">
        <f>SUM(BK193:BK199)</f>
        <v>0</v>
      </c>
    </row>
    <row r="193" s="2" customFormat="1" ht="16.5" customHeight="1">
      <c r="A193" s="38"/>
      <c r="B193" s="39"/>
      <c r="C193" s="245" t="s">
        <v>280</v>
      </c>
      <c r="D193" s="245" t="s">
        <v>168</v>
      </c>
      <c r="E193" s="246" t="s">
        <v>562</v>
      </c>
      <c r="F193" s="247" t="s">
        <v>563</v>
      </c>
      <c r="G193" s="248" t="s">
        <v>185</v>
      </c>
      <c r="H193" s="249">
        <v>3</v>
      </c>
      <c r="I193" s="250"/>
      <c r="J193" s="251">
        <f>ROUND(I193*H193,2)</f>
        <v>0</v>
      </c>
      <c r="K193" s="252"/>
      <c r="L193" s="44"/>
      <c r="M193" s="253" t="s">
        <v>1</v>
      </c>
      <c r="N193" s="254" t="s">
        <v>42</v>
      </c>
      <c r="O193" s="91"/>
      <c r="P193" s="255">
        <f>O193*H193</f>
        <v>0</v>
      </c>
      <c r="Q193" s="255">
        <v>0.00010000000000000001</v>
      </c>
      <c r="R193" s="255">
        <f>Q193*H193</f>
        <v>0.00030000000000000003</v>
      </c>
      <c r="S193" s="255">
        <v>0</v>
      </c>
      <c r="T193" s="25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7" t="s">
        <v>256</v>
      </c>
      <c r="AT193" s="257" t="s">
        <v>168</v>
      </c>
      <c r="AU193" s="257" t="s">
        <v>91</v>
      </c>
      <c r="AY193" s="17" t="s">
        <v>165</v>
      </c>
      <c r="BE193" s="258">
        <f>IF(N193="základní",J193,0)</f>
        <v>0</v>
      </c>
      <c r="BF193" s="258">
        <f>IF(N193="snížená",J193,0)</f>
        <v>0</v>
      </c>
      <c r="BG193" s="258">
        <f>IF(N193="zákl. přenesená",J193,0)</f>
        <v>0</v>
      </c>
      <c r="BH193" s="258">
        <f>IF(N193="sníž. přenesená",J193,0)</f>
        <v>0</v>
      </c>
      <c r="BI193" s="258">
        <f>IF(N193="nulová",J193,0)</f>
        <v>0</v>
      </c>
      <c r="BJ193" s="17" t="s">
        <v>91</v>
      </c>
      <c r="BK193" s="258">
        <f>ROUND(I193*H193,2)</f>
        <v>0</v>
      </c>
      <c r="BL193" s="17" t="s">
        <v>256</v>
      </c>
      <c r="BM193" s="257" t="s">
        <v>799</v>
      </c>
    </row>
    <row r="194" s="13" customFormat="1">
      <c r="A194" s="13"/>
      <c r="B194" s="259"/>
      <c r="C194" s="260"/>
      <c r="D194" s="261" t="s">
        <v>174</v>
      </c>
      <c r="E194" s="262" t="s">
        <v>1</v>
      </c>
      <c r="F194" s="263" t="s">
        <v>166</v>
      </c>
      <c r="G194" s="260"/>
      <c r="H194" s="264">
        <v>3</v>
      </c>
      <c r="I194" s="265"/>
      <c r="J194" s="260"/>
      <c r="K194" s="260"/>
      <c r="L194" s="266"/>
      <c r="M194" s="267"/>
      <c r="N194" s="268"/>
      <c r="O194" s="268"/>
      <c r="P194" s="268"/>
      <c r="Q194" s="268"/>
      <c r="R194" s="268"/>
      <c r="S194" s="268"/>
      <c r="T194" s="26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70" t="s">
        <v>174</v>
      </c>
      <c r="AU194" s="270" t="s">
        <v>91</v>
      </c>
      <c r="AV194" s="13" t="s">
        <v>91</v>
      </c>
      <c r="AW194" s="13" t="s">
        <v>32</v>
      </c>
      <c r="AX194" s="13" t="s">
        <v>84</v>
      </c>
      <c r="AY194" s="270" t="s">
        <v>165</v>
      </c>
    </row>
    <row r="195" s="2" customFormat="1" ht="16.5" customHeight="1">
      <c r="A195" s="38"/>
      <c r="B195" s="39"/>
      <c r="C195" s="245" t="s">
        <v>285</v>
      </c>
      <c r="D195" s="245" t="s">
        <v>168</v>
      </c>
      <c r="E195" s="246" t="s">
        <v>565</v>
      </c>
      <c r="F195" s="247" t="s">
        <v>566</v>
      </c>
      <c r="G195" s="248" t="s">
        <v>185</v>
      </c>
      <c r="H195" s="249">
        <v>3</v>
      </c>
      <c r="I195" s="250"/>
      <c r="J195" s="251">
        <f>ROUND(I195*H195,2)</f>
        <v>0</v>
      </c>
      <c r="K195" s="252"/>
      <c r="L195" s="44"/>
      <c r="M195" s="253" t="s">
        <v>1</v>
      </c>
      <c r="N195" s="254" t="s">
        <v>42</v>
      </c>
      <c r="O195" s="91"/>
      <c r="P195" s="255">
        <f>O195*H195</f>
        <v>0</v>
      </c>
      <c r="Q195" s="255">
        <v>0.00072000000000000005</v>
      </c>
      <c r="R195" s="255">
        <f>Q195*H195</f>
        <v>0.00216</v>
      </c>
      <c r="S195" s="255">
        <v>0</v>
      </c>
      <c r="T195" s="25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7" t="s">
        <v>256</v>
      </c>
      <c r="AT195" s="257" t="s">
        <v>168</v>
      </c>
      <c r="AU195" s="257" t="s">
        <v>91</v>
      </c>
      <c r="AY195" s="17" t="s">
        <v>165</v>
      </c>
      <c r="BE195" s="258">
        <f>IF(N195="základní",J195,0)</f>
        <v>0</v>
      </c>
      <c r="BF195" s="258">
        <f>IF(N195="snížená",J195,0)</f>
        <v>0</v>
      </c>
      <c r="BG195" s="258">
        <f>IF(N195="zákl. přenesená",J195,0)</f>
        <v>0</v>
      </c>
      <c r="BH195" s="258">
        <f>IF(N195="sníž. přenesená",J195,0)</f>
        <v>0</v>
      </c>
      <c r="BI195" s="258">
        <f>IF(N195="nulová",J195,0)</f>
        <v>0</v>
      </c>
      <c r="BJ195" s="17" t="s">
        <v>91</v>
      </c>
      <c r="BK195" s="258">
        <f>ROUND(I195*H195,2)</f>
        <v>0</v>
      </c>
      <c r="BL195" s="17" t="s">
        <v>256</v>
      </c>
      <c r="BM195" s="257" t="s">
        <v>800</v>
      </c>
    </row>
    <row r="196" s="13" customFormat="1">
      <c r="A196" s="13"/>
      <c r="B196" s="259"/>
      <c r="C196" s="260"/>
      <c r="D196" s="261" t="s">
        <v>174</v>
      </c>
      <c r="E196" s="262" t="s">
        <v>568</v>
      </c>
      <c r="F196" s="263" t="s">
        <v>569</v>
      </c>
      <c r="G196" s="260"/>
      <c r="H196" s="264">
        <v>3</v>
      </c>
      <c r="I196" s="265"/>
      <c r="J196" s="260"/>
      <c r="K196" s="260"/>
      <c r="L196" s="266"/>
      <c r="M196" s="267"/>
      <c r="N196" s="268"/>
      <c r="O196" s="268"/>
      <c r="P196" s="268"/>
      <c r="Q196" s="268"/>
      <c r="R196" s="268"/>
      <c r="S196" s="268"/>
      <c r="T196" s="26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0" t="s">
        <v>174</v>
      </c>
      <c r="AU196" s="270" t="s">
        <v>91</v>
      </c>
      <c r="AV196" s="13" t="s">
        <v>91</v>
      </c>
      <c r="AW196" s="13" t="s">
        <v>32</v>
      </c>
      <c r="AX196" s="13" t="s">
        <v>84</v>
      </c>
      <c r="AY196" s="270" t="s">
        <v>165</v>
      </c>
    </row>
    <row r="197" s="2" customFormat="1" ht="16.5" customHeight="1">
      <c r="A197" s="38"/>
      <c r="B197" s="39"/>
      <c r="C197" s="282" t="s">
        <v>101</v>
      </c>
      <c r="D197" s="282" t="s">
        <v>219</v>
      </c>
      <c r="E197" s="283" t="s">
        <v>570</v>
      </c>
      <c r="F197" s="284" t="s">
        <v>571</v>
      </c>
      <c r="G197" s="285" t="s">
        <v>185</v>
      </c>
      <c r="H197" s="286">
        <v>3.4500000000000002</v>
      </c>
      <c r="I197" s="287"/>
      <c r="J197" s="288">
        <f>ROUND(I197*H197,2)</f>
        <v>0</v>
      </c>
      <c r="K197" s="289"/>
      <c r="L197" s="290"/>
      <c r="M197" s="291" t="s">
        <v>1</v>
      </c>
      <c r="N197" s="292" t="s">
        <v>42</v>
      </c>
      <c r="O197" s="91"/>
      <c r="P197" s="255">
        <f>O197*H197</f>
        <v>0</v>
      </c>
      <c r="Q197" s="255">
        <v>0.0089999999999999993</v>
      </c>
      <c r="R197" s="255">
        <f>Q197*H197</f>
        <v>0.031049999999999998</v>
      </c>
      <c r="S197" s="255">
        <v>0</v>
      </c>
      <c r="T197" s="25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7" t="s">
        <v>331</v>
      </c>
      <c r="AT197" s="257" t="s">
        <v>219</v>
      </c>
      <c r="AU197" s="257" t="s">
        <v>91</v>
      </c>
      <c r="AY197" s="17" t="s">
        <v>165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7" t="s">
        <v>91</v>
      </c>
      <c r="BK197" s="258">
        <f>ROUND(I197*H197,2)</f>
        <v>0</v>
      </c>
      <c r="BL197" s="17" t="s">
        <v>256</v>
      </c>
      <c r="BM197" s="257" t="s">
        <v>801</v>
      </c>
    </row>
    <row r="198" s="13" customFormat="1">
      <c r="A198" s="13"/>
      <c r="B198" s="259"/>
      <c r="C198" s="260"/>
      <c r="D198" s="261" t="s">
        <v>174</v>
      </c>
      <c r="E198" s="260"/>
      <c r="F198" s="263" t="s">
        <v>573</v>
      </c>
      <c r="G198" s="260"/>
      <c r="H198" s="264">
        <v>3.4500000000000002</v>
      </c>
      <c r="I198" s="265"/>
      <c r="J198" s="260"/>
      <c r="K198" s="260"/>
      <c r="L198" s="266"/>
      <c r="M198" s="267"/>
      <c r="N198" s="268"/>
      <c r="O198" s="268"/>
      <c r="P198" s="268"/>
      <c r="Q198" s="268"/>
      <c r="R198" s="268"/>
      <c r="S198" s="268"/>
      <c r="T198" s="26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0" t="s">
        <v>174</v>
      </c>
      <c r="AU198" s="270" t="s">
        <v>91</v>
      </c>
      <c r="AV198" s="13" t="s">
        <v>91</v>
      </c>
      <c r="AW198" s="13" t="s">
        <v>4</v>
      </c>
      <c r="AX198" s="13" t="s">
        <v>84</v>
      </c>
      <c r="AY198" s="270" t="s">
        <v>165</v>
      </c>
    </row>
    <row r="199" s="2" customFormat="1" ht="21.75" customHeight="1">
      <c r="A199" s="38"/>
      <c r="B199" s="39"/>
      <c r="C199" s="245" t="s">
        <v>296</v>
      </c>
      <c r="D199" s="245" t="s">
        <v>168</v>
      </c>
      <c r="E199" s="246" t="s">
        <v>574</v>
      </c>
      <c r="F199" s="247" t="s">
        <v>575</v>
      </c>
      <c r="G199" s="248" t="s">
        <v>576</v>
      </c>
      <c r="H199" s="298"/>
      <c r="I199" s="250"/>
      <c r="J199" s="251">
        <f>ROUND(I199*H199,2)</f>
        <v>0</v>
      </c>
      <c r="K199" s="252"/>
      <c r="L199" s="44"/>
      <c r="M199" s="253" t="s">
        <v>1</v>
      </c>
      <c r="N199" s="254" t="s">
        <v>42</v>
      </c>
      <c r="O199" s="91"/>
      <c r="P199" s="255">
        <f>O199*H199</f>
        <v>0</v>
      </c>
      <c r="Q199" s="255">
        <v>0</v>
      </c>
      <c r="R199" s="255">
        <f>Q199*H199</f>
        <v>0</v>
      </c>
      <c r="S199" s="255">
        <v>0</v>
      </c>
      <c r="T199" s="25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7" t="s">
        <v>256</v>
      </c>
      <c r="AT199" s="257" t="s">
        <v>168</v>
      </c>
      <c r="AU199" s="257" t="s">
        <v>91</v>
      </c>
      <c r="AY199" s="17" t="s">
        <v>165</v>
      </c>
      <c r="BE199" s="258">
        <f>IF(N199="základní",J199,0)</f>
        <v>0</v>
      </c>
      <c r="BF199" s="258">
        <f>IF(N199="snížená",J199,0)</f>
        <v>0</v>
      </c>
      <c r="BG199" s="258">
        <f>IF(N199="zákl. přenesená",J199,0)</f>
        <v>0</v>
      </c>
      <c r="BH199" s="258">
        <f>IF(N199="sníž. přenesená",J199,0)</f>
        <v>0</v>
      </c>
      <c r="BI199" s="258">
        <f>IF(N199="nulová",J199,0)</f>
        <v>0</v>
      </c>
      <c r="BJ199" s="17" t="s">
        <v>91</v>
      </c>
      <c r="BK199" s="258">
        <f>ROUND(I199*H199,2)</f>
        <v>0</v>
      </c>
      <c r="BL199" s="17" t="s">
        <v>256</v>
      </c>
      <c r="BM199" s="257" t="s">
        <v>802</v>
      </c>
    </row>
    <row r="200" s="12" customFormat="1" ht="22.8" customHeight="1">
      <c r="A200" s="12"/>
      <c r="B200" s="229"/>
      <c r="C200" s="230"/>
      <c r="D200" s="231" t="s">
        <v>75</v>
      </c>
      <c r="E200" s="243" t="s">
        <v>366</v>
      </c>
      <c r="F200" s="243" t="s">
        <v>367</v>
      </c>
      <c r="G200" s="230"/>
      <c r="H200" s="230"/>
      <c r="I200" s="233"/>
      <c r="J200" s="244">
        <f>BK200</f>
        <v>0</v>
      </c>
      <c r="K200" s="230"/>
      <c r="L200" s="235"/>
      <c r="M200" s="236"/>
      <c r="N200" s="237"/>
      <c r="O200" s="237"/>
      <c r="P200" s="238">
        <f>SUM(P201:P214)</f>
        <v>0</v>
      </c>
      <c r="Q200" s="237"/>
      <c r="R200" s="238">
        <f>SUM(R201:R214)</f>
        <v>0.071879999999999999</v>
      </c>
      <c r="S200" s="237"/>
      <c r="T200" s="239">
        <f>SUM(T201:T214)</f>
        <v>0.1032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40" t="s">
        <v>91</v>
      </c>
      <c r="AT200" s="241" t="s">
        <v>75</v>
      </c>
      <c r="AU200" s="241" t="s">
        <v>84</v>
      </c>
      <c r="AY200" s="240" t="s">
        <v>165</v>
      </c>
      <c r="BK200" s="242">
        <f>SUM(BK201:BK214)</f>
        <v>0</v>
      </c>
    </row>
    <row r="201" s="2" customFormat="1" ht="21.75" customHeight="1">
      <c r="A201" s="38"/>
      <c r="B201" s="39"/>
      <c r="C201" s="245" t="s">
        <v>302</v>
      </c>
      <c r="D201" s="245" t="s">
        <v>168</v>
      </c>
      <c r="E201" s="246" t="s">
        <v>369</v>
      </c>
      <c r="F201" s="247" t="s">
        <v>370</v>
      </c>
      <c r="G201" s="248" t="s">
        <v>264</v>
      </c>
      <c r="H201" s="249">
        <v>4</v>
      </c>
      <c r="I201" s="250"/>
      <c r="J201" s="251">
        <f>ROUND(I201*H201,2)</f>
        <v>0</v>
      </c>
      <c r="K201" s="252"/>
      <c r="L201" s="44"/>
      <c r="M201" s="253" t="s">
        <v>1</v>
      </c>
      <c r="N201" s="254" t="s">
        <v>42</v>
      </c>
      <c r="O201" s="91"/>
      <c r="P201" s="255">
        <f>O201*H201</f>
        <v>0</v>
      </c>
      <c r="Q201" s="255">
        <v>0</v>
      </c>
      <c r="R201" s="255">
        <f>Q201*H201</f>
        <v>0</v>
      </c>
      <c r="S201" s="255">
        <v>0</v>
      </c>
      <c r="T201" s="25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7" t="s">
        <v>256</v>
      </c>
      <c r="AT201" s="257" t="s">
        <v>168</v>
      </c>
      <c r="AU201" s="257" t="s">
        <v>91</v>
      </c>
      <c r="AY201" s="17" t="s">
        <v>165</v>
      </c>
      <c r="BE201" s="258">
        <f>IF(N201="základní",J201,0)</f>
        <v>0</v>
      </c>
      <c r="BF201" s="258">
        <f>IF(N201="snížená",J201,0)</f>
        <v>0</v>
      </c>
      <c r="BG201" s="258">
        <f>IF(N201="zákl. přenesená",J201,0)</f>
        <v>0</v>
      </c>
      <c r="BH201" s="258">
        <f>IF(N201="sníž. přenesená",J201,0)</f>
        <v>0</v>
      </c>
      <c r="BI201" s="258">
        <f>IF(N201="nulová",J201,0)</f>
        <v>0</v>
      </c>
      <c r="BJ201" s="17" t="s">
        <v>91</v>
      </c>
      <c r="BK201" s="258">
        <f>ROUND(I201*H201,2)</f>
        <v>0</v>
      </c>
      <c r="BL201" s="17" t="s">
        <v>256</v>
      </c>
      <c r="BM201" s="257" t="s">
        <v>803</v>
      </c>
    </row>
    <row r="202" s="13" customFormat="1">
      <c r="A202" s="13"/>
      <c r="B202" s="259"/>
      <c r="C202" s="260"/>
      <c r="D202" s="261" t="s">
        <v>174</v>
      </c>
      <c r="E202" s="262" t="s">
        <v>1</v>
      </c>
      <c r="F202" s="263" t="s">
        <v>172</v>
      </c>
      <c r="G202" s="260"/>
      <c r="H202" s="264">
        <v>4</v>
      </c>
      <c r="I202" s="265"/>
      <c r="J202" s="260"/>
      <c r="K202" s="260"/>
      <c r="L202" s="266"/>
      <c r="M202" s="267"/>
      <c r="N202" s="268"/>
      <c r="O202" s="268"/>
      <c r="P202" s="268"/>
      <c r="Q202" s="268"/>
      <c r="R202" s="268"/>
      <c r="S202" s="268"/>
      <c r="T202" s="26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0" t="s">
        <v>174</v>
      </c>
      <c r="AU202" s="270" t="s">
        <v>91</v>
      </c>
      <c r="AV202" s="13" t="s">
        <v>91</v>
      </c>
      <c r="AW202" s="13" t="s">
        <v>32</v>
      </c>
      <c r="AX202" s="13" t="s">
        <v>84</v>
      </c>
      <c r="AY202" s="270" t="s">
        <v>165</v>
      </c>
    </row>
    <row r="203" s="2" customFormat="1" ht="21.75" customHeight="1">
      <c r="A203" s="38"/>
      <c r="B203" s="39"/>
      <c r="C203" s="282" t="s">
        <v>307</v>
      </c>
      <c r="D203" s="282" t="s">
        <v>219</v>
      </c>
      <c r="E203" s="283" t="s">
        <v>579</v>
      </c>
      <c r="F203" s="284" t="s">
        <v>580</v>
      </c>
      <c r="G203" s="285" t="s">
        <v>264</v>
      </c>
      <c r="H203" s="286">
        <v>4</v>
      </c>
      <c r="I203" s="287"/>
      <c r="J203" s="288">
        <f>ROUND(I203*H203,2)</f>
        <v>0</v>
      </c>
      <c r="K203" s="289"/>
      <c r="L203" s="290"/>
      <c r="M203" s="291" t="s">
        <v>1</v>
      </c>
      <c r="N203" s="292" t="s">
        <v>42</v>
      </c>
      <c r="O203" s="91"/>
      <c r="P203" s="255">
        <f>O203*H203</f>
        <v>0</v>
      </c>
      <c r="Q203" s="255">
        <v>0.016</v>
      </c>
      <c r="R203" s="255">
        <f>Q203*H203</f>
        <v>0.064000000000000001</v>
      </c>
      <c r="S203" s="255">
        <v>0</v>
      </c>
      <c r="T203" s="25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7" t="s">
        <v>331</v>
      </c>
      <c r="AT203" s="257" t="s">
        <v>219</v>
      </c>
      <c r="AU203" s="257" t="s">
        <v>91</v>
      </c>
      <c r="AY203" s="17" t="s">
        <v>165</v>
      </c>
      <c r="BE203" s="258">
        <f>IF(N203="základní",J203,0)</f>
        <v>0</v>
      </c>
      <c r="BF203" s="258">
        <f>IF(N203="snížená",J203,0)</f>
        <v>0</v>
      </c>
      <c r="BG203" s="258">
        <f>IF(N203="zákl. přenesená",J203,0)</f>
        <v>0</v>
      </c>
      <c r="BH203" s="258">
        <f>IF(N203="sníž. přenesená",J203,0)</f>
        <v>0</v>
      </c>
      <c r="BI203" s="258">
        <f>IF(N203="nulová",J203,0)</f>
        <v>0</v>
      </c>
      <c r="BJ203" s="17" t="s">
        <v>91</v>
      </c>
      <c r="BK203" s="258">
        <f>ROUND(I203*H203,2)</f>
        <v>0</v>
      </c>
      <c r="BL203" s="17" t="s">
        <v>256</v>
      </c>
      <c r="BM203" s="257" t="s">
        <v>804</v>
      </c>
    </row>
    <row r="204" s="13" customFormat="1">
      <c r="A204" s="13"/>
      <c r="B204" s="259"/>
      <c r="C204" s="260"/>
      <c r="D204" s="261" t="s">
        <v>174</v>
      </c>
      <c r="E204" s="262" t="s">
        <v>1</v>
      </c>
      <c r="F204" s="263" t="s">
        <v>172</v>
      </c>
      <c r="G204" s="260"/>
      <c r="H204" s="264">
        <v>4</v>
      </c>
      <c r="I204" s="265"/>
      <c r="J204" s="260"/>
      <c r="K204" s="260"/>
      <c r="L204" s="266"/>
      <c r="M204" s="267"/>
      <c r="N204" s="268"/>
      <c r="O204" s="268"/>
      <c r="P204" s="268"/>
      <c r="Q204" s="268"/>
      <c r="R204" s="268"/>
      <c r="S204" s="268"/>
      <c r="T204" s="26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0" t="s">
        <v>174</v>
      </c>
      <c r="AU204" s="270" t="s">
        <v>91</v>
      </c>
      <c r="AV204" s="13" t="s">
        <v>91</v>
      </c>
      <c r="AW204" s="13" t="s">
        <v>32</v>
      </c>
      <c r="AX204" s="13" t="s">
        <v>84</v>
      </c>
      <c r="AY204" s="270" t="s">
        <v>165</v>
      </c>
    </row>
    <row r="205" s="2" customFormat="1" ht="16.5" customHeight="1">
      <c r="A205" s="38"/>
      <c r="B205" s="39"/>
      <c r="C205" s="282" t="s">
        <v>311</v>
      </c>
      <c r="D205" s="282" t="s">
        <v>219</v>
      </c>
      <c r="E205" s="283" t="s">
        <v>381</v>
      </c>
      <c r="F205" s="284" t="s">
        <v>382</v>
      </c>
      <c r="G205" s="285" t="s">
        <v>383</v>
      </c>
      <c r="H205" s="286">
        <v>0.12</v>
      </c>
      <c r="I205" s="287"/>
      <c r="J205" s="288">
        <f>ROUND(I205*H205,2)</f>
        <v>0</v>
      </c>
      <c r="K205" s="289"/>
      <c r="L205" s="290"/>
      <c r="M205" s="291" t="s">
        <v>1</v>
      </c>
      <c r="N205" s="292" t="s">
        <v>42</v>
      </c>
      <c r="O205" s="91"/>
      <c r="P205" s="255">
        <f>O205*H205</f>
        <v>0</v>
      </c>
      <c r="Q205" s="255">
        <v>0.0040000000000000001</v>
      </c>
      <c r="R205" s="255">
        <f>Q205*H205</f>
        <v>0.00048000000000000001</v>
      </c>
      <c r="S205" s="255">
        <v>0</v>
      </c>
      <c r="T205" s="25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7" t="s">
        <v>331</v>
      </c>
      <c r="AT205" s="257" t="s">
        <v>219</v>
      </c>
      <c r="AU205" s="257" t="s">
        <v>91</v>
      </c>
      <c r="AY205" s="17" t="s">
        <v>165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7" t="s">
        <v>91</v>
      </c>
      <c r="BK205" s="258">
        <f>ROUND(I205*H205,2)</f>
        <v>0</v>
      </c>
      <c r="BL205" s="17" t="s">
        <v>256</v>
      </c>
      <c r="BM205" s="257" t="s">
        <v>805</v>
      </c>
    </row>
    <row r="206" s="13" customFormat="1">
      <c r="A206" s="13"/>
      <c r="B206" s="259"/>
      <c r="C206" s="260"/>
      <c r="D206" s="261" t="s">
        <v>174</v>
      </c>
      <c r="E206" s="262" t="s">
        <v>1</v>
      </c>
      <c r="F206" s="263" t="s">
        <v>806</v>
      </c>
      <c r="G206" s="260"/>
      <c r="H206" s="264">
        <v>0.12</v>
      </c>
      <c r="I206" s="265"/>
      <c r="J206" s="260"/>
      <c r="K206" s="260"/>
      <c r="L206" s="266"/>
      <c r="M206" s="267"/>
      <c r="N206" s="268"/>
      <c r="O206" s="268"/>
      <c r="P206" s="268"/>
      <c r="Q206" s="268"/>
      <c r="R206" s="268"/>
      <c r="S206" s="268"/>
      <c r="T206" s="26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0" t="s">
        <v>174</v>
      </c>
      <c r="AU206" s="270" t="s">
        <v>91</v>
      </c>
      <c r="AV206" s="13" t="s">
        <v>91</v>
      </c>
      <c r="AW206" s="13" t="s">
        <v>32</v>
      </c>
      <c r="AX206" s="13" t="s">
        <v>84</v>
      </c>
      <c r="AY206" s="270" t="s">
        <v>165</v>
      </c>
    </row>
    <row r="207" s="2" customFormat="1" ht="16.5" customHeight="1">
      <c r="A207" s="38"/>
      <c r="B207" s="39"/>
      <c r="C207" s="245" t="s">
        <v>316</v>
      </c>
      <c r="D207" s="245" t="s">
        <v>168</v>
      </c>
      <c r="E207" s="246" t="s">
        <v>584</v>
      </c>
      <c r="F207" s="247" t="s">
        <v>585</v>
      </c>
      <c r="G207" s="248" t="s">
        <v>264</v>
      </c>
      <c r="H207" s="249">
        <v>4</v>
      </c>
      <c r="I207" s="250"/>
      <c r="J207" s="251">
        <f>ROUND(I207*H207,2)</f>
        <v>0</v>
      </c>
      <c r="K207" s="252"/>
      <c r="L207" s="44"/>
      <c r="M207" s="253" t="s">
        <v>1</v>
      </c>
      <c r="N207" s="254" t="s">
        <v>42</v>
      </c>
      <c r="O207" s="91"/>
      <c r="P207" s="255">
        <f>O207*H207</f>
        <v>0</v>
      </c>
      <c r="Q207" s="255">
        <v>0</v>
      </c>
      <c r="R207" s="255">
        <f>Q207*H207</f>
        <v>0</v>
      </c>
      <c r="S207" s="255">
        <v>0.0018</v>
      </c>
      <c r="T207" s="256">
        <f>S207*H207</f>
        <v>0.0071999999999999998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256</v>
      </c>
      <c r="AT207" s="257" t="s">
        <v>168</v>
      </c>
      <c r="AU207" s="257" t="s">
        <v>91</v>
      </c>
      <c r="AY207" s="17" t="s">
        <v>165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7" t="s">
        <v>91</v>
      </c>
      <c r="BK207" s="258">
        <f>ROUND(I207*H207,2)</f>
        <v>0</v>
      </c>
      <c r="BL207" s="17" t="s">
        <v>256</v>
      </c>
      <c r="BM207" s="257" t="s">
        <v>807</v>
      </c>
    </row>
    <row r="208" s="13" customFormat="1">
      <c r="A208" s="13"/>
      <c r="B208" s="259"/>
      <c r="C208" s="260"/>
      <c r="D208" s="261" t="s">
        <v>174</v>
      </c>
      <c r="E208" s="262" t="s">
        <v>1</v>
      </c>
      <c r="F208" s="263" t="s">
        <v>172</v>
      </c>
      <c r="G208" s="260"/>
      <c r="H208" s="264">
        <v>4</v>
      </c>
      <c r="I208" s="265"/>
      <c r="J208" s="260"/>
      <c r="K208" s="260"/>
      <c r="L208" s="266"/>
      <c r="M208" s="267"/>
      <c r="N208" s="268"/>
      <c r="O208" s="268"/>
      <c r="P208" s="268"/>
      <c r="Q208" s="268"/>
      <c r="R208" s="268"/>
      <c r="S208" s="268"/>
      <c r="T208" s="26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0" t="s">
        <v>174</v>
      </c>
      <c r="AU208" s="270" t="s">
        <v>91</v>
      </c>
      <c r="AV208" s="13" t="s">
        <v>91</v>
      </c>
      <c r="AW208" s="13" t="s">
        <v>32</v>
      </c>
      <c r="AX208" s="13" t="s">
        <v>84</v>
      </c>
      <c r="AY208" s="270" t="s">
        <v>165</v>
      </c>
    </row>
    <row r="209" s="2" customFormat="1" ht="21.75" customHeight="1">
      <c r="A209" s="38"/>
      <c r="B209" s="39"/>
      <c r="C209" s="245" t="s">
        <v>324</v>
      </c>
      <c r="D209" s="245" t="s">
        <v>168</v>
      </c>
      <c r="E209" s="246" t="s">
        <v>391</v>
      </c>
      <c r="F209" s="247" t="s">
        <v>392</v>
      </c>
      <c r="G209" s="248" t="s">
        <v>264</v>
      </c>
      <c r="H209" s="249">
        <v>4</v>
      </c>
      <c r="I209" s="250"/>
      <c r="J209" s="251">
        <f>ROUND(I209*H209,2)</f>
        <v>0</v>
      </c>
      <c r="K209" s="252"/>
      <c r="L209" s="44"/>
      <c r="M209" s="253" t="s">
        <v>1</v>
      </c>
      <c r="N209" s="254" t="s">
        <v>42</v>
      </c>
      <c r="O209" s="91"/>
      <c r="P209" s="255">
        <f>O209*H209</f>
        <v>0</v>
      </c>
      <c r="Q209" s="255">
        <v>0</v>
      </c>
      <c r="R209" s="255">
        <f>Q209*H209</f>
        <v>0</v>
      </c>
      <c r="S209" s="255">
        <v>0.024</v>
      </c>
      <c r="T209" s="256">
        <f>S209*H209</f>
        <v>0.096000000000000002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256</v>
      </c>
      <c r="AT209" s="257" t="s">
        <v>168</v>
      </c>
      <c r="AU209" s="257" t="s">
        <v>91</v>
      </c>
      <c r="AY209" s="17" t="s">
        <v>165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7" t="s">
        <v>91</v>
      </c>
      <c r="BK209" s="258">
        <f>ROUND(I209*H209,2)</f>
        <v>0</v>
      </c>
      <c r="BL209" s="17" t="s">
        <v>256</v>
      </c>
      <c r="BM209" s="257" t="s">
        <v>808</v>
      </c>
    </row>
    <row r="210" s="13" customFormat="1">
      <c r="A210" s="13"/>
      <c r="B210" s="259"/>
      <c r="C210" s="260"/>
      <c r="D210" s="261" t="s">
        <v>174</v>
      </c>
      <c r="E210" s="262" t="s">
        <v>1</v>
      </c>
      <c r="F210" s="263" t="s">
        <v>172</v>
      </c>
      <c r="G210" s="260"/>
      <c r="H210" s="264">
        <v>4</v>
      </c>
      <c r="I210" s="265"/>
      <c r="J210" s="260"/>
      <c r="K210" s="260"/>
      <c r="L210" s="266"/>
      <c r="M210" s="267"/>
      <c r="N210" s="268"/>
      <c r="O210" s="268"/>
      <c r="P210" s="268"/>
      <c r="Q210" s="268"/>
      <c r="R210" s="268"/>
      <c r="S210" s="268"/>
      <c r="T210" s="26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0" t="s">
        <v>174</v>
      </c>
      <c r="AU210" s="270" t="s">
        <v>91</v>
      </c>
      <c r="AV210" s="13" t="s">
        <v>91</v>
      </c>
      <c r="AW210" s="13" t="s">
        <v>32</v>
      </c>
      <c r="AX210" s="13" t="s">
        <v>84</v>
      </c>
      <c r="AY210" s="270" t="s">
        <v>165</v>
      </c>
    </row>
    <row r="211" s="2" customFormat="1" ht="21.75" customHeight="1">
      <c r="A211" s="38"/>
      <c r="B211" s="39"/>
      <c r="C211" s="245" t="s">
        <v>295</v>
      </c>
      <c r="D211" s="245" t="s">
        <v>168</v>
      </c>
      <c r="E211" s="246" t="s">
        <v>588</v>
      </c>
      <c r="F211" s="247" t="s">
        <v>589</v>
      </c>
      <c r="G211" s="248" t="s">
        <v>264</v>
      </c>
      <c r="H211" s="249">
        <v>4</v>
      </c>
      <c r="I211" s="250"/>
      <c r="J211" s="251">
        <f>ROUND(I211*H211,2)</f>
        <v>0</v>
      </c>
      <c r="K211" s="252"/>
      <c r="L211" s="44"/>
      <c r="M211" s="253" t="s">
        <v>1</v>
      </c>
      <c r="N211" s="254" t="s">
        <v>42</v>
      </c>
      <c r="O211" s="91"/>
      <c r="P211" s="255">
        <f>O211*H211</f>
        <v>0</v>
      </c>
      <c r="Q211" s="255">
        <v>0</v>
      </c>
      <c r="R211" s="255">
        <f>Q211*H211</f>
        <v>0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256</v>
      </c>
      <c r="AT211" s="257" t="s">
        <v>168</v>
      </c>
      <c r="AU211" s="257" t="s">
        <v>91</v>
      </c>
      <c r="AY211" s="17" t="s">
        <v>165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7" t="s">
        <v>91</v>
      </c>
      <c r="BK211" s="258">
        <f>ROUND(I211*H211,2)</f>
        <v>0</v>
      </c>
      <c r="BL211" s="17" t="s">
        <v>256</v>
      </c>
      <c r="BM211" s="257" t="s">
        <v>809</v>
      </c>
    </row>
    <row r="212" s="13" customFormat="1">
      <c r="A212" s="13"/>
      <c r="B212" s="259"/>
      <c r="C212" s="260"/>
      <c r="D212" s="261" t="s">
        <v>174</v>
      </c>
      <c r="E212" s="262" t="s">
        <v>1</v>
      </c>
      <c r="F212" s="263" t="s">
        <v>172</v>
      </c>
      <c r="G212" s="260"/>
      <c r="H212" s="264">
        <v>4</v>
      </c>
      <c r="I212" s="265"/>
      <c r="J212" s="260"/>
      <c r="K212" s="260"/>
      <c r="L212" s="266"/>
      <c r="M212" s="267"/>
      <c r="N212" s="268"/>
      <c r="O212" s="268"/>
      <c r="P212" s="268"/>
      <c r="Q212" s="268"/>
      <c r="R212" s="268"/>
      <c r="S212" s="268"/>
      <c r="T212" s="26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0" t="s">
        <v>174</v>
      </c>
      <c r="AU212" s="270" t="s">
        <v>91</v>
      </c>
      <c r="AV212" s="13" t="s">
        <v>91</v>
      </c>
      <c r="AW212" s="13" t="s">
        <v>32</v>
      </c>
      <c r="AX212" s="13" t="s">
        <v>84</v>
      </c>
      <c r="AY212" s="270" t="s">
        <v>165</v>
      </c>
    </row>
    <row r="213" s="2" customFormat="1" ht="21.75" customHeight="1">
      <c r="A213" s="38"/>
      <c r="B213" s="39"/>
      <c r="C213" s="282" t="s">
        <v>331</v>
      </c>
      <c r="D213" s="282" t="s">
        <v>219</v>
      </c>
      <c r="E213" s="283" t="s">
        <v>591</v>
      </c>
      <c r="F213" s="284" t="s">
        <v>592</v>
      </c>
      <c r="G213" s="285" t="s">
        <v>264</v>
      </c>
      <c r="H213" s="286">
        <v>4</v>
      </c>
      <c r="I213" s="287"/>
      <c r="J213" s="288">
        <f>ROUND(I213*H213,2)</f>
        <v>0</v>
      </c>
      <c r="K213" s="289"/>
      <c r="L213" s="290"/>
      <c r="M213" s="291" t="s">
        <v>1</v>
      </c>
      <c r="N213" s="292" t="s">
        <v>42</v>
      </c>
      <c r="O213" s="91"/>
      <c r="P213" s="255">
        <f>O213*H213</f>
        <v>0</v>
      </c>
      <c r="Q213" s="255">
        <v>0.0018500000000000001</v>
      </c>
      <c r="R213" s="255">
        <f>Q213*H213</f>
        <v>0.0074000000000000003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331</v>
      </c>
      <c r="AT213" s="257" t="s">
        <v>219</v>
      </c>
      <c r="AU213" s="257" t="s">
        <v>91</v>
      </c>
      <c r="AY213" s="17" t="s">
        <v>165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7" t="s">
        <v>91</v>
      </c>
      <c r="BK213" s="258">
        <f>ROUND(I213*H213,2)</f>
        <v>0</v>
      </c>
      <c r="BL213" s="17" t="s">
        <v>256</v>
      </c>
      <c r="BM213" s="257" t="s">
        <v>810</v>
      </c>
    </row>
    <row r="214" s="2" customFormat="1" ht="21.75" customHeight="1">
      <c r="A214" s="38"/>
      <c r="B214" s="39"/>
      <c r="C214" s="245" t="s">
        <v>336</v>
      </c>
      <c r="D214" s="245" t="s">
        <v>168</v>
      </c>
      <c r="E214" s="246" t="s">
        <v>395</v>
      </c>
      <c r="F214" s="247" t="s">
        <v>396</v>
      </c>
      <c r="G214" s="248" t="s">
        <v>179</v>
      </c>
      <c r="H214" s="249">
        <v>0.071999999999999995</v>
      </c>
      <c r="I214" s="250"/>
      <c r="J214" s="251">
        <f>ROUND(I214*H214,2)</f>
        <v>0</v>
      </c>
      <c r="K214" s="252"/>
      <c r="L214" s="44"/>
      <c r="M214" s="253" t="s">
        <v>1</v>
      </c>
      <c r="N214" s="254" t="s">
        <v>42</v>
      </c>
      <c r="O214" s="91"/>
      <c r="P214" s="255">
        <f>O214*H214</f>
        <v>0</v>
      </c>
      <c r="Q214" s="255">
        <v>0</v>
      </c>
      <c r="R214" s="255">
        <f>Q214*H214</f>
        <v>0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256</v>
      </c>
      <c r="AT214" s="257" t="s">
        <v>168</v>
      </c>
      <c r="AU214" s="257" t="s">
        <v>91</v>
      </c>
      <c r="AY214" s="17" t="s">
        <v>165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91</v>
      </c>
      <c r="BK214" s="258">
        <f>ROUND(I214*H214,2)</f>
        <v>0</v>
      </c>
      <c r="BL214" s="17" t="s">
        <v>256</v>
      </c>
      <c r="BM214" s="257" t="s">
        <v>811</v>
      </c>
    </row>
    <row r="215" s="12" customFormat="1" ht="22.8" customHeight="1">
      <c r="A215" s="12"/>
      <c r="B215" s="229"/>
      <c r="C215" s="230"/>
      <c r="D215" s="231" t="s">
        <v>75</v>
      </c>
      <c r="E215" s="243" t="s">
        <v>595</v>
      </c>
      <c r="F215" s="243" t="s">
        <v>596</v>
      </c>
      <c r="G215" s="230"/>
      <c r="H215" s="230"/>
      <c r="I215" s="233"/>
      <c r="J215" s="244">
        <f>BK215</f>
        <v>0</v>
      </c>
      <c r="K215" s="230"/>
      <c r="L215" s="235"/>
      <c r="M215" s="236"/>
      <c r="N215" s="237"/>
      <c r="O215" s="237"/>
      <c r="P215" s="238">
        <f>SUM(P216:P218)</f>
        <v>0</v>
      </c>
      <c r="Q215" s="237"/>
      <c r="R215" s="238">
        <f>SUM(R216:R218)</f>
        <v>0</v>
      </c>
      <c r="S215" s="237"/>
      <c r="T215" s="239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40" t="s">
        <v>91</v>
      </c>
      <c r="AT215" s="241" t="s">
        <v>75</v>
      </c>
      <c r="AU215" s="241" t="s">
        <v>84</v>
      </c>
      <c r="AY215" s="240" t="s">
        <v>165</v>
      </c>
      <c r="BK215" s="242">
        <f>SUM(BK216:BK218)</f>
        <v>0</v>
      </c>
    </row>
    <row r="216" s="2" customFormat="1" ht="21.75" customHeight="1">
      <c r="A216" s="38"/>
      <c r="B216" s="39"/>
      <c r="C216" s="245" t="s">
        <v>341</v>
      </c>
      <c r="D216" s="245" t="s">
        <v>168</v>
      </c>
      <c r="E216" s="246" t="s">
        <v>597</v>
      </c>
      <c r="F216" s="247" t="s">
        <v>598</v>
      </c>
      <c r="G216" s="248" t="s">
        <v>264</v>
      </c>
      <c r="H216" s="249">
        <v>1</v>
      </c>
      <c r="I216" s="250"/>
      <c r="J216" s="251">
        <f>ROUND(I216*H216,2)</f>
        <v>0</v>
      </c>
      <c r="K216" s="252"/>
      <c r="L216" s="44"/>
      <c r="M216" s="253" t="s">
        <v>1</v>
      </c>
      <c r="N216" s="254" t="s">
        <v>42</v>
      </c>
      <c r="O216" s="91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256</v>
      </c>
      <c r="AT216" s="257" t="s">
        <v>168</v>
      </c>
      <c r="AU216" s="257" t="s">
        <v>91</v>
      </c>
      <c r="AY216" s="17" t="s">
        <v>165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7" t="s">
        <v>91</v>
      </c>
      <c r="BK216" s="258">
        <f>ROUND(I216*H216,2)</f>
        <v>0</v>
      </c>
      <c r="BL216" s="17" t="s">
        <v>256</v>
      </c>
      <c r="BM216" s="257" t="s">
        <v>812</v>
      </c>
    </row>
    <row r="217" s="13" customFormat="1">
      <c r="A217" s="13"/>
      <c r="B217" s="259"/>
      <c r="C217" s="260"/>
      <c r="D217" s="261" t="s">
        <v>174</v>
      </c>
      <c r="E217" s="262" t="s">
        <v>1</v>
      </c>
      <c r="F217" s="263" t="s">
        <v>84</v>
      </c>
      <c r="G217" s="260"/>
      <c r="H217" s="264">
        <v>1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174</v>
      </c>
      <c r="AU217" s="270" t="s">
        <v>91</v>
      </c>
      <c r="AV217" s="13" t="s">
        <v>91</v>
      </c>
      <c r="AW217" s="13" t="s">
        <v>32</v>
      </c>
      <c r="AX217" s="13" t="s">
        <v>84</v>
      </c>
      <c r="AY217" s="270" t="s">
        <v>165</v>
      </c>
    </row>
    <row r="218" s="2" customFormat="1" ht="21.75" customHeight="1">
      <c r="A218" s="38"/>
      <c r="B218" s="39"/>
      <c r="C218" s="245" t="s">
        <v>346</v>
      </c>
      <c r="D218" s="245" t="s">
        <v>168</v>
      </c>
      <c r="E218" s="246" t="s">
        <v>600</v>
      </c>
      <c r="F218" s="247" t="s">
        <v>601</v>
      </c>
      <c r="G218" s="248" t="s">
        <v>576</v>
      </c>
      <c r="H218" s="298"/>
      <c r="I218" s="250"/>
      <c r="J218" s="251">
        <f>ROUND(I218*H218,2)</f>
        <v>0</v>
      </c>
      <c r="K218" s="252"/>
      <c r="L218" s="44"/>
      <c r="M218" s="253" t="s">
        <v>1</v>
      </c>
      <c r="N218" s="254" t="s">
        <v>42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256</v>
      </c>
      <c r="AT218" s="257" t="s">
        <v>168</v>
      </c>
      <c r="AU218" s="257" t="s">
        <v>91</v>
      </c>
      <c r="AY218" s="17" t="s">
        <v>165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91</v>
      </c>
      <c r="BK218" s="258">
        <f>ROUND(I218*H218,2)</f>
        <v>0</v>
      </c>
      <c r="BL218" s="17" t="s">
        <v>256</v>
      </c>
      <c r="BM218" s="257" t="s">
        <v>813</v>
      </c>
    </row>
    <row r="219" s="12" customFormat="1" ht="22.8" customHeight="1">
      <c r="A219" s="12"/>
      <c r="B219" s="229"/>
      <c r="C219" s="230"/>
      <c r="D219" s="231" t="s">
        <v>75</v>
      </c>
      <c r="E219" s="243" t="s">
        <v>603</v>
      </c>
      <c r="F219" s="243" t="s">
        <v>604</v>
      </c>
      <c r="G219" s="230"/>
      <c r="H219" s="230"/>
      <c r="I219" s="233"/>
      <c r="J219" s="244">
        <f>BK219</f>
        <v>0</v>
      </c>
      <c r="K219" s="230"/>
      <c r="L219" s="235"/>
      <c r="M219" s="236"/>
      <c r="N219" s="237"/>
      <c r="O219" s="237"/>
      <c r="P219" s="238">
        <f>SUM(P220:P237)</f>
        <v>0</v>
      </c>
      <c r="Q219" s="237"/>
      <c r="R219" s="238">
        <f>SUM(R220:R237)</f>
        <v>0.12419174999999999</v>
      </c>
      <c r="S219" s="237"/>
      <c r="T219" s="239">
        <f>SUM(T220:T237)</f>
        <v>0.16698224999999997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40" t="s">
        <v>91</v>
      </c>
      <c r="AT219" s="241" t="s">
        <v>75</v>
      </c>
      <c r="AU219" s="241" t="s">
        <v>84</v>
      </c>
      <c r="AY219" s="240" t="s">
        <v>165</v>
      </c>
      <c r="BK219" s="242">
        <f>SUM(BK220:BK237)</f>
        <v>0</v>
      </c>
    </row>
    <row r="220" s="2" customFormat="1" ht="16.5" customHeight="1">
      <c r="A220" s="38"/>
      <c r="B220" s="39"/>
      <c r="C220" s="245" t="s">
        <v>353</v>
      </c>
      <c r="D220" s="245" t="s">
        <v>168</v>
      </c>
      <c r="E220" s="246" t="s">
        <v>605</v>
      </c>
      <c r="F220" s="247" t="s">
        <v>606</v>
      </c>
      <c r="G220" s="248" t="s">
        <v>171</v>
      </c>
      <c r="H220" s="249">
        <v>37.244999999999997</v>
      </c>
      <c r="I220" s="250"/>
      <c r="J220" s="251">
        <f>ROUND(I220*H220,2)</f>
        <v>0</v>
      </c>
      <c r="K220" s="252"/>
      <c r="L220" s="44"/>
      <c r="M220" s="253" t="s">
        <v>1</v>
      </c>
      <c r="N220" s="254" t="s">
        <v>42</v>
      </c>
      <c r="O220" s="91"/>
      <c r="P220" s="255">
        <f>O220*H220</f>
        <v>0</v>
      </c>
      <c r="Q220" s="255">
        <v>0</v>
      </c>
      <c r="R220" s="255">
        <f>Q220*H220</f>
        <v>0</v>
      </c>
      <c r="S220" s="255">
        <v>0.0032499999999999999</v>
      </c>
      <c r="T220" s="256">
        <f>S220*H220</f>
        <v>0.12104624999999998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256</v>
      </c>
      <c r="AT220" s="257" t="s">
        <v>168</v>
      </c>
      <c r="AU220" s="257" t="s">
        <v>91</v>
      </c>
      <c r="AY220" s="17" t="s">
        <v>165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7" t="s">
        <v>91</v>
      </c>
      <c r="BK220" s="258">
        <f>ROUND(I220*H220,2)</f>
        <v>0</v>
      </c>
      <c r="BL220" s="17" t="s">
        <v>256</v>
      </c>
      <c r="BM220" s="257" t="s">
        <v>814</v>
      </c>
    </row>
    <row r="221" s="13" customFormat="1">
      <c r="A221" s="13"/>
      <c r="B221" s="259"/>
      <c r="C221" s="260"/>
      <c r="D221" s="261" t="s">
        <v>174</v>
      </c>
      <c r="E221" s="262" t="s">
        <v>461</v>
      </c>
      <c r="F221" s="263" t="s">
        <v>815</v>
      </c>
      <c r="G221" s="260"/>
      <c r="H221" s="264">
        <v>37.244999999999997</v>
      </c>
      <c r="I221" s="265"/>
      <c r="J221" s="260"/>
      <c r="K221" s="260"/>
      <c r="L221" s="266"/>
      <c r="M221" s="267"/>
      <c r="N221" s="268"/>
      <c r="O221" s="268"/>
      <c r="P221" s="268"/>
      <c r="Q221" s="268"/>
      <c r="R221" s="268"/>
      <c r="S221" s="268"/>
      <c r="T221" s="26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0" t="s">
        <v>174</v>
      </c>
      <c r="AU221" s="270" t="s">
        <v>91</v>
      </c>
      <c r="AV221" s="13" t="s">
        <v>91</v>
      </c>
      <c r="AW221" s="13" t="s">
        <v>32</v>
      </c>
      <c r="AX221" s="13" t="s">
        <v>84</v>
      </c>
      <c r="AY221" s="270" t="s">
        <v>165</v>
      </c>
    </row>
    <row r="222" s="2" customFormat="1" ht="21.75" customHeight="1">
      <c r="A222" s="38"/>
      <c r="B222" s="39"/>
      <c r="C222" s="245" t="s">
        <v>361</v>
      </c>
      <c r="D222" s="245" t="s">
        <v>168</v>
      </c>
      <c r="E222" s="246" t="s">
        <v>609</v>
      </c>
      <c r="F222" s="247" t="s">
        <v>610</v>
      </c>
      <c r="G222" s="248" t="s">
        <v>171</v>
      </c>
      <c r="H222" s="249">
        <v>37.244999999999997</v>
      </c>
      <c r="I222" s="250"/>
      <c r="J222" s="251">
        <f>ROUND(I222*H222,2)</f>
        <v>0</v>
      </c>
      <c r="K222" s="252"/>
      <c r="L222" s="44"/>
      <c r="M222" s="253" t="s">
        <v>1</v>
      </c>
      <c r="N222" s="254" t="s">
        <v>42</v>
      </c>
      <c r="O222" s="91"/>
      <c r="P222" s="255">
        <f>O222*H222</f>
        <v>0</v>
      </c>
      <c r="Q222" s="255">
        <v>0.00042999999999999999</v>
      </c>
      <c r="R222" s="255">
        <f>Q222*H222</f>
        <v>0.016015349999999998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256</v>
      </c>
      <c r="AT222" s="257" t="s">
        <v>168</v>
      </c>
      <c r="AU222" s="257" t="s">
        <v>91</v>
      </c>
      <c r="AY222" s="17" t="s">
        <v>165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7" t="s">
        <v>91</v>
      </c>
      <c r="BK222" s="258">
        <f>ROUND(I222*H222,2)</f>
        <v>0</v>
      </c>
      <c r="BL222" s="17" t="s">
        <v>256</v>
      </c>
      <c r="BM222" s="257" t="s">
        <v>816</v>
      </c>
    </row>
    <row r="223" s="13" customFormat="1">
      <c r="A223" s="13"/>
      <c r="B223" s="259"/>
      <c r="C223" s="260"/>
      <c r="D223" s="261" t="s">
        <v>174</v>
      </c>
      <c r="E223" s="262" t="s">
        <v>1</v>
      </c>
      <c r="F223" s="263" t="s">
        <v>461</v>
      </c>
      <c r="G223" s="260"/>
      <c r="H223" s="264">
        <v>37.244999999999997</v>
      </c>
      <c r="I223" s="265"/>
      <c r="J223" s="260"/>
      <c r="K223" s="260"/>
      <c r="L223" s="266"/>
      <c r="M223" s="267"/>
      <c r="N223" s="268"/>
      <c r="O223" s="268"/>
      <c r="P223" s="268"/>
      <c r="Q223" s="268"/>
      <c r="R223" s="268"/>
      <c r="S223" s="268"/>
      <c r="T223" s="26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0" t="s">
        <v>174</v>
      </c>
      <c r="AU223" s="270" t="s">
        <v>91</v>
      </c>
      <c r="AV223" s="13" t="s">
        <v>91</v>
      </c>
      <c r="AW223" s="13" t="s">
        <v>32</v>
      </c>
      <c r="AX223" s="13" t="s">
        <v>84</v>
      </c>
      <c r="AY223" s="270" t="s">
        <v>165</v>
      </c>
    </row>
    <row r="224" s="2" customFormat="1" ht="21.75" customHeight="1">
      <c r="A224" s="38"/>
      <c r="B224" s="39"/>
      <c r="C224" s="282" t="s">
        <v>368</v>
      </c>
      <c r="D224" s="282" t="s">
        <v>219</v>
      </c>
      <c r="E224" s="283" t="s">
        <v>612</v>
      </c>
      <c r="F224" s="284" t="s">
        <v>613</v>
      </c>
      <c r="G224" s="285" t="s">
        <v>185</v>
      </c>
      <c r="H224" s="286">
        <v>4.4699999999999998</v>
      </c>
      <c r="I224" s="287"/>
      <c r="J224" s="288">
        <f>ROUND(I224*H224,2)</f>
        <v>0</v>
      </c>
      <c r="K224" s="289"/>
      <c r="L224" s="290"/>
      <c r="M224" s="291" t="s">
        <v>1</v>
      </c>
      <c r="N224" s="292" t="s">
        <v>42</v>
      </c>
      <c r="O224" s="91"/>
      <c r="P224" s="255">
        <f>O224*H224</f>
        <v>0</v>
      </c>
      <c r="Q224" s="255">
        <v>0.0177</v>
      </c>
      <c r="R224" s="255">
        <f>Q224*H224</f>
        <v>0.079118999999999995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331</v>
      </c>
      <c r="AT224" s="257" t="s">
        <v>219</v>
      </c>
      <c r="AU224" s="257" t="s">
        <v>91</v>
      </c>
      <c r="AY224" s="17" t="s">
        <v>165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7" t="s">
        <v>91</v>
      </c>
      <c r="BK224" s="258">
        <f>ROUND(I224*H224,2)</f>
        <v>0</v>
      </c>
      <c r="BL224" s="17" t="s">
        <v>256</v>
      </c>
      <c r="BM224" s="257" t="s">
        <v>817</v>
      </c>
    </row>
    <row r="225" s="13" customFormat="1">
      <c r="A225" s="13"/>
      <c r="B225" s="259"/>
      <c r="C225" s="260"/>
      <c r="D225" s="261" t="s">
        <v>174</v>
      </c>
      <c r="E225" s="262" t="s">
        <v>1</v>
      </c>
      <c r="F225" s="263" t="s">
        <v>615</v>
      </c>
      <c r="G225" s="260"/>
      <c r="H225" s="264">
        <v>3.7250000000000001</v>
      </c>
      <c r="I225" s="265"/>
      <c r="J225" s="260"/>
      <c r="K225" s="260"/>
      <c r="L225" s="266"/>
      <c r="M225" s="267"/>
      <c r="N225" s="268"/>
      <c r="O225" s="268"/>
      <c r="P225" s="268"/>
      <c r="Q225" s="268"/>
      <c r="R225" s="268"/>
      <c r="S225" s="268"/>
      <c r="T225" s="26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0" t="s">
        <v>174</v>
      </c>
      <c r="AU225" s="270" t="s">
        <v>91</v>
      </c>
      <c r="AV225" s="13" t="s">
        <v>91</v>
      </c>
      <c r="AW225" s="13" t="s">
        <v>32</v>
      </c>
      <c r="AX225" s="13" t="s">
        <v>84</v>
      </c>
      <c r="AY225" s="270" t="s">
        <v>165</v>
      </c>
    </row>
    <row r="226" s="13" customFormat="1">
      <c r="A226" s="13"/>
      <c r="B226" s="259"/>
      <c r="C226" s="260"/>
      <c r="D226" s="261" t="s">
        <v>174</v>
      </c>
      <c r="E226" s="260"/>
      <c r="F226" s="263" t="s">
        <v>818</v>
      </c>
      <c r="G226" s="260"/>
      <c r="H226" s="264">
        <v>4.4699999999999998</v>
      </c>
      <c r="I226" s="265"/>
      <c r="J226" s="260"/>
      <c r="K226" s="260"/>
      <c r="L226" s="266"/>
      <c r="M226" s="267"/>
      <c r="N226" s="268"/>
      <c r="O226" s="268"/>
      <c r="P226" s="268"/>
      <c r="Q226" s="268"/>
      <c r="R226" s="268"/>
      <c r="S226" s="268"/>
      <c r="T226" s="26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0" t="s">
        <v>174</v>
      </c>
      <c r="AU226" s="270" t="s">
        <v>91</v>
      </c>
      <c r="AV226" s="13" t="s">
        <v>91</v>
      </c>
      <c r="AW226" s="13" t="s">
        <v>4</v>
      </c>
      <c r="AX226" s="13" t="s">
        <v>84</v>
      </c>
      <c r="AY226" s="270" t="s">
        <v>165</v>
      </c>
    </row>
    <row r="227" s="2" customFormat="1" ht="16.5" customHeight="1">
      <c r="A227" s="38"/>
      <c r="B227" s="39"/>
      <c r="C227" s="245" t="s">
        <v>372</v>
      </c>
      <c r="D227" s="245" t="s">
        <v>168</v>
      </c>
      <c r="E227" s="246" t="s">
        <v>617</v>
      </c>
      <c r="F227" s="247" t="s">
        <v>618</v>
      </c>
      <c r="G227" s="248" t="s">
        <v>185</v>
      </c>
      <c r="H227" s="249">
        <v>1.2</v>
      </c>
      <c r="I227" s="250"/>
      <c r="J227" s="251">
        <f>ROUND(I227*H227,2)</f>
        <v>0</v>
      </c>
      <c r="K227" s="252"/>
      <c r="L227" s="44"/>
      <c r="M227" s="253" t="s">
        <v>1</v>
      </c>
      <c r="N227" s="254" t="s">
        <v>42</v>
      </c>
      <c r="O227" s="91"/>
      <c r="P227" s="255">
        <f>O227*H227</f>
        <v>0</v>
      </c>
      <c r="Q227" s="255">
        <v>0</v>
      </c>
      <c r="R227" s="255">
        <f>Q227*H227</f>
        <v>0</v>
      </c>
      <c r="S227" s="255">
        <v>0.035299999999999998</v>
      </c>
      <c r="T227" s="256">
        <f>S227*H227</f>
        <v>0.042359999999999995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7" t="s">
        <v>256</v>
      </c>
      <c r="AT227" s="257" t="s">
        <v>168</v>
      </c>
      <c r="AU227" s="257" t="s">
        <v>91</v>
      </c>
      <c r="AY227" s="17" t="s">
        <v>165</v>
      </c>
      <c r="BE227" s="258">
        <f>IF(N227="základní",J227,0)</f>
        <v>0</v>
      </c>
      <c r="BF227" s="258">
        <f>IF(N227="snížená",J227,0)</f>
        <v>0</v>
      </c>
      <c r="BG227" s="258">
        <f>IF(N227="zákl. přenesená",J227,0)</f>
        <v>0</v>
      </c>
      <c r="BH227" s="258">
        <f>IF(N227="sníž. přenesená",J227,0)</f>
        <v>0</v>
      </c>
      <c r="BI227" s="258">
        <f>IF(N227="nulová",J227,0)</f>
        <v>0</v>
      </c>
      <c r="BJ227" s="17" t="s">
        <v>91</v>
      </c>
      <c r="BK227" s="258">
        <f>ROUND(I227*H227,2)</f>
        <v>0</v>
      </c>
      <c r="BL227" s="17" t="s">
        <v>256</v>
      </c>
      <c r="BM227" s="257" t="s">
        <v>819</v>
      </c>
    </row>
    <row r="228" s="13" customFormat="1">
      <c r="A228" s="13"/>
      <c r="B228" s="259"/>
      <c r="C228" s="260"/>
      <c r="D228" s="261" t="s">
        <v>174</v>
      </c>
      <c r="E228" s="262" t="s">
        <v>1</v>
      </c>
      <c r="F228" s="263" t="s">
        <v>620</v>
      </c>
      <c r="G228" s="260"/>
      <c r="H228" s="264">
        <v>1.2</v>
      </c>
      <c r="I228" s="265"/>
      <c r="J228" s="260"/>
      <c r="K228" s="260"/>
      <c r="L228" s="266"/>
      <c r="M228" s="267"/>
      <c r="N228" s="268"/>
      <c r="O228" s="268"/>
      <c r="P228" s="268"/>
      <c r="Q228" s="268"/>
      <c r="R228" s="268"/>
      <c r="S228" s="268"/>
      <c r="T228" s="26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0" t="s">
        <v>174</v>
      </c>
      <c r="AU228" s="270" t="s">
        <v>91</v>
      </c>
      <c r="AV228" s="13" t="s">
        <v>91</v>
      </c>
      <c r="AW228" s="13" t="s">
        <v>32</v>
      </c>
      <c r="AX228" s="13" t="s">
        <v>84</v>
      </c>
      <c r="AY228" s="270" t="s">
        <v>165</v>
      </c>
    </row>
    <row r="229" s="2" customFormat="1" ht="16.5" customHeight="1">
      <c r="A229" s="38"/>
      <c r="B229" s="39"/>
      <c r="C229" s="245" t="s">
        <v>376</v>
      </c>
      <c r="D229" s="245" t="s">
        <v>168</v>
      </c>
      <c r="E229" s="246" t="s">
        <v>621</v>
      </c>
      <c r="F229" s="247" t="s">
        <v>622</v>
      </c>
      <c r="G229" s="248" t="s">
        <v>264</v>
      </c>
      <c r="H229" s="249">
        <v>1.2</v>
      </c>
      <c r="I229" s="250"/>
      <c r="J229" s="251">
        <f>ROUND(I229*H229,2)</f>
        <v>0</v>
      </c>
      <c r="K229" s="252"/>
      <c r="L229" s="44"/>
      <c r="M229" s="253" t="s">
        <v>1</v>
      </c>
      <c r="N229" s="254" t="s">
        <v>42</v>
      </c>
      <c r="O229" s="91"/>
      <c r="P229" s="255">
        <f>O229*H229</f>
        <v>0</v>
      </c>
      <c r="Q229" s="255">
        <v>0.0010200000000000001</v>
      </c>
      <c r="R229" s="255">
        <f>Q229*H229</f>
        <v>0.001224</v>
      </c>
      <c r="S229" s="255">
        <v>0.00298</v>
      </c>
      <c r="T229" s="256">
        <f>S229*H229</f>
        <v>0.0035759999999999998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7" t="s">
        <v>256</v>
      </c>
      <c r="AT229" s="257" t="s">
        <v>168</v>
      </c>
      <c r="AU229" s="257" t="s">
        <v>91</v>
      </c>
      <c r="AY229" s="17" t="s">
        <v>165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7" t="s">
        <v>91</v>
      </c>
      <c r="BK229" s="258">
        <f>ROUND(I229*H229,2)</f>
        <v>0</v>
      </c>
      <c r="BL229" s="17" t="s">
        <v>256</v>
      </c>
      <c r="BM229" s="257" t="s">
        <v>820</v>
      </c>
    </row>
    <row r="230" s="13" customFormat="1">
      <c r="A230" s="13"/>
      <c r="B230" s="259"/>
      <c r="C230" s="260"/>
      <c r="D230" s="261" t="s">
        <v>174</v>
      </c>
      <c r="E230" s="262" t="s">
        <v>1</v>
      </c>
      <c r="F230" s="263" t="s">
        <v>620</v>
      </c>
      <c r="G230" s="260"/>
      <c r="H230" s="264">
        <v>1.2</v>
      </c>
      <c r="I230" s="265"/>
      <c r="J230" s="260"/>
      <c r="K230" s="260"/>
      <c r="L230" s="266"/>
      <c r="M230" s="267"/>
      <c r="N230" s="268"/>
      <c r="O230" s="268"/>
      <c r="P230" s="268"/>
      <c r="Q230" s="268"/>
      <c r="R230" s="268"/>
      <c r="S230" s="268"/>
      <c r="T230" s="26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0" t="s">
        <v>174</v>
      </c>
      <c r="AU230" s="270" t="s">
        <v>91</v>
      </c>
      <c r="AV230" s="13" t="s">
        <v>91</v>
      </c>
      <c r="AW230" s="13" t="s">
        <v>32</v>
      </c>
      <c r="AX230" s="13" t="s">
        <v>84</v>
      </c>
      <c r="AY230" s="270" t="s">
        <v>165</v>
      </c>
    </row>
    <row r="231" s="2" customFormat="1" ht="16.5" customHeight="1">
      <c r="A231" s="38"/>
      <c r="B231" s="39"/>
      <c r="C231" s="282" t="s">
        <v>380</v>
      </c>
      <c r="D231" s="282" t="s">
        <v>219</v>
      </c>
      <c r="E231" s="283" t="s">
        <v>624</v>
      </c>
      <c r="F231" s="284" t="s">
        <v>625</v>
      </c>
      <c r="G231" s="285" t="s">
        <v>185</v>
      </c>
      <c r="H231" s="286">
        <v>1.3200000000000001</v>
      </c>
      <c r="I231" s="287"/>
      <c r="J231" s="288">
        <f>ROUND(I231*H231,2)</f>
        <v>0</v>
      </c>
      <c r="K231" s="289"/>
      <c r="L231" s="290"/>
      <c r="M231" s="291" t="s">
        <v>1</v>
      </c>
      <c r="N231" s="292" t="s">
        <v>42</v>
      </c>
      <c r="O231" s="91"/>
      <c r="P231" s="255">
        <f>O231*H231</f>
        <v>0</v>
      </c>
      <c r="Q231" s="255">
        <v>0.0177</v>
      </c>
      <c r="R231" s="255">
        <f>Q231*H231</f>
        <v>0.023364000000000003</v>
      </c>
      <c r="S231" s="255">
        <v>0</v>
      </c>
      <c r="T231" s="25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7" t="s">
        <v>331</v>
      </c>
      <c r="AT231" s="257" t="s">
        <v>219</v>
      </c>
      <c r="AU231" s="257" t="s">
        <v>91</v>
      </c>
      <c r="AY231" s="17" t="s">
        <v>165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7" t="s">
        <v>91</v>
      </c>
      <c r="BK231" s="258">
        <f>ROUND(I231*H231,2)</f>
        <v>0</v>
      </c>
      <c r="BL231" s="17" t="s">
        <v>256</v>
      </c>
      <c r="BM231" s="257" t="s">
        <v>821</v>
      </c>
    </row>
    <row r="232" s="13" customFormat="1">
      <c r="A232" s="13"/>
      <c r="B232" s="259"/>
      <c r="C232" s="260"/>
      <c r="D232" s="261" t="s">
        <v>174</v>
      </c>
      <c r="E232" s="260"/>
      <c r="F232" s="263" t="s">
        <v>627</v>
      </c>
      <c r="G232" s="260"/>
      <c r="H232" s="264">
        <v>1.3200000000000001</v>
      </c>
      <c r="I232" s="265"/>
      <c r="J232" s="260"/>
      <c r="K232" s="260"/>
      <c r="L232" s="266"/>
      <c r="M232" s="267"/>
      <c r="N232" s="268"/>
      <c r="O232" s="268"/>
      <c r="P232" s="268"/>
      <c r="Q232" s="268"/>
      <c r="R232" s="268"/>
      <c r="S232" s="268"/>
      <c r="T232" s="26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0" t="s">
        <v>174</v>
      </c>
      <c r="AU232" s="270" t="s">
        <v>91</v>
      </c>
      <c r="AV232" s="13" t="s">
        <v>91</v>
      </c>
      <c r="AW232" s="13" t="s">
        <v>4</v>
      </c>
      <c r="AX232" s="13" t="s">
        <v>84</v>
      </c>
      <c r="AY232" s="270" t="s">
        <v>165</v>
      </c>
    </row>
    <row r="233" s="2" customFormat="1" ht="16.5" customHeight="1">
      <c r="A233" s="38"/>
      <c r="B233" s="39"/>
      <c r="C233" s="245" t="s">
        <v>386</v>
      </c>
      <c r="D233" s="245" t="s">
        <v>168</v>
      </c>
      <c r="E233" s="246" t="s">
        <v>628</v>
      </c>
      <c r="F233" s="247" t="s">
        <v>629</v>
      </c>
      <c r="G233" s="248" t="s">
        <v>171</v>
      </c>
      <c r="H233" s="249">
        <v>37.244999999999997</v>
      </c>
      <c r="I233" s="250"/>
      <c r="J233" s="251">
        <f>ROUND(I233*H233,2)</f>
        <v>0</v>
      </c>
      <c r="K233" s="252"/>
      <c r="L233" s="44"/>
      <c r="M233" s="253" t="s">
        <v>1</v>
      </c>
      <c r="N233" s="254" t="s">
        <v>42</v>
      </c>
      <c r="O233" s="91"/>
      <c r="P233" s="255">
        <f>O233*H233</f>
        <v>0</v>
      </c>
      <c r="Q233" s="255">
        <v>0.00012</v>
      </c>
      <c r="R233" s="255">
        <f>Q233*H233</f>
        <v>0.0044694000000000001</v>
      </c>
      <c r="S233" s="255">
        <v>0</v>
      </c>
      <c r="T233" s="25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7" t="s">
        <v>256</v>
      </c>
      <c r="AT233" s="257" t="s">
        <v>168</v>
      </c>
      <c r="AU233" s="257" t="s">
        <v>91</v>
      </c>
      <c r="AY233" s="17" t="s">
        <v>165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7" t="s">
        <v>91</v>
      </c>
      <c r="BK233" s="258">
        <f>ROUND(I233*H233,2)</f>
        <v>0</v>
      </c>
      <c r="BL233" s="17" t="s">
        <v>256</v>
      </c>
      <c r="BM233" s="257" t="s">
        <v>822</v>
      </c>
    </row>
    <row r="234" s="13" customFormat="1">
      <c r="A234" s="13"/>
      <c r="B234" s="259"/>
      <c r="C234" s="260"/>
      <c r="D234" s="261" t="s">
        <v>174</v>
      </c>
      <c r="E234" s="262" t="s">
        <v>1</v>
      </c>
      <c r="F234" s="263" t="s">
        <v>461</v>
      </c>
      <c r="G234" s="260"/>
      <c r="H234" s="264">
        <v>37.244999999999997</v>
      </c>
      <c r="I234" s="265"/>
      <c r="J234" s="260"/>
      <c r="K234" s="260"/>
      <c r="L234" s="266"/>
      <c r="M234" s="267"/>
      <c r="N234" s="268"/>
      <c r="O234" s="268"/>
      <c r="P234" s="268"/>
      <c r="Q234" s="268"/>
      <c r="R234" s="268"/>
      <c r="S234" s="268"/>
      <c r="T234" s="26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0" t="s">
        <v>174</v>
      </c>
      <c r="AU234" s="270" t="s">
        <v>91</v>
      </c>
      <c r="AV234" s="13" t="s">
        <v>91</v>
      </c>
      <c r="AW234" s="13" t="s">
        <v>32</v>
      </c>
      <c r="AX234" s="13" t="s">
        <v>84</v>
      </c>
      <c r="AY234" s="270" t="s">
        <v>165</v>
      </c>
    </row>
    <row r="235" s="2" customFormat="1" ht="16.5" customHeight="1">
      <c r="A235" s="38"/>
      <c r="B235" s="39"/>
      <c r="C235" s="245" t="s">
        <v>390</v>
      </c>
      <c r="D235" s="245" t="s">
        <v>168</v>
      </c>
      <c r="E235" s="246" t="s">
        <v>631</v>
      </c>
      <c r="F235" s="247" t="s">
        <v>632</v>
      </c>
      <c r="G235" s="248" t="s">
        <v>264</v>
      </c>
      <c r="H235" s="249">
        <v>74.489999999999995</v>
      </c>
      <c r="I235" s="250"/>
      <c r="J235" s="251">
        <f>ROUND(I235*H235,2)</f>
        <v>0</v>
      </c>
      <c r="K235" s="252"/>
      <c r="L235" s="44"/>
      <c r="M235" s="253" t="s">
        <v>1</v>
      </c>
      <c r="N235" s="254" t="s">
        <v>42</v>
      </c>
      <c r="O235" s="91"/>
      <c r="P235" s="255">
        <f>O235*H235</f>
        <v>0</v>
      </c>
      <c r="Q235" s="255">
        <v>0</v>
      </c>
      <c r="R235" s="255">
        <f>Q235*H235</f>
        <v>0</v>
      </c>
      <c r="S235" s="255">
        <v>0</v>
      </c>
      <c r="T235" s="25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7" t="s">
        <v>256</v>
      </c>
      <c r="AT235" s="257" t="s">
        <v>168</v>
      </c>
      <c r="AU235" s="257" t="s">
        <v>91</v>
      </c>
      <c r="AY235" s="17" t="s">
        <v>165</v>
      </c>
      <c r="BE235" s="258">
        <f>IF(N235="základní",J235,0)</f>
        <v>0</v>
      </c>
      <c r="BF235" s="258">
        <f>IF(N235="snížená",J235,0)</f>
        <v>0</v>
      </c>
      <c r="BG235" s="258">
        <f>IF(N235="zákl. přenesená",J235,0)</f>
        <v>0</v>
      </c>
      <c r="BH235" s="258">
        <f>IF(N235="sníž. přenesená",J235,0)</f>
        <v>0</v>
      </c>
      <c r="BI235" s="258">
        <f>IF(N235="nulová",J235,0)</f>
        <v>0</v>
      </c>
      <c r="BJ235" s="17" t="s">
        <v>91</v>
      </c>
      <c r="BK235" s="258">
        <f>ROUND(I235*H235,2)</f>
        <v>0</v>
      </c>
      <c r="BL235" s="17" t="s">
        <v>256</v>
      </c>
      <c r="BM235" s="257" t="s">
        <v>823</v>
      </c>
    </row>
    <row r="236" s="13" customFormat="1">
      <c r="A236" s="13"/>
      <c r="B236" s="259"/>
      <c r="C236" s="260"/>
      <c r="D236" s="261" t="s">
        <v>174</v>
      </c>
      <c r="E236" s="262" t="s">
        <v>1</v>
      </c>
      <c r="F236" s="263" t="s">
        <v>634</v>
      </c>
      <c r="G236" s="260"/>
      <c r="H236" s="264">
        <v>74.489999999999995</v>
      </c>
      <c r="I236" s="265"/>
      <c r="J236" s="260"/>
      <c r="K236" s="260"/>
      <c r="L236" s="266"/>
      <c r="M236" s="267"/>
      <c r="N236" s="268"/>
      <c r="O236" s="268"/>
      <c r="P236" s="268"/>
      <c r="Q236" s="268"/>
      <c r="R236" s="268"/>
      <c r="S236" s="268"/>
      <c r="T236" s="26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0" t="s">
        <v>174</v>
      </c>
      <c r="AU236" s="270" t="s">
        <v>91</v>
      </c>
      <c r="AV236" s="13" t="s">
        <v>91</v>
      </c>
      <c r="AW236" s="13" t="s">
        <v>32</v>
      </c>
      <c r="AX236" s="13" t="s">
        <v>84</v>
      </c>
      <c r="AY236" s="270" t="s">
        <v>165</v>
      </c>
    </row>
    <row r="237" s="2" customFormat="1" ht="21.75" customHeight="1">
      <c r="A237" s="38"/>
      <c r="B237" s="39"/>
      <c r="C237" s="245" t="s">
        <v>394</v>
      </c>
      <c r="D237" s="245" t="s">
        <v>168</v>
      </c>
      <c r="E237" s="246" t="s">
        <v>635</v>
      </c>
      <c r="F237" s="247" t="s">
        <v>636</v>
      </c>
      <c r="G237" s="248" t="s">
        <v>576</v>
      </c>
      <c r="H237" s="298"/>
      <c r="I237" s="250"/>
      <c r="J237" s="251">
        <f>ROUND(I237*H237,2)</f>
        <v>0</v>
      </c>
      <c r="K237" s="252"/>
      <c r="L237" s="44"/>
      <c r="M237" s="253" t="s">
        <v>1</v>
      </c>
      <c r="N237" s="254" t="s">
        <v>42</v>
      </c>
      <c r="O237" s="91"/>
      <c r="P237" s="255">
        <f>O237*H237</f>
        <v>0</v>
      </c>
      <c r="Q237" s="255">
        <v>0</v>
      </c>
      <c r="R237" s="255">
        <f>Q237*H237</f>
        <v>0</v>
      </c>
      <c r="S237" s="255">
        <v>0</v>
      </c>
      <c r="T237" s="25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7" t="s">
        <v>256</v>
      </c>
      <c r="AT237" s="257" t="s">
        <v>168</v>
      </c>
      <c r="AU237" s="257" t="s">
        <v>91</v>
      </c>
      <c r="AY237" s="17" t="s">
        <v>165</v>
      </c>
      <c r="BE237" s="258">
        <f>IF(N237="základní",J237,0)</f>
        <v>0</v>
      </c>
      <c r="BF237" s="258">
        <f>IF(N237="snížená",J237,0)</f>
        <v>0</v>
      </c>
      <c r="BG237" s="258">
        <f>IF(N237="zákl. přenesená",J237,0)</f>
        <v>0</v>
      </c>
      <c r="BH237" s="258">
        <f>IF(N237="sníž. přenesená",J237,0)</f>
        <v>0</v>
      </c>
      <c r="BI237" s="258">
        <f>IF(N237="nulová",J237,0)</f>
        <v>0</v>
      </c>
      <c r="BJ237" s="17" t="s">
        <v>91</v>
      </c>
      <c r="BK237" s="258">
        <f>ROUND(I237*H237,2)</f>
        <v>0</v>
      </c>
      <c r="BL237" s="17" t="s">
        <v>256</v>
      </c>
      <c r="BM237" s="257" t="s">
        <v>824</v>
      </c>
    </row>
    <row r="238" s="12" customFormat="1" ht="22.8" customHeight="1">
      <c r="A238" s="12"/>
      <c r="B238" s="229"/>
      <c r="C238" s="230"/>
      <c r="D238" s="231" t="s">
        <v>75</v>
      </c>
      <c r="E238" s="243" t="s">
        <v>638</v>
      </c>
      <c r="F238" s="243" t="s">
        <v>639</v>
      </c>
      <c r="G238" s="230"/>
      <c r="H238" s="230"/>
      <c r="I238" s="233"/>
      <c r="J238" s="244">
        <f>BK238</f>
        <v>0</v>
      </c>
      <c r="K238" s="230"/>
      <c r="L238" s="235"/>
      <c r="M238" s="236"/>
      <c r="N238" s="237"/>
      <c r="O238" s="237"/>
      <c r="P238" s="238">
        <f>SUM(P239:P240)</f>
        <v>0</v>
      </c>
      <c r="Q238" s="237"/>
      <c r="R238" s="238">
        <f>SUM(R239:R240)</f>
        <v>2.5600000000000002E-05</v>
      </c>
      <c r="S238" s="237"/>
      <c r="T238" s="239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40" t="s">
        <v>91</v>
      </c>
      <c r="AT238" s="241" t="s">
        <v>75</v>
      </c>
      <c r="AU238" s="241" t="s">
        <v>84</v>
      </c>
      <c r="AY238" s="240" t="s">
        <v>165</v>
      </c>
      <c r="BK238" s="242">
        <f>SUM(BK239:BK240)</f>
        <v>0</v>
      </c>
    </row>
    <row r="239" s="2" customFormat="1" ht="16.5" customHeight="1">
      <c r="A239" s="38"/>
      <c r="B239" s="39"/>
      <c r="C239" s="245" t="s">
        <v>400</v>
      </c>
      <c r="D239" s="245" t="s">
        <v>168</v>
      </c>
      <c r="E239" s="246" t="s">
        <v>640</v>
      </c>
      <c r="F239" s="247" t="s">
        <v>641</v>
      </c>
      <c r="G239" s="248" t="s">
        <v>185</v>
      </c>
      <c r="H239" s="249">
        <v>0.64000000000000001</v>
      </c>
      <c r="I239" s="250"/>
      <c r="J239" s="251">
        <f>ROUND(I239*H239,2)</f>
        <v>0</v>
      </c>
      <c r="K239" s="252"/>
      <c r="L239" s="44"/>
      <c r="M239" s="253" t="s">
        <v>1</v>
      </c>
      <c r="N239" s="254" t="s">
        <v>42</v>
      </c>
      <c r="O239" s="91"/>
      <c r="P239" s="255">
        <f>O239*H239</f>
        <v>0</v>
      </c>
      <c r="Q239" s="255">
        <v>4.0000000000000003E-05</v>
      </c>
      <c r="R239" s="255">
        <f>Q239*H239</f>
        <v>2.5600000000000002E-05</v>
      </c>
      <c r="S239" s="255">
        <v>0</v>
      </c>
      <c r="T239" s="25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7" t="s">
        <v>256</v>
      </c>
      <c r="AT239" s="257" t="s">
        <v>168</v>
      </c>
      <c r="AU239" s="257" t="s">
        <v>91</v>
      </c>
      <c r="AY239" s="17" t="s">
        <v>165</v>
      </c>
      <c r="BE239" s="258">
        <f>IF(N239="základní",J239,0)</f>
        <v>0</v>
      </c>
      <c r="BF239" s="258">
        <f>IF(N239="snížená",J239,0)</f>
        <v>0</v>
      </c>
      <c r="BG239" s="258">
        <f>IF(N239="zákl. přenesená",J239,0)</f>
        <v>0</v>
      </c>
      <c r="BH239" s="258">
        <f>IF(N239="sníž. přenesená",J239,0)</f>
        <v>0</v>
      </c>
      <c r="BI239" s="258">
        <f>IF(N239="nulová",J239,0)</f>
        <v>0</v>
      </c>
      <c r="BJ239" s="17" t="s">
        <v>91</v>
      </c>
      <c r="BK239" s="258">
        <f>ROUND(I239*H239,2)</f>
        <v>0</v>
      </c>
      <c r="BL239" s="17" t="s">
        <v>256</v>
      </c>
      <c r="BM239" s="257" t="s">
        <v>825</v>
      </c>
    </row>
    <row r="240" s="13" customFormat="1">
      <c r="A240" s="13"/>
      <c r="B240" s="259"/>
      <c r="C240" s="260"/>
      <c r="D240" s="261" t="s">
        <v>174</v>
      </c>
      <c r="E240" s="262" t="s">
        <v>643</v>
      </c>
      <c r="F240" s="263" t="s">
        <v>644</v>
      </c>
      <c r="G240" s="260"/>
      <c r="H240" s="264">
        <v>0.64000000000000001</v>
      </c>
      <c r="I240" s="265"/>
      <c r="J240" s="260"/>
      <c r="K240" s="260"/>
      <c r="L240" s="266"/>
      <c r="M240" s="267"/>
      <c r="N240" s="268"/>
      <c r="O240" s="268"/>
      <c r="P240" s="268"/>
      <c r="Q240" s="268"/>
      <c r="R240" s="268"/>
      <c r="S240" s="268"/>
      <c r="T240" s="26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0" t="s">
        <v>174</v>
      </c>
      <c r="AU240" s="270" t="s">
        <v>91</v>
      </c>
      <c r="AV240" s="13" t="s">
        <v>91</v>
      </c>
      <c r="AW240" s="13" t="s">
        <v>32</v>
      </c>
      <c r="AX240" s="13" t="s">
        <v>84</v>
      </c>
      <c r="AY240" s="270" t="s">
        <v>165</v>
      </c>
    </row>
    <row r="241" s="12" customFormat="1" ht="22.8" customHeight="1">
      <c r="A241" s="12"/>
      <c r="B241" s="229"/>
      <c r="C241" s="230"/>
      <c r="D241" s="231" t="s">
        <v>75</v>
      </c>
      <c r="E241" s="243" t="s">
        <v>645</v>
      </c>
      <c r="F241" s="243" t="s">
        <v>646</v>
      </c>
      <c r="G241" s="230"/>
      <c r="H241" s="230"/>
      <c r="I241" s="233"/>
      <c r="J241" s="244">
        <f>BK241</f>
        <v>0</v>
      </c>
      <c r="K241" s="230"/>
      <c r="L241" s="235"/>
      <c r="M241" s="236"/>
      <c r="N241" s="237"/>
      <c r="O241" s="237"/>
      <c r="P241" s="238">
        <f>SUM(P242:P245)</f>
        <v>0</v>
      </c>
      <c r="Q241" s="237"/>
      <c r="R241" s="238">
        <f>SUM(R242:R245)</f>
        <v>0.0053939999999999995</v>
      </c>
      <c r="S241" s="237"/>
      <c r="T241" s="239">
        <f>SUM(T242:T245)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40" t="s">
        <v>91</v>
      </c>
      <c r="AT241" s="241" t="s">
        <v>75</v>
      </c>
      <c r="AU241" s="241" t="s">
        <v>84</v>
      </c>
      <c r="AY241" s="240" t="s">
        <v>165</v>
      </c>
      <c r="BK241" s="242">
        <f>SUM(BK242:BK245)</f>
        <v>0</v>
      </c>
    </row>
    <row r="242" s="2" customFormat="1" ht="21.75" customHeight="1">
      <c r="A242" s="38"/>
      <c r="B242" s="39"/>
      <c r="C242" s="245" t="s">
        <v>405</v>
      </c>
      <c r="D242" s="245" t="s">
        <v>168</v>
      </c>
      <c r="E242" s="246" t="s">
        <v>647</v>
      </c>
      <c r="F242" s="247" t="s">
        <v>648</v>
      </c>
      <c r="G242" s="248" t="s">
        <v>264</v>
      </c>
      <c r="H242" s="249">
        <v>1.24</v>
      </c>
      <c r="I242" s="250"/>
      <c r="J242" s="251">
        <f>ROUND(I242*H242,2)</f>
        <v>0</v>
      </c>
      <c r="K242" s="252"/>
      <c r="L242" s="44"/>
      <c r="M242" s="253" t="s">
        <v>1</v>
      </c>
      <c r="N242" s="254" t="s">
        <v>42</v>
      </c>
      <c r="O242" s="91"/>
      <c r="P242" s="255">
        <f>O242*H242</f>
        <v>0</v>
      </c>
      <c r="Q242" s="255">
        <v>0.0043499999999999997</v>
      </c>
      <c r="R242" s="255">
        <f>Q242*H242</f>
        <v>0.0053939999999999995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256</v>
      </c>
      <c r="AT242" s="257" t="s">
        <v>168</v>
      </c>
      <c r="AU242" s="257" t="s">
        <v>91</v>
      </c>
      <c r="AY242" s="17" t="s">
        <v>165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7" t="s">
        <v>91</v>
      </c>
      <c r="BK242" s="258">
        <f>ROUND(I242*H242,2)</f>
        <v>0</v>
      </c>
      <c r="BL242" s="17" t="s">
        <v>256</v>
      </c>
      <c r="BM242" s="257" t="s">
        <v>826</v>
      </c>
    </row>
    <row r="243" s="13" customFormat="1">
      <c r="A243" s="13"/>
      <c r="B243" s="259"/>
      <c r="C243" s="260"/>
      <c r="D243" s="261" t="s">
        <v>174</v>
      </c>
      <c r="E243" s="262" t="s">
        <v>1</v>
      </c>
      <c r="F243" s="263" t="s">
        <v>650</v>
      </c>
      <c r="G243" s="260"/>
      <c r="H243" s="264">
        <v>0.59999999999999998</v>
      </c>
      <c r="I243" s="265"/>
      <c r="J243" s="260"/>
      <c r="K243" s="260"/>
      <c r="L243" s="266"/>
      <c r="M243" s="267"/>
      <c r="N243" s="268"/>
      <c r="O243" s="268"/>
      <c r="P243" s="268"/>
      <c r="Q243" s="268"/>
      <c r="R243" s="268"/>
      <c r="S243" s="268"/>
      <c r="T243" s="26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0" t="s">
        <v>174</v>
      </c>
      <c r="AU243" s="270" t="s">
        <v>91</v>
      </c>
      <c r="AV243" s="13" t="s">
        <v>91</v>
      </c>
      <c r="AW243" s="13" t="s">
        <v>32</v>
      </c>
      <c r="AX243" s="13" t="s">
        <v>76</v>
      </c>
      <c r="AY243" s="270" t="s">
        <v>165</v>
      </c>
    </row>
    <row r="244" s="13" customFormat="1">
      <c r="A244" s="13"/>
      <c r="B244" s="259"/>
      <c r="C244" s="260"/>
      <c r="D244" s="261" t="s">
        <v>174</v>
      </c>
      <c r="E244" s="262" t="s">
        <v>1</v>
      </c>
      <c r="F244" s="263" t="s">
        <v>651</v>
      </c>
      <c r="G244" s="260"/>
      <c r="H244" s="264">
        <v>0.64000000000000001</v>
      </c>
      <c r="I244" s="265"/>
      <c r="J244" s="260"/>
      <c r="K244" s="260"/>
      <c r="L244" s="266"/>
      <c r="M244" s="267"/>
      <c r="N244" s="268"/>
      <c r="O244" s="268"/>
      <c r="P244" s="268"/>
      <c r="Q244" s="268"/>
      <c r="R244" s="268"/>
      <c r="S244" s="268"/>
      <c r="T244" s="26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0" t="s">
        <v>174</v>
      </c>
      <c r="AU244" s="270" t="s">
        <v>91</v>
      </c>
      <c r="AV244" s="13" t="s">
        <v>91</v>
      </c>
      <c r="AW244" s="13" t="s">
        <v>32</v>
      </c>
      <c r="AX244" s="13" t="s">
        <v>76</v>
      </c>
      <c r="AY244" s="270" t="s">
        <v>165</v>
      </c>
    </row>
    <row r="245" s="14" customFormat="1">
      <c r="A245" s="14"/>
      <c r="B245" s="271"/>
      <c r="C245" s="272"/>
      <c r="D245" s="261" t="s">
        <v>174</v>
      </c>
      <c r="E245" s="273" t="s">
        <v>1</v>
      </c>
      <c r="F245" s="274" t="s">
        <v>182</v>
      </c>
      <c r="G245" s="272"/>
      <c r="H245" s="275">
        <v>1.24</v>
      </c>
      <c r="I245" s="276"/>
      <c r="J245" s="272"/>
      <c r="K245" s="272"/>
      <c r="L245" s="277"/>
      <c r="M245" s="278"/>
      <c r="N245" s="279"/>
      <c r="O245" s="279"/>
      <c r="P245" s="279"/>
      <c r="Q245" s="279"/>
      <c r="R245" s="279"/>
      <c r="S245" s="279"/>
      <c r="T245" s="28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81" t="s">
        <v>174</v>
      </c>
      <c r="AU245" s="281" t="s">
        <v>91</v>
      </c>
      <c r="AV245" s="14" t="s">
        <v>172</v>
      </c>
      <c r="AW245" s="14" t="s">
        <v>32</v>
      </c>
      <c r="AX245" s="14" t="s">
        <v>84</v>
      </c>
      <c r="AY245" s="281" t="s">
        <v>165</v>
      </c>
    </row>
    <row r="246" s="12" customFormat="1" ht="22.8" customHeight="1">
      <c r="A246" s="12"/>
      <c r="B246" s="229"/>
      <c r="C246" s="230"/>
      <c r="D246" s="231" t="s">
        <v>75</v>
      </c>
      <c r="E246" s="243" t="s">
        <v>398</v>
      </c>
      <c r="F246" s="243" t="s">
        <v>399</v>
      </c>
      <c r="G246" s="230"/>
      <c r="H246" s="230"/>
      <c r="I246" s="233"/>
      <c r="J246" s="244">
        <f>BK246</f>
        <v>0</v>
      </c>
      <c r="K246" s="230"/>
      <c r="L246" s="235"/>
      <c r="M246" s="236"/>
      <c r="N246" s="237"/>
      <c r="O246" s="237"/>
      <c r="P246" s="238">
        <f>SUM(P247:P294)</f>
        <v>0</v>
      </c>
      <c r="Q246" s="237"/>
      <c r="R246" s="238">
        <f>SUM(R247:R294)</f>
        <v>0.5305970000000001</v>
      </c>
      <c r="S246" s="237"/>
      <c r="T246" s="239">
        <f>SUM(T247:T294)</f>
        <v>0.013420499999999998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40" t="s">
        <v>91</v>
      </c>
      <c r="AT246" s="241" t="s">
        <v>75</v>
      </c>
      <c r="AU246" s="241" t="s">
        <v>84</v>
      </c>
      <c r="AY246" s="240" t="s">
        <v>165</v>
      </c>
      <c r="BK246" s="242">
        <f>SUM(BK247:BK294)</f>
        <v>0</v>
      </c>
    </row>
    <row r="247" s="2" customFormat="1" ht="21.75" customHeight="1">
      <c r="A247" s="38"/>
      <c r="B247" s="39"/>
      <c r="C247" s="245" t="s">
        <v>409</v>
      </c>
      <c r="D247" s="245" t="s">
        <v>168</v>
      </c>
      <c r="E247" s="246" t="s">
        <v>652</v>
      </c>
      <c r="F247" s="247" t="s">
        <v>653</v>
      </c>
      <c r="G247" s="248" t="s">
        <v>185</v>
      </c>
      <c r="H247" s="249">
        <v>4.6749999999999998</v>
      </c>
      <c r="I247" s="250"/>
      <c r="J247" s="251">
        <f>ROUND(I247*H247,2)</f>
        <v>0</v>
      </c>
      <c r="K247" s="252"/>
      <c r="L247" s="44"/>
      <c r="M247" s="253" t="s">
        <v>1</v>
      </c>
      <c r="N247" s="254" t="s">
        <v>42</v>
      </c>
      <c r="O247" s="91"/>
      <c r="P247" s="255">
        <f>O247*H247</f>
        <v>0</v>
      </c>
      <c r="Q247" s="255">
        <v>6.0000000000000002E-05</v>
      </c>
      <c r="R247" s="255">
        <f>Q247*H247</f>
        <v>0.00028049999999999999</v>
      </c>
      <c r="S247" s="255">
        <v>0</v>
      </c>
      <c r="T247" s="25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57" t="s">
        <v>256</v>
      </c>
      <c r="AT247" s="257" t="s">
        <v>168</v>
      </c>
      <c r="AU247" s="257" t="s">
        <v>91</v>
      </c>
      <c r="AY247" s="17" t="s">
        <v>165</v>
      </c>
      <c r="BE247" s="258">
        <f>IF(N247="základní",J247,0)</f>
        <v>0</v>
      </c>
      <c r="BF247" s="258">
        <f>IF(N247="snížená",J247,0)</f>
        <v>0</v>
      </c>
      <c r="BG247" s="258">
        <f>IF(N247="zákl. přenesená",J247,0)</f>
        <v>0</v>
      </c>
      <c r="BH247" s="258">
        <f>IF(N247="sníž. přenesená",J247,0)</f>
        <v>0</v>
      </c>
      <c r="BI247" s="258">
        <f>IF(N247="nulová",J247,0)</f>
        <v>0</v>
      </c>
      <c r="BJ247" s="17" t="s">
        <v>91</v>
      </c>
      <c r="BK247" s="258">
        <f>ROUND(I247*H247,2)</f>
        <v>0</v>
      </c>
      <c r="BL247" s="17" t="s">
        <v>256</v>
      </c>
      <c r="BM247" s="257" t="s">
        <v>827</v>
      </c>
    </row>
    <row r="248" s="13" customFormat="1">
      <c r="A248" s="13"/>
      <c r="B248" s="259"/>
      <c r="C248" s="260"/>
      <c r="D248" s="261" t="s">
        <v>174</v>
      </c>
      <c r="E248" s="262" t="s">
        <v>465</v>
      </c>
      <c r="F248" s="263" t="s">
        <v>828</v>
      </c>
      <c r="G248" s="260"/>
      <c r="H248" s="264">
        <v>4.6749999999999998</v>
      </c>
      <c r="I248" s="265"/>
      <c r="J248" s="260"/>
      <c r="K248" s="260"/>
      <c r="L248" s="266"/>
      <c r="M248" s="267"/>
      <c r="N248" s="268"/>
      <c r="O248" s="268"/>
      <c r="P248" s="268"/>
      <c r="Q248" s="268"/>
      <c r="R248" s="268"/>
      <c r="S248" s="268"/>
      <c r="T248" s="26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70" t="s">
        <v>174</v>
      </c>
      <c r="AU248" s="270" t="s">
        <v>91</v>
      </c>
      <c r="AV248" s="13" t="s">
        <v>91</v>
      </c>
      <c r="AW248" s="13" t="s">
        <v>32</v>
      </c>
      <c r="AX248" s="13" t="s">
        <v>84</v>
      </c>
      <c r="AY248" s="270" t="s">
        <v>165</v>
      </c>
    </row>
    <row r="249" s="2" customFormat="1" ht="21.75" customHeight="1">
      <c r="A249" s="38"/>
      <c r="B249" s="39"/>
      <c r="C249" s="245" t="s">
        <v>414</v>
      </c>
      <c r="D249" s="245" t="s">
        <v>168</v>
      </c>
      <c r="E249" s="246" t="s">
        <v>401</v>
      </c>
      <c r="F249" s="247" t="s">
        <v>402</v>
      </c>
      <c r="G249" s="248" t="s">
        <v>185</v>
      </c>
      <c r="H249" s="249">
        <v>5.8170000000000002</v>
      </c>
      <c r="I249" s="250"/>
      <c r="J249" s="251">
        <f>ROUND(I249*H249,2)</f>
        <v>0</v>
      </c>
      <c r="K249" s="252"/>
      <c r="L249" s="44"/>
      <c r="M249" s="253" t="s">
        <v>1</v>
      </c>
      <c r="N249" s="254" t="s">
        <v>42</v>
      </c>
      <c r="O249" s="91"/>
      <c r="P249" s="255">
        <f>O249*H249</f>
        <v>0</v>
      </c>
      <c r="Q249" s="255">
        <v>0.00012999999999999999</v>
      </c>
      <c r="R249" s="255">
        <f>Q249*H249</f>
        <v>0.00075621</v>
      </c>
      <c r="S249" s="255">
        <v>0</v>
      </c>
      <c r="T249" s="25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57" t="s">
        <v>256</v>
      </c>
      <c r="AT249" s="257" t="s">
        <v>168</v>
      </c>
      <c r="AU249" s="257" t="s">
        <v>91</v>
      </c>
      <c r="AY249" s="17" t="s">
        <v>165</v>
      </c>
      <c r="BE249" s="258">
        <f>IF(N249="základní",J249,0)</f>
        <v>0</v>
      </c>
      <c r="BF249" s="258">
        <f>IF(N249="snížená",J249,0)</f>
        <v>0</v>
      </c>
      <c r="BG249" s="258">
        <f>IF(N249="zákl. přenesená",J249,0)</f>
        <v>0</v>
      </c>
      <c r="BH249" s="258">
        <f>IF(N249="sníž. přenesená",J249,0)</f>
        <v>0</v>
      </c>
      <c r="BI249" s="258">
        <f>IF(N249="nulová",J249,0)</f>
        <v>0</v>
      </c>
      <c r="BJ249" s="17" t="s">
        <v>91</v>
      </c>
      <c r="BK249" s="258">
        <f>ROUND(I249*H249,2)</f>
        <v>0</v>
      </c>
      <c r="BL249" s="17" t="s">
        <v>256</v>
      </c>
      <c r="BM249" s="257" t="s">
        <v>829</v>
      </c>
    </row>
    <row r="250" s="13" customFormat="1">
      <c r="A250" s="13"/>
      <c r="B250" s="259"/>
      <c r="C250" s="260"/>
      <c r="D250" s="261" t="s">
        <v>174</v>
      </c>
      <c r="E250" s="262" t="s">
        <v>1</v>
      </c>
      <c r="F250" s="263" t="s">
        <v>657</v>
      </c>
      <c r="G250" s="260"/>
      <c r="H250" s="264">
        <v>5.8170000000000002</v>
      </c>
      <c r="I250" s="265"/>
      <c r="J250" s="260"/>
      <c r="K250" s="260"/>
      <c r="L250" s="266"/>
      <c r="M250" s="267"/>
      <c r="N250" s="268"/>
      <c r="O250" s="268"/>
      <c r="P250" s="268"/>
      <c r="Q250" s="268"/>
      <c r="R250" s="268"/>
      <c r="S250" s="268"/>
      <c r="T250" s="26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0" t="s">
        <v>174</v>
      </c>
      <c r="AU250" s="270" t="s">
        <v>91</v>
      </c>
      <c r="AV250" s="13" t="s">
        <v>91</v>
      </c>
      <c r="AW250" s="13" t="s">
        <v>32</v>
      </c>
      <c r="AX250" s="13" t="s">
        <v>84</v>
      </c>
      <c r="AY250" s="270" t="s">
        <v>165</v>
      </c>
    </row>
    <row r="251" s="2" customFormat="1" ht="21.75" customHeight="1">
      <c r="A251" s="38"/>
      <c r="B251" s="39"/>
      <c r="C251" s="245" t="s">
        <v>418</v>
      </c>
      <c r="D251" s="245" t="s">
        <v>168</v>
      </c>
      <c r="E251" s="246" t="s">
        <v>406</v>
      </c>
      <c r="F251" s="247" t="s">
        <v>407</v>
      </c>
      <c r="G251" s="248" t="s">
        <v>185</v>
      </c>
      <c r="H251" s="249">
        <v>1.1419999999999999</v>
      </c>
      <c r="I251" s="250"/>
      <c r="J251" s="251">
        <f>ROUND(I251*H251,2)</f>
        <v>0</v>
      </c>
      <c r="K251" s="252"/>
      <c r="L251" s="44"/>
      <c r="M251" s="253" t="s">
        <v>1</v>
      </c>
      <c r="N251" s="254" t="s">
        <v>42</v>
      </c>
      <c r="O251" s="91"/>
      <c r="P251" s="255">
        <f>O251*H251</f>
        <v>0</v>
      </c>
      <c r="Q251" s="255">
        <v>0.00012</v>
      </c>
      <c r="R251" s="255">
        <f>Q251*H251</f>
        <v>0.00013704</v>
      </c>
      <c r="S251" s="255">
        <v>0</v>
      </c>
      <c r="T251" s="25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7" t="s">
        <v>256</v>
      </c>
      <c r="AT251" s="257" t="s">
        <v>168</v>
      </c>
      <c r="AU251" s="257" t="s">
        <v>91</v>
      </c>
      <c r="AY251" s="17" t="s">
        <v>165</v>
      </c>
      <c r="BE251" s="258">
        <f>IF(N251="základní",J251,0)</f>
        <v>0</v>
      </c>
      <c r="BF251" s="258">
        <f>IF(N251="snížená",J251,0)</f>
        <v>0</v>
      </c>
      <c r="BG251" s="258">
        <f>IF(N251="zákl. přenesená",J251,0)</f>
        <v>0</v>
      </c>
      <c r="BH251" s="258">
        <f>IF(N251="sníž. přenesená",J251,0)</f>
        <v>0</v>
      </c>
      <c r="BI251" s="258">
        <f>IF(N251="nulová",J251,0)</f>
        <v>0</v>
      </c>
      <c r="BJ251" s="17" t="s">
        <v>91</v>
      </c>
      <c r="BK251" s="258">
        <f>ROUND(I251*H251,2)</f>
        <v>0</v>
      </c>
      <c r="BL251" s="17" t="s">
        <v>256</v>
      </c>
      <c r="BM251" s="257" t="s">
        <v>830</v>
      </c>
    </row>
    <row r="252" s="13" customFormat="1">
      <c r="A252" s="13"/>
      <c r="B252" s="259"/>
      <c r="C252" s="260"/>
      <c r="D252" s="261" t="s">
        <v>174</v>
      </c>
      <c r="E252" s="262" t="s">
        <v>117</v>
      </c>
      <c r="F252" s="263" t="s">
        <v>659</v>
      </c>
      <c r="G252" s="260"/>
      <c r="H252" s="264">
        <v>1.1419999999999999</v>
      </c>
      <c r="I252" s="265"/>
      <c r="J252" s="260"/>
      <c r="K252" s="260"/>
      <c r="L252" s="266"/>
      <c r="M252" s="267"/>
      <c r="N252" s="268"/>
      <c r="O252" s="268"/>
      <c r="P252" s="268"/>
      <c r="Q252" s="268"/>
      <c r="R252" s="268"/>
      <c r="S252" s="268"/>
      <c r="T252" s="26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70" t="s">
        <v>174</v>
      </c>
      <c r="AU252" s="270" t="s">
        <v>91</v>
      </c>
      <c r="AV252" s="13" t="s">
        <v>91</v>
      </c>
      <c r="AW252" s="13" t="s">
        <v>32</v>
      </c>
      <c r="AX252" s="13" t="s">
        <v>84</v>
      </c>
      <c r="AY252" s="270" t="s">
        <v>165</v>
      </c>
    </row>
    <row r="253" s="2" customFormat="1" ht="21.75" customHeight="1">
      <c r="A253" s="38"/>
      <c r="B253" s="39"/>
      <c r="C253" s="245" t="s">
        <v>422</v>
      </c>
      <c r="D253" s="245" t="s">
        <v>168</v>
      </c>
      <c r="E253" s="246" t="s">
        <v>660</v>
      </c>
      <c r="F253" s="247" t="s">
        <v>661</v>
      </c>
      <c r="G253" s="248" t="s">
        <v>185</v>
      </c>
      <c r="H253" s="249">
        <v>4.6749999999999998</v>
      </c>
      <c r="I253" s="250"/>
      <c r="J253" s="251">
        <f>ROUND(I253*H253,2)</f>
        <v>0</v>
      </c>
      <c r="K253" s="252"/>
      <c r="L253" s="44"/>
      <c r="M253" s="253" t="s">
        <v>1</v>
      </c>
      <c r="N253" s="254" t="s">
        <v>42</v>
      </c>
      <c r="O253" s="91"/>
      <c r="P253" s="255">
        <f>O253*H253</f>
        <v>0</v>
      </c>
      <c r="Q253" s="255">
        <v>0.00029</v>
      </c>
      <c r="R253" s="255">
        <f>Q253*H253</f>
        <v>0.00135575</v>
      </c>
      <c r="S253" s="255">
        <v>0</v>
      </c>
      <c r="T253" s="25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57" t="s">
        <v>256</v>
      </c>
      <c r="AT253" s="257" t="s">
        <v>168</v>
      </c>
      <c r="AU253" s="257" t="s">
        <v>91</v>
      </c>
      <c r="AY253" s="17" t="s">
        <v>165</v>
      </c>
      <c r="BE253" s="258">
        <f>IF(N253="základní",J253,0)</f>
        <v>0</v>
      </c>
      <c r="BF253" s="258">
        <f>IF(N253="snížená",J253,0)</f>
        <v>0</v>
      </c>
      <c r="BG253" s="258">
        <f>IF(N253="zákl. přenesená",J253,0)</f>
        <v>0</v>
      </c>
      <c r="BH253" s="258">
        <f>IF(N253="sníž. přenesená",J253,0)</f>
        <v>0</v>
      </c>
      <c r="BI253" s="258">
        <f>IF(N253="nulová",J253,0)</f>
        <v>0</v>
      </c>
      <c r="BJ253" s="17" t="s">
        <v>91</v>
      </c>
      <c r="BK253" s="258">
        <f>ROUND(I253*H253,2)</f>
        <v>0</v>
      </c>
      <c r="BL253" s="17" t="s">
        <v>256</v>
      </c>
      <c r="BM253" s="257" t="s">
        <v>831</v>
      </c>
    </row>
    <row r="254" s="13" customFormat="1">
      <c r="A254" s="13"/>
      <c r="B254" s="259"/>
      <c r="C254" s="260"/>
      <c r="D254" s="261" t="s">
        <v>174</v>
      </c>
      <c r="E254" s="262" t="s">
        <v>1</v>
      </c>
      <c r="F254" s="263" t="s">
        <v>465</v>
      </c>
      <c r="G254" s="260"/>
      <c r="H254" s="264">
        <v>4.6749999999999998</v>
      </c>
      <c r="I254" s="265"/>
      <c r="J254" s="260"/>
      <c r="K254" s="260"/>
      <c r="L254" s="266"/>
      <c r="M254" s="267"/>
      <c r="N254" s="268"/>
      <c r="O254" s="268"/>
      <c r="P254" s="268"/>
      <c r="Q254" s="268"/>
      <c r="R254" s="268"/>
      <c r="S254" s="268"/>
      <c r="T254" s="26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0" t="s">
        <v>174</v>
      </c>
      <c r="AU254" s="270" t="s">
        <v>91</v>
      </c>
      <c r="AV254" s="13" t="s">
        <v>91</v>
      </c>
      <c r="AW254" s="13" t="s">
        <v>32</v>
      </c>
      <c r="AX254" s="13" t="s">
        <v>84</v>
      </c>
      <c r="AY254" s="270" t="s">
        <v>165</v>
      </c>
    </row>
    <row r="255" s="2" customFormat="1" ht="21.75" customHeight="1">
      <c r="A255" s="38"/>
      <c r="B255" s="39"/>
      <c r="C255" s="245" t="s">
        <v>426</v>
      </c>
      <c r="D255" s="245" t="s">
        <v>168</v>
      </c>
      <c r="E255" s="246" t="s">
        <v>663</v>
      </c>
      <c r="F255" s="247" t="s">
        <v>664</v>
      </c>
      <c r="G255" s="248" t="s">
        <v>185</v>
      </c>
      <c r="H255" s="249">
        <v>20.149999999999999</v>
      </c>
      <c r="I255" s="250"/>
      <c r="J255" s="251">
        <f>ROUND(I255*H255,2)</f>
        <v>0</v>
      </c>
      <c r="K255" s="252"/>
      <c r="L255" s="44"/>
      <c r="M255" s="253" t="s">
        <v>1</v>
      </c>
      <c r="N255" s="254" t="s">
        <v>42</v>
      </c>
      <c r="O255" s="91"/>
      <c r="P255" s="255">
        <f>O255*H255</f>
        <v>0</v>
      </c>
      <c r="Q255" s="255">
        <v>6.0000000000000002E-05</v>
      </c>
      <c r="R255" s="255">
        <f>Q255*H255</f>
        <v>0.001209</v>
      </c>
      <c r="S255" s="255">
        <v>0</v>
      </c>
      <c r="T255" s="25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57" t="s">
        <v>256</v>
      </c>
      <c r="AT255" s="257" t="s">
        <v>168</v>
      </c>
      <c r="AU255" s="257" t="s">
        <v>91</v>
      </c>
      <c r="AY255" s="17" t="s">
        <v>165</v>
      </c>
      <c r="BE255" s="258">
        <f>IF(N255="základní",J255,0)</f>
        <v>0</v>
      </c>
      <c r="BF255" s="258">
        <f>IF(N255="snížená",J255,0)</f>
        <v>0</v>
      </c>
      <c r="BG255" s="258">
        <f>IF(N255="zákl. přenesená",J255,0)</f>
        <v>0</v>
      </c>
      <c r="BH255" s="258">
        <f>IF(N255="sníž. přenesená",J255,0)</f>
        <v>0</v>
      </c>
      <c r="BI255" s="258">
        <f>IF(N255="nulová",J255,0)</f>
        <v>0</v>
      </c>
      <c r="BJ255" s="17" t="s">
        <v>91</v>
      </c>
      <c r="BK255" s="258">
        <f>ROUND(I255*H255,2)</f>
        <v>0</v>
      </c>
      <c r="BL255" s="17" t="s">
        <v>256</v>
      </c>
      <c r="BM255" s="257" t="s">
        <v>832</v>
      </c>
    </row>
    <row r="256" s="13" customFormat="1">
      <c r="A256" s="13"/>
      <c r="B256" s="259"/>
      <c r="C256" s="260"/>
      <c r="D256" s="261" t="s">
        <v>174</v>
      </c>
      <c r="E256" s="262" t="s">
        <v>463</v>
      </c>
      <c r="F256" s="263" t="s">
        <v>833</v>
      </c>
      <c r="G256" s="260"/>
      <c r="H256" s="264">
        <v>16.199999999999999</v>
      </c>
      <c r="I256" s="265"/>
      <c r="J256" s="260"/>
      <c r="K256" s="260"/>
      <c r="L256" s="266"/>
      <c r="M256" s="267"/>
      <c r="N256" s="268"/>
      <c r="O256" s="268"/>
      <c r="P256" s="268"/>
      <c r="Q256" s="268"/>
      <c r="R256" s="268"/>
      <c r="S256" s="268"/>
      <c r="T256" s="26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0" t="s">
        <v>174</v>
      </c>
      <c r="AU256" s="270" t="s">
        <v>91</v>
      </c>
      <c r="AV256" s="13" t="s">
        <v>91</v>
      </c>
      <c r="AW256" s="13" t="s">
        <v>32</v>
      </c>
      <c r="AX256" s="13" t="s">
        <v>76</v>
      </c>
      <c r="AY256" s="270" t="s">
        <v>165</v>
      </c>
    </row>
    <row r="257" s="13" customFormat="1">
      <c r="A257" s="13"/>
      <c r="B257" s="259"/>
      <c r="C257" s="260"/>
      <c r="D257" s="261" t="s">
        <v>174</v>
      </c>
      <c r="E257" s="262" t="s">
        <v>488</v>
      </c>
      <c r="F257" s="263" t="s">
        <v>667</v>
      </c>
      <c r="G257" s="260"/>
      <c r="H257" s="264">
        <v>17.82</v>
      </c>
      <c r="I257" s="265"/>
      <c r="J257" s="260"/>
      <c r="K257" s="260"/>
      <c r="L257" s="266"/>
      <c r="M257" s="267"/>
      <c r="N257" s="268"/>
      <c r="O257" s="268"/>
      <c r="P257" s="268"/>
      <c r="Q257" s="268"/>
      <c r="R257" s="268"/>
      <c r="S257" s="268"/>
      <c r="T257" s="26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0" t="s">
        <v>174</v>
      </c>
      <c r="AU257" s="270" t="s">
        <v>91</v>
      </c>
      <c r="AV257" s="13" t="s">
        <v>91</v>
      </c>
      <c r="AW257" s="13" t="s">
        <v>32</v>
      </c>
      <c r="AX257" s="13" t="s">
        <v>76</v>
      </c>
      <c r="AY257" s="270" t="s">
        <v>165</v>
      </c>
    </row>
    <row r="258" s="13" customFormat="1">
      <c r="A258" s="13"/>
      <c r="B258" s="259"/>
      <c r="C258" s="260"/>
      <c r="D258" s="261" t="s">
        <v>174</v>
      </c>
      <c r="E258" s="262" t="s">
        <v>490</v>
      </c>
      <c r="F258" s="263" t="s">
        <v>668</v>
      </c>
      <c r="G258" s="260"/>
      <c r="H258" s="264">
        <v>6</v>
      </c>
      <c r="I258" s="265"/>
      <c r="J258" s="260"/>
      <c r="K258" s="260"/>
      <c r="L258" s="266"/>
      <c r="M258" s="267"/>
      <c r="N258" s="268"/>
      <c r="O258" s="268"/>
      <c r="P258" s="268"/>
      <c r="Q258" s="268"/>
      <c r="R258" s="268"/>
      <c r="S258" s="268"/>
      <c r="T258" s="26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0" t="s">
        <v>174</v>
      </c>
      <c r="AU258" s="270" t="s">
        <v>91</v>
      </c>
      <c r="AV258" s="13" t="s">
        <v>91</v>
      </c>
      <c r="AW258" s="13" t="s">
        <v>32</v>
      </c>
      <c r="AX258" s="13" t="s">
        <v>76</v>
      </c>
      <c r="AY258" s="270" t="s">
        <v>165</v>
      </c>
    </row>
    <row r="259" s="13" customFormat="1">
      <c r="A259" s="13"/>
      <c r="B259" s="259"/>
      <c r="C259" s="260"/>
      <c r="D259" s="261" t="s">
        <v>174</v>
      </c>
      <c r="E259" s="262" t="s">
        <v>480</v>
      </c>
      <c r="F259" s="263" t="s">
        <v>669</v>
      </c>
      <c r="G259" s="260"/>
      <c r="H259" s="264">
        <v>2.3300000000000001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174</v>
      </c>
      <c r="AU259" s="270" t="s">
        <v>91</v>
      </c>
      <c r="AV259" s="13" t="s">
        <v>91</v>
      </c>
      <c r="AW259" s="13" t="s">
        <v>32</v>
      </c>
      <c r="AX259" s="13" t="s">
        <v>76</v>
      </c>
      <c r="AY259" s="270" t="s">
        <v>165</v>
      </c>
    </row>
    <row r="260" s="13" customFormat="1">
      <c r="A260" s="13"/>
      <c r="B260" s="259"/>
      <c r="C260" s="260"/>
      <c r="D260" s="261" t="s">
        <v>174</v>
      </c>
      <c r="E260" s="262" t="s">
        <v>1</v>
      </c>
      <c r="F260" s="263" t="s">
        <v>670</v>
      </c>
      <c r="G260" s="260"/>
      <c r="H260" s="264">
        <v>20.149999999999999</v>
      </c>
      <c r="I260" s="265"/>
      <c r="J260" s="260"/>
      <c r="K260" s="260"/>
      <c r="L260" s="266"/>
      <c r="M260" s="267"/>
      <c r="N260" s="268"/>
      <c r="O260" s="268"/>
      <c r="P260" s="268"/>
      <c r="Q260" s="268"/>
      <c r="R260" s="268"/>
      <c r="S260" s="268"/>
      <c r="T260" s="26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0" t="s">
        <v>174</v>
      </c>
      <c r="AU260" s="270" t="s">
        <v>91</v>
      </c>
      <c r="AV260" s="13" t="s">
        <v>91</v>
      </c>
      <c r="AW260" s="13" t="s">
        <v>32</v>
      </c>
      <c r="AX260" s="13" t="s">
        <v>84</v>
      </c>
      <c r="AY260" s="270" t="s">
        <v>165</v>
      </c>
    </row>
    <row r="261" s="2" customFormat="1" ht="21.75" customHeight="1">
      <c r="A261" s="38"/>
      <c r="B261" s="39"/>
      <c r="C261" s="245" t="s">
        <v>431</v>
      </c>
      <c r="D261" s="245" t="s">
        <v>168</v>
      </c>
      <c r="E261" s="246" t="s">
        <v>671</v>
      </c>
      <c r="F261" s="247" t="s">
        <v>672</v>
      </c>
      <c r="G261" s="248" t="s">
        <v>185</v>
      </c>
      <c r="H261" s="249">
        <v>26.149999999999999</v>
      </c>
      <c r="I261" s="250"/>
      <c r="J261" s="251">
        <f>ROUND(I261*H261,2)</f>
        <v>0</v>
      </c>
      <c r="K261" s="252"/>
      <c r="L261" s="44"/>
      <c r="M261" s="253" t="s">
        <v>1</v>
      </c>
      <c r="N261" s="254" t="s">
        <v>42</v>
      </c>
      <c r="O261" s="91"/>
      <c r="P261" s="255">
        <f>O261*H261</f>
        <v>0</v>
      </c>
      <c r="Q261" s="255">
        <v>0.00013999999999999999</v>
      </c>
      <c r="R261" s="255">
        <f>Q261*H261</f>
        <v>0.0036609999999999993</v>
      </c>
      <c r="S261" s="255">
        <v>0</v>
      </c>
      <c r="T261" s="25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57" t="s">
        <v>256</v>
      </c>
      <c r="AT261" s="257" t="s">
        <v>168</v>
      </c>
      <c r="AU261" s="257" t="s">
        <v>91</v>
      </c>
      <c r="AY261" s="17" t="s">
        <v>165</v>
      </c>
      <c r="BE261" s="258">
        <f>IF(N261="základní",J261,0)</f>
        <v>0</v>
      </c>
      <c r="BF261" s="258">
        <f>IF(N261="snížená",J261,0)</f>
        <v>0</v>
      </c>
      <c r="BG261" s="258">
        <f>IF(N261="zákl. přenesená",J261,0)</f>
        <v>0</v>
      </c>
      <c r="BH261" s="258">
        <f>IF(N261="sníž. přenesená",J261,0)</f>
        <v>0</v>
      </c>
      <c r="BI261" s="258">
        <f>IF(N261="nulová",J261,0)</f>
        <v>0</v>
      </c>
      <c r="BJ261" s="17" t="s">
        <v>91</v>
      </c>
      <c r="BK261" s="258">
        <f>ROUND(I261*H261,2)</f>
        <v>0</v>
      </c>
      <c r="BL261" s="17" t="s">
        <v>256</v>
      </c>
      <c r="BM261" s="257" t="s">
        <v>834</v>
      </c>
    </row>
    <row r="262" s="13" customFormat="1">
      <c r="A262" s="13"/>
      <c r="B262" s="259"/>
      <c r="C262" s="260"/>
      <c r="D262" s="261" t="s">
        <v>174</v>
      </c>
      <c r="E262" s="262" t="s">
        <v>1</v>
      </c>
      <c r="F262" s="263" t="s">
        <v>674</v>
      </c>
      <c r="G262" s="260"/>
      <c r="H262" s="264">
        <v>26.149999999999999</v>
      </c>
      <c r="I262" s="265"/>
      <c r="J262" s="260"/>
      <c r="K262" s="260"/>
      <c r="L262" s="266"/>
      <c r="M262" s="267"/>
      <c r="N262" s="268"/>
      <c r="O262" s="268"/>
      <c r="P262" s="268"/>
      <c r="Q262" s="268"/>
      <c r="R262" s="268"/>
      <c r="S262" s="268"/>
      <c r="T262" s="26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70" t="s">
        <v>174</v>
      </c>
      <c r="AU262" s="270" t="s">
        <v>91</v>
      </c>
      <c r="AV262" s="13" t="s">
        <v>91</v>
      </c>
      <c r="AW262" s="13" t="s">
        <v>32</v>
      </c>
      <c r="AX262" s="13" t="s">
        <v>84</v>
      </c>
      <c r="AY262" s="270" t="s">
        <v>165</v>
      </c>
    </row>
    <row r="263" s="2" customFormat="1" ht="21.75" customHeight="1">
      <c r="A263" s="38"/>
      <c r="B263" s="39"/>
      <c r="C263" s="245" t="s">
        <v>438</v>
      </c>
      <c r="D263" s="245" t="s">
        <v>168</v>
      </c>
      <c r="E263" s="246" t="s">
        <v>419</v>
      </c>
      <c r="F263" s="247" t="s">
        <v>420</v>
      </c>
      <c r="G263" s="248" t="s">
        <v>185</v>
      </c>
      <c r="H263" s="249">
        <v>26.149999999999999</v>
      </c>
      <c r="I263" s="250"/>
      <c r="J263" s="251">
        <f>ROUND(I263*H263,2)</f>
        <v>0</v>
      </c>
      <c r="K263" s="252"/>
      <c r="L263" s="44"/>
      <c r="M263" s="253" t="s">
        <v>1</v>
      </c>
      <c r="N263" s="254" t="s">
        <v>42</v>
      </c>
      <c r="O263" s="91"/>
      <c r="P263" s="255">
        <f>O263*H263</f>
        <v>0</v>
      </c>
      <c r="Q263" s="255">
        <v>0.00012</v>
      </c>
      <c r="R263" s="255">
        <f>Q263*H263</f>
        <v>0.0031379999999999997</v>
      </c>
      <c r="S263" s="255">
        <v>0</v>
      </c>
      <c r="T263" s="25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57" t="s">
        <v>256</v>
      </c>
      <c r="AT263" s="257" t="s">
        <v>168</v>
      </c>
      <c r="AU263" s="257" t="s">
        <v>91</v>
      </c>
      <c r="AY263" s="17" t="s">
        <v>165</v>
      </c>
      <c r="BE263" s="258">
        <f>IF(N263="základní",J263,0)</f>
        <v>0</v>
      </c>
      <c r="BF263" s="258">
        <f>IF(N263="snížená",J263,0)</f>
        <v>0</v>
      </c>
      <c r="BG263" s="258">
        <f>IF(N263="zákl. přenesená",J263,0)</f>
        <v>0</v>
      </c>
      <c r="BH263" s="258">
        <f>IF(N263="sníž. přenesená",J263,0)</f>
        <v>0</v>
      </c>
      <c r="BI263" s="258">
        <f>IF(N263="nulová",J263,0)</f>
        <v>0</v>
      </c>
      <c r="BJ263" s="17" t="s">
        <v>91</v>
      </c>
      <c r="BK263" s="258">
        <f>ROUND(I263*H263,2)</f>
        <v>0</v>
      </c>
      <c r="BL263" s="17" t="s">
        <v>256</v>
      </c>
      <c r="BM263" s="257" t="s">
        <v>835</v>
      </c>
    </row>
    <row r="264" s="13" customFormat="1">
      <c r="A264" s="13"/>
      <c r="B264" s="259"/>
      <c r="C264" s="260"/>
      <c r="D264" s="261" t="s">
        <v>174</v>
      </c>
      <c r="E264" s="262" t="s">
        <v>1</v>
      </c>
      <c r="F264" s="263" t="s">
        <v>674</v>
      </c>
      <c r="G264" s="260"/>
      <c r="H264" s="264">
        <v>26.149999999999999</v>
      </c>
      <c r="I264" s="265"/>
      <c r="J264" s="260"/>
      <c r="K264" s="260"/>
      <c r="L264" s="266"/>
      <c r="M264" s="267"/>
      <c r="N264" s="268"/>
      <c r="O264" s="268"/>
      <c r="P264" s="268"/>
      <c r="Q264" s="268"/>
      <c r="R264" s="268"/>
      <c r="S264" s="268"/>
      <c r="T264" s="26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0" t="s">
        <v>174</v>
      </c>
      <c r="AU264" s="270" t="s">
        <v>91</v>
      </c>
      <c r="AV264" s="13" t="s">
        <v>91</v>
      </c>
      <c r="AW264" s="13" t="s">
        <v>32</v>
      </c>
      <c r="AX264" s="13" t="s">
        <v>84</v>
      </c>
      <c r="AY264" s="270" t="s">
        <v>165</v>
      </c>
    </row>
    <row r="265" s="2" customFormat="1" ht="21.75" customHeight="1">
      <c r="A265" s="38"/>
      <c r="B265" s="39"/>
      <c r="C265" s="245" t="s">
        <v>442</v>
      </c>
      <c r="D265" s="245" t="s">
        <v>168</v>
      </c>
      <c r="E265" s="246" t="s">
        <v>676</v>
      </c>
      <c r="F265" s="247" t="s">
        <v>677</v>
      </c>
      <c r="G265" s="248" t="s">
        <v>171</v>
      </c>
      <c r="H265" s="249">
        <v>18</v>
      </c>
      <c r="I265" s="250"/>
      <c r="J265" s="251">
        <f>ROUND(I265*H265,2)</f>
        <v>0</v>
      </c>
      <c r="K265" s="252"/>
      <c r="L265" s="44"/>
      <c r="M265" s="253" t="s">
        <v>1</v>
      </c>
      <c r="N265" s="254" t="s">
        <v>42</v>
      </c>
      <c r="O265" s="91"/>
      <c r="P265" s="255">
        <f>O265*H265</f>
        <v>0</v>
      </c>
      <c r="Q265" s="255">
        <v>1.0000000000000001E-05</v>
      </c>
      <c r="R265" s="255">
        <f>Q265*H265</f>
        <v>0.00018000000000000001</v>
      </c>
      <c r="S265" s="255">
        <v>0</v>
      </c>
      <c r="T265" s="25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57" t="s">
        <v>256</v>
      </c>
      <c r="AT265" s="257" t="s">
        <v>168</v>
      </c>
      <c r="AU265" s="257" t="s">
        <v>91</v>
      </c>
      <c r="AY265" s="17" t="s">
        <v>165</v>
      </c>
      <c r="BE265" s="258">
        <f>IF(N265="základní",J265,0)</f>
        <v>0</v>
      </c>
      <c r="BF265" s="258">
        <f>IF(N265="snížená",J265,0)</f>
        <v>0</v>
      </c>
      <c r="BG265" s="258">
        <f>IF(N265="zákl. přenesená",J265,0)</f>
        <v>0</v>
      </c>
      <c r="BH265" s="258">
        <f>IF(N265="sníž. přenesená",J265,0)</f>
        <v>0</v>
      </c>
      <c r="BI265" s="258">
        <f>IF(N265="nulová",J265,0)</f>
        <v>0</v>
      </c>
      <c r="BJ265" s="17" t="s">
        <v>91</v>
      </c>
      <c r="BK265" s="258">
        <f>ROUND(I265*H265,2)</f>
        <v>0</v>
      </c>
      <c r="BL265" s="17" t="s">
        <v>256</v>
      </c>
      <c r="BM265" s="257" t="s">
        <v>836</v>
      </c>
    </row>
    <row r="266" s="13" customFormat="1">
      <c r="A266" s="13"/>
      <c r="B266" s="259"/>
      <c r="C266" s="260"/>
      <c r="D266" s="261" t="s">
        <v>174</v>
      </c>
      <c r="E266" s="262" t="s">
        <v>1</v>
      </c>
      <c r="F266" s="263" t="s">
        <v>679</v>
      </c>
      <c r="G266" s="260"/>
      <c r="H266" s="264">
        <v>14</v>
      </c>
      <c r="I266" s="265"/>
      <c r="J266" s="260"/>
      <c r="K266" s="260"/>
      <c r="L266" s="266"/>
      <c r="M266" s="267"/>
      <c r="N266" s="268"/>
      <c r="O266" s="268"/>
      <c r="P266" s="268"/>
      <c r="Q266" s="268"/>
      <c r="R266" s="268"/>
      <c r="S266" s="268"/>
      <c r="T266" s="26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0" t="s">
        <v>174</v>
      </c>
      <c r="AU266" s="270" t="s">
        <v>91</v>
      </c>
      <c r="AV266" s="13" t="s">
        <v>91</v>
      </c>
      <c r="AW266" s="13" t="s">
        <v>32</v>
      </c>
      <c r="AX266" s="13" t="s">
        <v>76</v>
      </c>
      <c r="AY266" s="270" t="s">
        <v>165</v>
      </c>
    </row>
    <row r="267" s="13" customFormat="1">
      <c r="A267" s="13"/>
      <c r="B267" s="259"/>
      <c r="C267" s="260"/>
      <c r="D267" s="261" t="s">
        <v>174</v>
      </c>
      <c r="E267" s="262" t="s">
        <v>1</v>
      </c>
      <c r="F267" s="263" t="s">
        <v>680</v>
      </c>
      <c r="G267" s="260"/>
      <c r="H267" s="264">
        <v>4</v>
      </c>
      <c r="I267" s="265"/>
      <c r="J267" s="260"/>
      <c r="K267" s="260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174</v>
      </c>
      <c r="AU267" s="270" t="s">
        <v>91</v>
      </c>
      <c r="AV267" s="13" t="s">
        <v>91</v>
      </c>
      <c r="AW267" s="13" t="s">
        <v>32</v>
      </c>
      <c r="AX267" s="13" t="s">
        <v>76</v>
      </c>
      <c r="AY267" s="270" t="s">
        <v>165</v>
      </c>
    </row>
    <row r="268" s="14" customFormat="1">
      <c r="A268" s="14"/>
      <c r="B268" s="271"/>
      <c r="C268" s="272"/>
      <c r="D268" s="261" t="s">
        <v>174</v>
      </c>
      <c r="E268" s="273" t="s">
        <v>468</v>
      </c>
      <c r="F268" s="274" t="s">
        <v>182</v>
      </c>
      <c r="G268" s="272"/>
      <c r="H268" s="275">
        <v>18</v>
      </c>
      <c r="I268" s="276"/>
      <c r="J268" s="272"/>
      <c r="K268" s="272"/>
      <c r="L268" s="277"/>
      <c r="M268" s="278"/>
      <c r="N268" s="279"/>
      <c r="O268" s="279"/>
      <c r="P268" s="279"/>
      <c r="Q268" s="279"/>
      <c r="R268" s="279"/>
      <c r="S268" s="279"/>
      <c r="T268" s="28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81" t="s">
        <v>174</v>
      </c>
      <c r="AU268" s="281" t="s">
        <v>91</v>
      </c>
      <c r="AV268" s="14" t="s">
        <v>172</v>
      </c>
      <c r="AW268" s="14" t="s">
        <v>32</v>
      </c>
      <c r="AX268" s="14" t="s">
        <v>84</v>
      </c>
      <c r="AY268" s="281" t="s">
        <v>165</v>
      </c>
    </row>
    <row r="269" s="2" customFormat="1" ht="21.75" customHeight="1">
      <c r="A269" s="38"/>
      <c r="B269" s="39"/>
      <c r="C269" s="245" t="s">
        <v>447</v>
      </c>
      <c r="D269" s="245" t="s">
        <v>168</v>
      </c>
      <c r="E269" s="246" t="s">
        <v>681</v>
      </c>
      <c r="F269" s="247" t="s">
        <v>682</v>
      </c>
      <c r="G269" s="248" t="s">
        <v>264</v>
      </c>
      <c r="H269" s="249">
        <v>10</v>
      </c>
      <c r="I269" s="250"/>
      <c r="J269" s="251">
        <f>ROUND(I269*H269,2)</f>
        <v>0</v>
      </c>
      <c r="K269" s="252"/>
      <c r="L269" s="44"/>
      <c r="M269" s="253" t="s">
        <v>1</v>
      </c>
      <c r="N269" s="254" t="s">
        <v>42</v>
      </c>
      <c r="O269" s="91"/>
      <c r="P269" s="255">
        <f>O269*H269</f>
        <v>0</v>
      </c>
      <c r="Q269" s="255">
        <v>0.00012</v>
      </c>
      <c r="R269" s="255">
        <f>Q269*H269</f>
        <v>0.0012000000000000001</v>
      </c>
      <c r="S269" s="255">
        <v>0</v>
      </c>
      <c r="T269" s="25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57" t="s">
        <v>256</v>
      </c>
      <c r="AT269" s="257" t="s">
        <v>168</v>
      </c>
      <c r="AU269" s="257" t="s">
        <v>91</v>
      </c>
      <c r="AY269" s="17" t="s">
        <v>165</v>
      </c>
      <c r="BE269" s="258">
        <f>IF(N269="základní",J269,0)</f>
        <v>0</v>
      </c>
      <c r="BF269" s="258">
        <f>IF(N269="snížená",J269,0)</f>
        <v>0</v>
      </c>
      <c r="BG269" s="258">
        <f>IF(N269="zákl. přenesená",J269,0)</f>
        <v>0</v>
      </c>
      <c r="BH269" s="258">
        <f>IF(N269="sníž. přenesená",J269,0)</f>
        <v>0</v>
      </c>
      <c r="BI269" s="258">
        <f>IF(N269="nulová",J269,0)</f>
        <v>0</v>
      </c>
      <c r="BJ269" s="17" t="s">
        <v>91</v>
      </c>
      <c r="BK269" s="258">
        <f>ROUND(I269*H269,2)</f>
        <v>0</v>
      </c>
      <c r="BL269" s="17" t="s">
        <v>256</v>
      </c>
      <c r="BM269" s="257" t="s">
        <v>837</v>
      </c>
    </row>
    <row r="270" s="13" customFormat="1">
      <c r="A270" s="13"/>
      <c r="B270" s="259"/>
      <c r="C270" s="260"/>
      <c r="D270" s="261" t="s">
        <v>174</v>
      </c>
      <c r="E270" s="262" t="s">
        <v>755</v>
      </c>
      <c r="F270" s="263" t="s">
        <v>684</v>
      </c>
      <c r="G270" s="260"/>
      <c r="H270" s="264">
        <v>10</v>
      </c>
      <c r="I270" s="265"/>
      <c r="J270" s="260"/>
      <c r="K270" s="260"/>
      <c r="L270" s="266"/>
      <c r="M270" s="267"/>
      <c r="N270" s="268"/>
      <c r="O270" s="268"/>
      <c r="P270" s="268"/>
      <c r="Q270" s="268"/>
      <c r="R270" s="268"/>
      <c r="S270" s="268"/>
      <c r="T270" s="26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0" t="s">
        <v>174</v>
      </c>
      <c r="AU270" s="270" t="s">
        <v>91</v>
      </c>
      <c r="AV270" s="13" t="s">
        <v>91</v>
      </c>
      <c r="AW270" s="13" t="s">
        <v>32</v>
      </c>
      <c r="AX270" s="13" t="s">
        <v>84</v>
      </c>
      <c r="AY270" s="270" t="s">
        <v>165</v>
      </c>
    </row>
    <row r="271" s="2" customFormat="1" ht="21.75" customHeight="1">
      <c r="A271" s="38"/>
      <c r="B271" s="39"/>
      <c r="C271" s="245" t="s">
        <v>455</v>
      </c>
      <c r="D271" s="245" t="s">
        <v>168</v>
      </c>
      <c r="E271" s="246" t="s">
        <v>685</v>
      </c>
      <c r="F271" s="247" t="s">
        <v>686</v>
      </c>
      <c r="G271" s="248" t="s">
        <v>171</v>
      </c>
      <c r="H271" s="249">
        <v>18</v>
      </c>
      <c r="I271" s="250"/>
      <c r="J271" s="251">
        <f>ROUND(I271*H271,2)</f>
        <v>0</v>
      </c>
      <c r="K271" s="252"/>
      <c r="L271" s="44"/>
      <c r="M271" s="253" t="s">
        <v>1</v>
      </c>
      <c r="N271" s="254" t="s">
        <v>42</v>
      </c>
      <c r="O271" s="91"/>
      <c r="P271" s="255">
        <f>O271*H271</f>
        <v>0</v>
      </c>
      <c r="Q271" s="255">
        <v>4.0000000000000003E-05</v>
      </c>
      <c r="R271" s="255">
        <f>Q271*H271</f>
        <v>0.00072000000000000005</v>
      </c>
      <c r="S271" s="255">
        <v>0</v>
      </c>
      <c r="T271" s="25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57" t="s">
        <v>256</v>
      </c>
      <c r="AT271" s="257" t="s">
        <v>168</v>
      </c>
      <c r="AU271" s="257" t="s">
        <v>91</v>
      </c>
      <c r="AY271" s="17" t="s">
        <v>165</v>
      </c>
      <c r="BE271" s="258">
        <f>IF(N271="základní",J271,0)</f>
        <v>0</v>
      </c>
      <c r="BF271" s="258">
        <f>IF(N271="snížená",J271,0)</f>
        <v>0</v>
      </c>
      <c r="BG271" s="258">
        <f>IF(N271="zákl. přenesená",J271,0)</f>
        <v>0</v>
      </c>
      <c r="BH271" s="258">
        <f>IF(N271="sníž. přenesená",J271,0)</f>
        <v>0</v>
      </c>
      <c r="BI271" s="258">
        <f>IF(N271="nulová",J271,0)</f>
        <v>0</v>
      </c>
      <c r="BJ271" s="17" t="s">
        <v>91</v>
      </c>
      <c r="BK271" s="258">
        <f>ROUND(I271*H271,2)</f>
        <v>0</v>
      </c>
      <c r="BL271" s="17" t="s">
        <v>256</v>
      </c>
      <c r="BM271" s="257" t="s">
        <v>838</v>
      </c>
    </row>
    <row r="272" s="13" customFormat="1">
      <c r="A272" s="13"/>
      <c r="B272" s="259"/>
      <c r="C272" s="260"/>
      <c r="D272" s="261" t="s">
        <v>174</v>
      </c>
      <c r="E272" s="262" t="s">
        <v>1</v>
      </c>
      <c r="F272" s="263" t="s">
        <v>468</v>
      </c>
      <c r="G272" s="260"/>
      <c r="H272" s="264">
        <v>18</v>
      </c>
      <c r="I272" s="265"/>
      <c r="J272" s="260"/>
      <c r="K272" s="260"/>
      <c r="L272" s="266"/>
      <c r="M272" s="267"/>
      <c r="N272" s="268"/>
      <c r="O272" s="268"/>
      <c r="P272" s="268"/>
      <c r="Q272" s="268"/>
      <c r="R272" s="268"/>
      <c r="S272" s="268"/>
      <c r="T272" s="26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70" t="s">
        <v>174</v>
      </c>
      <c r="AU272" s="270" t="s">
        <v>91</v>
      </c>
      <c r="AV272" s="13" t="s">
        <v>91</v>
      </c>
      <c r="AW272" s="13" t="s">
        <v>32</v>
      </c>
      <c r="AX272" s="13" t="s">
        <v>84</v>
      </c>
      <c r="AY272" s="270" t="s">
        <v>165</v>
      </c>
    </row>
    <row r="273" s="2" customFormat="1" ht="21.75" customHeight="1">
      <c r="A273" s="38"/>
      <c r="B273" s="39"/>
      <c r="C273" s="245" t="s">
        <v>688</v>
      </c>
      <c r="D273" s="245" t="s">
        <v>168</v>
      </c>
      <c r="E273" s="246" t="s">
        <v>689</v>
      </c>
      <c r="F273" s="247" t="s">
        <v>690</v>
      </c>
      <c r="G273" s="248" t="s">
        <v>264</v>
      </c>
      <c r="H273" s="249">
        <v>10</v>
      </c>
      <c r="I273" s="250"/>
      <c r="J273" s="251">
        <f>ROUND(I273*H273,2)</f>
        <v>0</v>
      </c>
      <c r="K273" s="252"/>
      <c r="L273" s="44"/>
      <c r="M273" s="253" t="s">
        <v>1</v>
      </c>
      <c r="N273" s="254" t="s">
        <v>42</v>
      </c>
      <c r="O273" s="91"/>
      <c r="P273" s="255">
        <f>O273*H273</f>
        <v>0</v>
      </c>
      <c r="Q273" s="255">
        <v>0.00012999999999999999</v>
      </c>
      <c r="R273" s="255">
        <f>Q273*H273</f>
        <v>0.0012999999999999999</v>
      </c>
      <c r="S273" s="255">
        <v>0</v>
      </c>
      <c r="T273" s="25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57" t="s">
        <v>256</v>
      </c>
      <c r="AT273" s="257" t="s">
        <v>168</v>
      </c>
      <c r="AU273" s="257" t="s">
        <v>91</v>
      </c>
      <c r="AY273" s="17" t="s">
        <v>165</v>
      </c>
      <c r="BE273" s="258">
        <f>IF(N273="základní",J273,0)</f>
        <v>0</v>
      </c>
      <c r="BF273" s="258">
        <f>IF(N273="snížená",J273,0)</f>
        <v>0</v>
      </c>
      <c r="BG273" s="258">
        <f>IF(N273="zákl. přenesená",J273,0)</f>
        <v>0</v>
      </c>
      <c r="BH273" s="258">
        <f>IF(N273="sníž. přenesená",J273,0)</f>
        <v>0</v>
      </c>
      <c r="BI273" s="258">
        <f>IF(N273="nulová",J273,0)</f>
        <v>0</v>
      </c>
      <c r="BJ273" s="17" t="s">
        <v>91</v>
      </c>
      <c r="BK273" s="258">
        <f>ROUND(I273*H273,2)</f>
        <v>0</v>
      </c>
      <c r="BL273" s="17" t="s">
        <v>256</v>
      </c>
      <c r="BM273" s="257" t="s">
        <v>839</v>
      </c>
    </row>
    <row r="274" s="13" customFormat="1">
      <c r="A274" s="13"/>
      <c r="B274" s="259"/>
      <c r="C274" s="260"/>
      <c r="D274" s="261" t="s">
        <v>174</v>
      </c>
      <c r="E274" s="262" t="s">
        <v>1</v>
      </c>
      <c r="F274" s="263" t="s">
        <v>755</v>
      </c>
      <c r="G274" s="260"/>
      <c r="H274" s="264">
        <v>10</v>
      </c>
      <c r="I274" s="265"/>
      <c r="J274" s="260"/>
      <c r="K274" s="260"/>
      <c r="L274" s="266"/>
      <c r="M274" s="267"/>
      <c r="N274" s="268"/>
      <c r="O274" s="268"/>
      <c r="P274" s="268"/>
      <c r="Q274" s="268"/>
      <c r="R274" s="268"/>
      <c r="S274" s="268"/>
      <c r="T274" s="26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0" t="s">
        <v>174</v>
      </c>
      <c r="AU274" s="270" t="s">
        <v>91</v>
      </c>
      <c r="AV274" s="13" t="s">
        <v>91</v>
      </c>
      <c r="AW274" s="13" t="s">
        <v>32</v>
      </c>
      <c r="AX274" s="13" t="s">
        <v>84</v>
      </c>
      <c r="AY274" s="270" t="s">
        <v>165</v>
      </c>
    </row>
    <row r="275" s="2" customFormat="1" ht="21.75" customHeight="1">
      <c r="A275" s="38"/>
      <c r="B275" s="39"/>
      <c r="C275" s="245" t="s">
        <v>692</v>
      </c>
      <c r="D275" s="245" t="s">
        <v>168</v>
      </c>
      <c r="E275" s="246" t="s">
        <v>693</v>
      </c>
      <c r="F275" s="247" t="s">
        <v>694</v>
      </c>
      <c r="G275" s="248" t="s">
        <v>171</v>
      </c>
      <c r="H275" s="249">
        <v>18</v>
      </c>
      <c r="I275" s="250"/>
      <c r="J275" s="251">
        <f>ROUND(I275*H275,2)</f>
        <v>0</v>
      </c>
      <c r="K275" s="252"/>
      <c r="L275" s="44"/>
      <c r="M275" s="253" t="s">
        <v>1</v>
      </c>
      <c r="N275" s="254" t="s">
        <v>42</v>
      </c>
      <c r="O275" s="91"/>
      <c r="P275" s="255">
        <f>O275*H275</f>
        <v>0</v>
      </c>
      <c r="Q275" s="255">
        <v>4.0000000000000003E-05</v>
      </c>
      <c r="R275" s="255">
        <f>Q275*H275</f>
        <v>0.00072000000000000005</v>
      </c>
      <c r="S275" s="255">
        <v>0</v>
      </c>
      <c r="T275" s="25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57" t="s">
        <v>256</v>
      </c>
      <c r="AT275" s="257" t="s">
        <v>168</v>
      </c>
      <c r="AU275" s="257" t="s">
        <v>91</v>
      </c>
      <c r="AY275" s="17" t="s">
        <v>165</v>
      </c>
      <c r="BE275" s="258">
        <f>IF(N275="základní",J275,0)</f>
        <v>0</v>
      </c>
      <c r="BF275" s="258">
        <f>IF(N275="snížená",J275,0)</f>
        <v>0</v>
      </c>
      <c r="BG275" s="258">
        <f>IF(N275="zákl. přenesená",J275,0)</f>
        <v>0</v>
      </c>
      <c r="BH275" s="258">
        <f>IF(N275="sníž. přenesená",J275,0)</f>
        <v>0</v>
      </c>
      <c r="BI275" s="258">
        <f>IF(N275="nulová",J275,0)</f>
        <v>0</v>
      </c>
      <c r="BJ275" s="17" t="s">
        <v>91</v>
      </c>
      <c r="BK275" s="258">
        <f>ROUND(I275*H275,2)</f>
        <v>0</v>
      </c>
      <c r="BL275" s="17" t="s">
        <v>256</v>
      </c>
      <c r="BM275" s="257" t="s">
        <v>840</v>
      </c>
    </row>
    <row r="276" s="13" customFormat="1">
      <c r="A276" s="13"/>
      <c r="B276" s="259"/>
      <c r="C276" s="260"/>
      <c r="D276" s="261" t="s">
        <v>174</v>
      </c>
      <c r="E276" s="262" t="s">
        <v>1</v>
      </c>
      <c r="F276" s="263" t="s">
        <v>468</v>
      </c>
      <c r="G276" s="260"/>
      <c r="H276" s="264">
        <v>18</v>
      </c>
      <c r="I276" s="265"/>
      <c r="J276" s="260"/>
      <c r="K276" s="260"/>
      <c r="L276" s="266"/>
      <c r="M276" s="267"/>
      <c r="N276" s="268"/>
      <c r="O276" s="268"/>
      <c r="P276" s="268"/>
      <c r="Q276" s="268"/>
      <c r="R276" s="268"/>
      <c r="S276" s="268"/>
      <c r="T276" s="26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70" t="s">
        <v>174</v>
      </c>
      <c r="AU276" s="270" t="s">
        <v>91</v>
      </c>
      <c r="AV276" s="13" t="s">
        <v>91</v>
      </c>
      <c r="AW276" s="13" t="s">
        <v>32</v>
      </c>
      <c r="AX276" s="13" t="s">
        <v>84</v>
      </c>
      <c r="AY276" s="270" t="s">
        <v>165</v>
      </c>
    </row>
    <row r="277" s="2" customFormat="1" ht="16.5" customHeight="1">
      <c r="A277" s="38"/>
      <c r="B277" s="39"/>
      <c r="C277" s="245" t="s">
        <v>696</v>
      </c>
      <c r="D277" s="245" t="s">
        <v>168</v>
      </c>
      <c r="E277" s="246" t="s">
        <v>697</v>
      </c>
      <c r="F277" s="247" t="s">
        <v>698</v>
      </c>
      <c r="G277" s="248" t="s">
        <v>185</v>
      </c>
      <c r="H277" s="249">
        <v>44.734999999999999</v>
      </c>
      <c r="I277" s="250"/>
      <c r="J277" s="251">
        <f>ROUND(I277*H277,2)</f>
        <v>0</v>
      </c>
      <c r="K277" s="252"/>
      <c r="L277" s="44"/>
      <c r="M277" s="253" t="s">
        <v>1</v>
      </c>
      <c r="N277" s="254" t="s">
        <v>42</v>
      </c>
      <c r="O277" s="91"/>
      <c r="P277" s="255">
        <f>O277*H277</f>
        <v>0</v>
      </c>
      <c r="Q277" s="255">
        <v>1.0000000000000001E-05</v>
      </c>
      <c r="R277" s="255">
        <f>Q277*H277</f>
        <v>0.00044735</v>
      </c>
      <c r="S277" s="255">
        <v>0.00014999999999999999</v>
      </c>
      <c r="T277" s="256">
        <f>S277*H277</f>
        <v>0.0067102499999999992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57" t="s">
        <v>256</v>
      </c>
      <c r="AT277" s="257" t="s">
        <v>168</v>
      </c>
      <c r="AU277" s="257" t="s">
        <v>91</v>
      </c>
      <c r="AY277" s="17" t="s">
        <v>165</v>
      </c>
      <c r="BE277" s="258">
        <f>IF(N277="základní",J277,0)</f>
        <v>0</v>
      </c>
      <c r="BF277" s="258">
        <f>IF(N277="snížená",J277,0)</f>
        <v>0</v>
      </c>
      <c r="BG277" s="258">
        <f>IF(N277="zákl. přenesená",J277,0)</f>
        <v>0</v>
      </c>
      <c r="BH277" s="258">
        <f>IF(N277="sníž. přenesená",J277,0)</f>
        <v>0</v>
      </c>
      <c r="BI277" s="258">
        <f>IF(N277="nulová",J277,0)</f>
        <v>0</v>
      </c>
      <c r="BJ277" s="17" t="s">
        <v>91</v>
      </c>
      <c r="BK277" s="258">
        <f>ROUND(I277*H277,2)</f>
        <v>0</v>
      </c>
      <c r="BL277" s="17" t="s">
        <v>256</v>
      </c>
      <c r="BM277" s="257" t="s">
        <v>841</v>
      </c>
    </row>
    <row r="278" s="13" customFormat="1">
      <c r="A278" s="13"/>
      <c r="B278" s="259"/>
      <c r="C278" s="260"/>
      <c r="D278" s="261" t="s">
        <v>174</v>
      </c>
      <c r="E278" s="262" t="s">
        <v>1</v>
      </c>
      <c r="F278" s="263" t="s">
        <v>700</v>
      </c>
      <c r="G278" s="260"/>
      <c r="H278" s="264">
        <v>44.734999999999999</v>
      </c>
      <c r="I278" s="265"/>
      <c r="J278" s="260"/>
      <c r="K278" s="260"/>
      <c r="L278" s="266"/>
      <c r="M278" s="267"/>
      <c r="N278" s="268"/>
      <c r="O278" s="268"/>
      <c r="P278" s="268"/>
      <c r="Q278" s="268"/>
      <c r="R278" s="268"/>
      <c r="S278" s="268"/>
      <c r="T278" s="26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0" t="s">
        <v>174</v>
      </c>
      <c r="AU278" s="270" t="s">
        <v>91</v>
      </c>
      <c r="AV278" s="13" t="s">
        <v>91</v>
      </c>
      <c r="AW278" s="13" t="s">
        <v>32</v>
      </c>
      <c r="AX278" s="13" t="s">
        <v>84</v>
      </c>
      <c r="AY278" s="270" t="s">
        <v>165</v>
      </c>
    </row>
    <row r="279" s="2" customFormat="1" ht="16.5" customHeight="1">
      <c r="A279" s="38"/>
      <c r="B279" s="39"/>
      <c r="C279" s="245" t="s">
        <v>701</v>
      </c>
      <c r="D279" s="245" t="s">
        <v>168</v>
      </c>
      <c r="E279" s="246" t="s">
        <v>702</v>
      </c>
      <c r="F279" s="247" t="s">
        <v>703</v>
      </c>
      <c r="G279" s="248" t="s">
        <v>185</v>
      </c>
      <c r="H279" s="249">
        <v>44.734999999999999</v>
      </c>
      <c r="I279" s="250"/>
      <c r="J279" s="251">
        <f>ROUND(I279*H279,2)</f>
        <v>0</v>
      </c>
      <c r="K279" s="252"/>
      <c r="L279" s="44"/>
      <c r="M279" s="253" t="s">
        <v>1</v>
      </c>
      <c r="N279" s="254" t="s">
        <v>42</v>
      </c>
      <c r="O279" s="91"/>
      <c r="P279" s="255">
        <f>O279*H279</f>
        <v>0</v>
      </c>
      <c r="Q279" s="255">
        <v>0</v>
      </c>
      <c r="R279" s="255">
        <f>Q279*H279</f>
        <v>0</v>
      </c>
      <c r="S279" s="255">
        <v>0.00014999999999999999</v>
      </c>
      <c r="T279" s="256">
        <f>S279*H279</f>
        <v>0.0067102499999999992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57" t="s">
        <v>256</v>
      </c>
      <c r="AT279" s="257" t="s">
        <v>168</v>
      </c>
      <c r="AU279" s="257" t="s">
        <v>91</v>
      </c>
      <c r="AY279" s="17" t="s">
        <v>165</v>
      </c>
      <c r="BE279" s="258">
        <f>IF(N279="základní",J279,0)</f>
        <v>0</v>
      </c>
      <c r="BF279" s="258">
        <f>IF(N279="snížená",J279,0)</f>
        <v>0</v>
      </c>
      <c r="BG279" s="258">
        <f>IF(N279="zákl. přenesená",J279,0)</f>
        <v>0</v>
      </c>
      <c r="BH279" s="258">
        <f>IF(N279="sníž. přenesená",J279,0)</f>
        <v>0</v>
      </c>
      <c r="BI279" s="258">
        <f>IF(N279="nulová",J279,0)</f>
        <v>0</v>
      </c>
      <c r="BJ279" s="17" t="s">
        <v>91</v>
      </c>
      <c r="BK279" s="258">
        <f>ROUND(I279*H279,2)</f>
        <v>0</v>
      </c>
      <c r="BL279" s="17" t="s">
        <v>256</v>
      </c>
      <c r="BM279" s="257" t="s">
        <v>842</v>
      </c>
    </row>
    <row r="280" s="13" customFormat="1">
      <c r="A280" s="13"/>
      <c r="B280" s="259"/>
      <c r="C280" s="260"/>
      <c r="D280" s="261" t="s">
        <v>174</v>
      </c>
      <c r="E280" s="262" t="s">
        <v>1</v>
      </c>
      <c r="F280" s="263" t="s">
        <v>700</v>
      </c>
      <c r="G280" s="260"/>
      <c r="H280" s="264">
        <v>44.734999999999999</v>
      </c>
      <c r="I280" s="265"/>
      <c r="J280" s="260"/>
      <c r="K280" s="260"/>
      <c r="L280" s="266"/>
      <c r="M280" s="267"/>
      <c r="N280" s="268"/>
      <c r="O280" s="268"/>
      <c r="P280" s="268"/>
      <c r="Q280" s="268"/>
      <c r="R280" s="268"/>
      <c r="S280" s="268"/>
      <c r="T280" s="26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70" t="s">
        <v>174</v>
      </c>
      <c r="AU280" s="270" t="s">
        <v>91</v>
      </c>
      <c r="AV280" s="13" t="s">
        <v>91</v>
      </c>
      <c r="AW280" s="13" t="s">
        <v>32</v>
      </c>
      <c r="AX280" s="13" t="s">
        <v>84</v>
      </c>
      <c r="AY280" s="270" t="s">
        <v>165</v>
      </c>
    </row>
    <row r="281" s="2" customFormat="1" ht="16.5" customHeight="1">
      <c r="A281" s="38"/>
      <c r="B281" s="39"/>
      <c r="C281" s="245" t="s">
        <v>705</v>
      </c>
      <c r="D281" s="245" t="s">
        <v>168</v>
      </c>
      <c r="E281" s="246" t="s">
        <v>706</v>
      </c>
      <c r="F281" s="247" t="s">
        <v>707</v>
      </c>
      <c r="G281" s="248" t="s">
        <v>185</v>
      </c>
      <c r="H281" s="249">
        <v>117.423</v>
      </c>
      <c r="I281" s="250"/>
      <c r="J281" s="251">
        <f>ROUND(I281*H281,2)</f>
        <v>0</v>
      </c>
      <c r="K281" s="252"/>
      <c r="L281" s="44"/>
      <c r="M281" s="253" t="s">
        <v>1</v>
      </c>
      <c r="N281" s="254" t="s">
        <v>42</v>
      </c>
      <c r="O281" s="91"/>
      <c r="P281" s="255">
        <f>O281*H281</f>
        <v>0</v>
      </c>
      <c r="Q281" s="255">
        <v>0.00014999999999999999</v>
      </c>
      <c r="R281" s="255">
        <f>Q281*H281</f>
        <v>0.017613449999999999</v>
      </c>
      <c r="S281" s="255">
        <v>0</v>
      </c>
      <c r="T281" s="25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57" t="s">
        <v>256</v>
      </c>
      <c r="AT281" s="257" t="s">
        <v>168</v>
      </c>
      <c r="AU281" s="257" t="s">
        <v>91</v>
      </c>
      <c r="AY281" s="17" t="s">
        <v>165</v>
      </c>
      <c r="BE281" s="258">
        <f>IF(N281="základní",J281,0)</f>
        <v>0</v>
      </c>
      <c r="BF281" s="258">
        <f>IF(N281="snížená",J281,0)</f>
        <v>0</v>
      </c>
      <c r="BG281" s="258">
        <f>IF(N281="zákl. přenesená",J281,0)</f>
        <v>0</v>
      </c>
      <c r="BH281" s="258">
        <f>IF(N281="sníž. přenesená",J281,0)</f>
        <v>0</v>
      </c>
      <c r="BI281" s="258">
        <f>IF(N281="nulová",J281,0)</f>
        <v>0</v>
      </c>
      <c r="BJ281" s="17" t="s">
        <v>91</v>
      </c>
      <c r="BK281" s="258">
        <f>ROUND(I281*H281,2)</f>
        <v>0</v>
      </c>
      <c r="BL281" s="17" t="s">
        <v>256</v>
      </c>
      <c r="BM281" s="257" t="s">
        <v>843</v>
      </c>
    </row>
    <row r="282" s="15" customFormat="1">
      <c r="A282" s="15"/>
      <c r="B282" s="299"/>
      <c r="C282" s="300"/>
      <c r="D282" s="261" t="s">
        <v>174</v>
      </c>
      <c r="E282" s="301" t="s">
        <v>1</v>
      </c>
      <c r="F282" s="302" t="s">
        <v>709</v>
      </c>
      <c r="G282" s="300"/>
      <c r="H282" s="301" t="s">
        <v>1</v>
      </c>
      <c r="I282" s="303"/>
      <c r="J282" s="300"/>
      <c r="K282" s="300"/>
      <c r="L282" s="304"/>
      <c r="M282" s="305"/>
      <c r="N282" s="306"/>
      <c r="O282" s="306"/>
      <c r="P282" s="306"/>
      <c r="Q282" s="306"/>
      <c r="R282" s="306"/>
      <c r="S282" s="306"/>
      <c r="T282" s="30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308" t="s">
        <v>174</v>
      </c>
      <c r="AU282" s="308" t="s">
        <v>91</v>
      </c>
      <c r="AV282" s="15" t="s">
        <v>84</v>
      </c>
      <c r="AW282" s="15" t="s">
        <v>32</v>
      </c>
      <c r="AX282" s="15" t="s">
        <v>76</v>
      </c>
      <c r="AY282" s="308" t="s">
        <v>165</v>
      </c>
    </row>
    <row r="283" s="13" customFormat="1">
      <c r="A283" s="13"/>
      <c r="B283" s="259"/>
      <c r="C283" s="260"/>
      <c r="D283" s="261" t="s">
        <v>174</v>
      </c>
      <c r="E283" s="262" t="s">
        <v>1</v>
      </c>
      <c r="F283" s="263" t="s">
        <v>472</v>
      </c>
      <c r="G283" s="260"/>
      <c r="H283" s="264">
        <v>117.423</v>
      </c>
      <c r="I283" s="265"/>
      <c r="J283" s="260"/>
      <c r="K283" s="260"/>
      <c r="L283" s="266"/>
      <c r="M283" s="267"/>
      <c r="N283" s="268"/>
      <c r="O283" s="268"/>
      <c r="P283" s="268"/>
      <c r="Q283" s="268"/>
      <c r="R283" s="268"/>
      <c r="S283" s="268"/>
      <c r="T283" s="26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0" t="s">
        <v>174</v>
      </c>
      <c r="AU283" s="270" t="s">
        <v>91</v>
      </c>
      <c r="AV283" s="13" t="s">
        <v>91</v>
      </c>
      <c r="AW283" s="13" t="s">
        <v>32</v>
      </c>
      <c r="AX283" s="13" t="s">
        <v>84</v>
      </c>
      <c r="AY283" s="270" t="s">
        <v>165</v>
      </c>
    </row>
    <row r="284" s="2" customFormat="1" ht="21.75" customHeight="1">
      <c r="A284" s="38"/>
      <c r="B284" s="39"/>
      <c r="C284" s="245" t="s">
        <v>710</v>
      </c>
      <c r="D284" s="245" t="s">
        <v>168</v>
      </c>
      <c r="E284" s="246" t="s">
        <v>711</v>
      </c>
      <c r="F284" s="247" t="s">
        <v>712</v>
      </c>
      <c r="G284" s="248" t="s">
        <v>185</v>
      </c>
      <c r="H284" s="249">
        <v>105.681</v>
      </c>
      <c r="I284" s="250"/>
      <c r="J284" s="251">
        <f>ROUND(I284*H284,2)</f>
        <v>0</v>
      </c>
      <c r="K284" s="252"/>
      <c r="L284" s="44"/>
      <c r="M284" s="253" t="s">
        <v>1</v>
      </c>
      <c r="N284" s="254" t="s">
        <v>42</v>
      </c>
      <c r="O284" s="91"/>
      <c r="P284" s="255">
        <f>O284*H284</f>
        <v>0</v>
      </c>
      <c r="Q284" s="255">
        <v>0.0047000000000000002</v>
      </c>
      <c r="R284" s="255">
        <f>Q284*H284</f>
        <v>0.4967007</v>
      </c>
      <c r="S284" s="255">
        <v>0</v>
      </c>
      <c r="T284" s="25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57" t="s">
        <v>256</v>
      </c>
      <c r="AT284" s="257" t="s">
        <v>168</v>
      </c>
      <c r="AU284" s="257" t="s">
        <v>91</v>
      </c>
      <c r="AY284" s="17" t="s">
        <v>165</v>
      </c>
      <c r="BE284" s="258">
        <f>IF(N284="základní",J284,0)</f>
        <v>0</v>
      </c>
      <c r="BF284" s="258">
        <f>IF(N284="snížená",J284,0)</f>
        <v>0</v>
      </c>
      <c r="BG284" s="258">
        <f>IF(N284="zákl. přenesená",J284,0)</f>
        <v>0</v>
      </c>
      <c r="BH284" s="258">
        <f>IF(N284="sníž. přenesená",J284,0)</f>
        <v>0</v>
      </c>
      <c r="BI284" s="258">
        <f>IF(N284="nulová",J284,0)</f>
        <v>0</v>
      </c>
      <c r="BJ284" s="17" t="s">
        <v>91</v>
      </c>
      <c r="BK284" s="258">
        <f>ROUND(I284*H284,2)</f>
        <v>0</v>
      </c>
      <c r="BL284" s="17" t="s">
        <v>256</v>
      </c>
      <c r="BM284" s="257" t="s">
        <v>844</v>
      </c>
    </row>
    <row r="285" s="15" customFormat="1">
      <c r="A285" s="15"/>
      <c r="B285" s="299"/>
      <c r="C285" s="300"/>
      <c r="D285" s="261" t="s">
        <v>174</v>
      </c>
      <c r="E285" s="301" t="s">
        <v>1</v>
      </c>
      <c r="F285" s="302" t="s">
        <v>714</v>
      </c>
      <c r="G285" s="300"/>
      <c r="H285" s="301" t="s">
        <v>1</v>
      </c>
      <c r="I285" s="303"/>
      <c r="J285" s="300"/>
      <c r="K285" s="300"/>
      <c r="L285" s="304"/>
      <c r="M285" s="305"/>
      <c r="N285" s="306"/>
      <c r="O285" s="306"/>
      <c r="P285" s="306"/>
      <c r="Q285" s="306"/>
      <c r="R285" s="306"/>
      <c r="S285" s="306"/>
      <c r="T285" s="30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308" t="s">
        <v>174</v>
      </c>
      <c r="AU285" s="308" t="s">
        <v>91</v>
      </c>
      <c r="AV285" s="15" t="s">
        <v>84</v>
      </c>
      <c r="AW285" s="15" t="s">
        <v>32</v>
      </c>
      <c r="AX285" s="15" t="s">
        <v>76</v>
      </c>
      <c r="AY285" s="308" t="s">
        <v>165</v>
      </c>
    </row>
    <row r="286" s="13" customFormat="1">
      <c r="A286" s="13"/>
      <c r="B286" s="259"/>
      <c r="C286" s="260"/>
      <c r="D286" s="261" t="s">
        <v>174</v>
      </c>
      <c r="E286" s="262" t="s">
        <v>1</v>
      </c>
      <c r="F286" s="263" t="s">
        <v>715</v>
      </c>
      <c r="G286" s="260"/>
      <c r="H286" s="264">
        <v>105.681</v>
      </c>
      <c r="I286" s="265"/>
      <c r="J286" s="260"/>
      <c r="K286" s="260"/>
      <c r="L286" s="266"/>
      <c r="M286" s="267"/>
      <c r="N286" s="268"/>
      <c r="O286" s="268"/>
      <c r="P286" s="268"/>
      <c r="Q286" s="268"/>
      <c r="R286" s="268"/>
      <c r="S286" s="268"/>
      <c r="T286" s="26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70" t="s">
        <v>174</v>
      </c>
      <c r="AU286" s="270" t="s">
        <v>91</v>
      </c>
      <c r="AV286" s="13" t="s">
        <v>91</v>
      </c>
      <c r="AW286" s="13" t="s">
        <v>32</v>
      </c>
      <c r="AX286" s="13" t="s">
        <v>84</v>
      </c>
      <c r="AY286" s="270" t="s">
        <v>165</v>
      </c>
    </row>
    <row r="287" s="2" customFormat="1" ht="21.75" customHeight="1">
      <c r="A287" s="38"/>
      <c r="B287" s="39"/>
      <c r="C287" s="245" t="s">
        <v>716</v>
      </c>
      <c r="D287" s="245" t="s">
        <v>168</v>
      </c>
      <c r="E287" s="246" t="s">
        <v>717</v>
      </c>
      <c r="F287" s="247" t="s">
        <v>718</v>
      </c>
      <c r="G287" s="248" t="s">
        <v>185</v>
      </c>
      <c r="H287" s="249">
        <v>1.24</v>
      </c>
      <c r="I287" s="250"/>
      <c r="J287" s="251">
        <f>ROUND(I287*H287,2)</f>
        <v>0</v>
      </c>
      <c r="K287" s="252"/>
      <c r="L287" s="44"/>
      <c r="M287" s="253" t="s">
        <v>1</v>
      </c>
      <c r="N287" s="254" t="s">
        <v>42</v>
      </c>
      <c r="O287" s="91"/>
      <c r="P287" s="255">
        <f>O287*H287</f>
        <v>0</v>
      </c>
      <c r="Q287" s="255">
        <v>0.00029</v>
      </c>
      <c r="R287" s="255">
        <f>Q287*H287</f>
        <v>0.00035960000000000001</v>
      </c>
      <c r="S287" s="255">
        <v>0</v>
      </c>
      <c r="T287" s="25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57" t="s">
        <v>256</v>
      </c>
      <c r="AT287" s="257" t="s">
        <v>168</v>
      </c>
      <c r="AU287" s="257" t="s">
        <v>91</v>
      </c>
      <c r="AY287" s="17" t="s">
        <v>165</v>
      </c>
      <c r="BE287" s="258">
        <f>IF(N287="základní",J287,0)</f>
        <v>0</v>
      </c>
      <c r="BF287" s="258">
        <f>IF(N287="snížená",J287,0)</f>
        <v>0</v>
      </c>
      <c r="BG287" s="258">
        <f>IF(N287="zákl. přenesená",J287,0)</f>
        <v>0</v>
      </c>
      <c r="BH287" s="258">
        <f>IF(N287="sníž. přenesená",J287,0)</f>
        <v>0</v>
      </c>
      <c r="BI287" s="258">
        <f>IF(N287="nulová",J287,0)</f>
        <v>0</v>
      </c>
      <c r="BJ287" s="17" t="s">
        <v>91</v>
      </c>
      <c r="BK287" s="258">
        <f>ROUND(I287*H287,2)</f>
        <v>0</v>
      </c>
      <c r="BL287" s="17" t="s">
        <v>256</v>
      </c>
      <c r="BM287" s="257" t="s">
        <v>845</v>
      </c>
    </row>
    <row r="288" s="13" customFormat="1">
      <c r="A288" s="13"/>
      <c r="B288" s="259"/>
      <c r="C288" s="260"/>
      <c r="D288" s="261" t="s">
        <v>174</v>
      </c>
      <c r="E288" s="262" t="s">
        <v>1</v>
      </c>
      <c r="F288" s="263" t="s">
        <v>650</v>
      </c>
      <c r="G288" s="260"/>
      <c r="H288" s="264">
        <v>0.59999999999999998</v>
      </c>
      <c r="I288" s="265"/>
      <c r="J288" s="260"/>
      <c r="K288" s="260"/>
      <c r="L288" s="266"/>
      <c r="M288" s="267"/>
      <c r="N288" s="268"/>
      <c r="O288" s="268"/>
      <c r="P288" s="268"/>
      <c r="Q288" s="268"/>
      <c r="R288" s="268"/>
      <c r="S288" s="268"/>
      <c r="T288" s="26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0" t="s">
        <v>174</v>
      </c>
      <c r="AU288" s="270" t="s">
        <v>91</v>
      </c>
      <c r="AV288" s="13" t="s">
        <v>91</v>
      </c>
      <c r="AW288" s="13" t="s">
        <v>32</v>
      </c>
      <c r="AX288" s="13" t="s">
        <v>76</v>
      </c>
      <c r="AY288" s="270" t="s">
        <v>165</v>
      </c>
    </row>
    <row r="289" s="13" customFormat="1">
      <c r="A289" s="13"/>
      <c r="B289" s="259"/>
      <c r="C289" s="260"/>
      <c r="D289" s="261" t="s">
        <v>174</v>
      </c>
      <c r="E289" s="262" t="s">
        <v>1</v>
      </c>
      <c r="F289" s="263" t="s">
        <v>651</v>
      </c>
      <c r="G289" s="260"/>
      <c r="H289" s="264">
        <v>0.64000000000000001</v>
      </c>
      <c r="I289" s="265"/>
      <c r="J289" s="260"/>
      <c r="K289" s="260"/>
      <c r="L289" s="266"/>
      <c r="M289" s="267"/>
      <c r="N289" s="268"/>
      <c r="O289" s="268"/>
      <c r="P289" s="268"/>
      <c r="Q289" s="268"/>
      <c r="R289" s="268"/>
      <c r="S289" s="268"/>
      <c r="T289" s="26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70" t="s">
        <v>174</v>
      </c>
      <c r="AU289" s="270" t="s">
        <v>91</v>
      </c>
      <c r="AV289" s="13" t="s">
        <v>91</v>
      </c>
      <c r="AW289" s="13" t="s">
        <v>32</v>
      </c>
      <c r="AX289" s="13" t="s">
        <v>76</v>
      </c>
      <c r="AY289" s="270" t="s">
        <v>165</v>
      </c>
    </row>
    <row r="290" s="14" customFormat="1">
      <c r="A290" s="14"/>
      <c r="B290" s="271"/>
      <c r="C290" s="272"/>
      <c r="D290" s="261" t="s">
        <v>174</v>
      </c>
      <c r="E290" s="273" t="s">
        <v>1</v>
      </c>
      <c r="F290" s="274" t="s">
        <v>182</v>
      </c>
      <c r="G290" s="272"/>
      <c r="H290" s="275">
        <v>1.24</v>
      </c>
      <c r="I290" s="276"/>
      <c r="J290" s="272"/>
      <c r="K290" s="272"/>
      <c r="L290" s="277"/>
      <c r="M290" s="278"/>
      <c r="N290" s="279"/>
      <c r="O290" s="279"/>
      <c r="P290" s="279"/>
      <c r="Q290" s="279"/>
      <c r="R290" s="279"/>
      <c r="S290" s="279"/>
      <c r="T290" s="28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81" t="s">
        <v>174</v>
      </c>
      <c r="AU290" s="281" t="s">
        <v>91</v>
      </c>
      <c r="AV290" s="14" t="s">
        <v>172</v>
      </c>
      <c r="AW290" s="14" t="s">
        <v>32</v>
      </c>
      <c r="AX290" s="14" t="s">
        <v>84</v>
      </c>
      <c r="AY290" s="281" t="s">
        <v>165</v>
      </c>
    </row>
    <row r="291" s="2" customFormat="1" ht="21.75" customHeight="1">
      <c r="A291" s="38"/>
      <c r="B291" s="39"/>
      <c r="C291" s="245" t="s">
        <v>720</v>
      </c>
      <c r="D291" s="245" t="s">
        <v>168</v>
      </c>
      <c r="E291" s="246" t="s">
        <v>721</v>
      </c>
      <c r="F291" s="247" t="s">
        <v>722</v>
      </c>
      <c r="G291" s="248" t="s">
        <v>185</v>
      </c>
      <c r="H291" s="249">
        <v>1.24</v>
      </c>
      <c r="I291" s="250"/>
      <c r="J291" s="251">
        <f>ROUND(I291*H291,2)</f>
        <v>0</v>
      </c>
      <c r="K291" s="252"/>
      <c r="L291" s="44"/>
      <c r="M291" s="253" t="s">
        <v>1</v>
      </c>
      <c r="N291" s="254" t="s">
        <v>42</v>
      </c>
      <c r="O291" s="91"/>
      <c r="P291" s="255">
        <f>O291*H291</f>
        <v>0</v>
      </c>
      <c r="Q291" s="255">
        <v>0.00066</v>
      </c>
      <c r="R291" s="255">
        <f>Q291*H291</f>
        <v>0.00081839999999999994</v>
      </c>
      <c r="S291" s="255">
        <v>0</v>
      </c>
      <c r="T291" s="25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57" t="s">
        <v>256</v>
      </c>
      <c r="AT291" s="257" t="s">
        <v>168</v>
      </c>
      <c r="AU291" s="257" t="s">
        <v>91</v>
      </c>
      <c r="AY291" s="17" t="s">
        <v>165</v>
      </c>
      <c r="BE291" s="258">
        <f>IF(N291="základní",J291,0)</f>
        <v>0</v>
      </c>
      <c r="BF291" s="258">
        <f>IF(N291="snížená",J291,0)</f>
        <v>0</v>
      </c>
      <c r="BG291" s="258">
        <f>IF(N291="zákl. přenesená",J291,0)</f>
        <v>0</v>
      </c>
      <c r="BH291" s="258">
        <f>IF(N291="sníž. přenesená",J291,0)</f>
        <v>0</v>
      </c>
      <c r="BI291" s="258">
        <f>IF(N291="nulová",J291,0)</f>
        <v>0</v>
      </c>
      <c r="BJ291" s="17" t="s">
        <v>91</v>
      </c>
      <c r="BK291" s="258">
        <f>ROUND(I291*H291,2)</f>
        <v>0</v>
      </c>
      <c r="BL291" s="17" t="s">
        <v>256</v>
      </c>
      <c r="BM291" s="257" t="s">
        <v>846</v>
      </c>
    </row>
    <row r="292" s="13" customFormat="1">
      <c r="A292" s="13"/>
      <c r="B292" s="259"/>
      <c r="C292" s="260"/>
      <c r="D292" s="261" t="s">
        <v>174</v>
      </c>
      <c r="E292" s="262" t="s">
        <v>1</v>
      </c>
      <c r="F292" s="263" t="s">
        <v>650</v>
      </c>
      <c r="G292" s="260"/>
      <c r="H292" s="264">
        <v>0.59999999999999998</v>
      </c>
      <c r="I292" s="265"/>
      <c r="J292" s="260"/>
      <c r="K292" s="260"/>
      <c r="L292" s="266"/>
      <c r="M292" s="267"/>
      <c r="N292" s="268"/>
      <c r="O292" s="268"/>
      <c r="P292" s="268"/>
      <c r="Q292" s="268"/>
      <c r="R292" s="268"/>
      <c r="S292" s="268"/>
      <c r="T292" s="26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70" t="s">
        <v>174</v>
      </c>
      <c r="AU292" s="270" t="s">
        <v>91</v>
      </c>
      <c r="AV292" s="13" t="s">
        <v>91</v>
      </c>
      <c r="AW292" s="13" t="s">
        <v>32</v>
      </c>
      <c r="AX292" s="13" t="s">
        <v>76</v>
      </c>
      <c r="AY292" s="270" t="s">
        <v>165</v>
      </c>
    </row>
    <row r="293" s="13" customFormat="1">
      <c r="A293" s="13"/>
      <c r="B293" s="259"/>
      <c r="C293" s="260"/>
      <c r="D293" s="261" t="s">
        <v>174</v>
      </c>
      <c r="E293" s="262" t="s">
        <v>1</v>
      </c>
      <c r="F293" s="263" t="s">
        <v>724</v>
      </c>
      <c r="G293" s="260"/>
      <c r="H293" s="264">
        <v>0.64000000000000001</v>
      </c>
      <c r="I293" s="265"/>
      <c r="J293" s="260"/>
      <c r="K293" s="260"/>
      <c r="L293" s="266"/>
      <c r="M293" s="267"/>
      <c r="N293" s="268"/>
      <c r="O293" s="268"/>
      <c r="P293" s="268"/>
      <c r="Q293" s="268"/>
      <c r="R293" s="268"/>
      <c r="S293" s="268"/>
      <c r="T293" s="26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70" t="s">
        <v>174</v>
      </c>
      <c r="AU293" s="270" t="s">
        <v>91</v>
      </c>
      <c r="AV293" s="13" t="s">
        <v>91</v>
      </c>
      <c r="AW293" s="13" t="s">
        <v>32</v>
      </c>
      <c r="AX293" s="13" t="s">
        <v>76</v>
      </c>
      <c r="AY293" s="270" t="s">
        <v>165</v>
      </c>
    </row>
    <row r="294" s="14" customFormat="1">
      <c r="A294" s="14"/>
      <c r="B294" s="271"/>
      <c r="C294" s="272"/>
      <c r="D294" s="261" t="s">
        <v>174</v>
      </c>
      <c r="E294" s="273" t="s">
        <v>1</v>
      </c>
      <c r="F294" s="274" t="s">
        <v>182</v>
      </c>
      <c r="G294" s="272"/>
      <c r="H294" s="275">
        <v>1.24</v>
      </c>
      <c r="I294" s="276"/>
      <c r="J294" s="272"/>
      <c r="K294" s="272"/>
      <c r="L294" s="277"/>
      <c r="M294" s="278"/>
      <c r="N294" s="279"/>
      <c r="O294" s="279"/>
      <c r="P294" s="279"/>
      <c r="Q294" s="279"/>
      <c r="R294" s="279"/>
      <c r="S294" s="279"/>
      <c r="T294" s="28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81" t="s">
        <v>174</v>
      </c>
      <c r="AU294" s="281" t="s">
        <v>91</v>
      </c>
      <c r="AV294" s="14" t="s">
        <v>172</v>
      </c>
      <c r="AW294" s="14" t="s">
        <v>32</v>
      </c>
      <c r="AX294" s="14" t="s">
        <v>84</v>
      </c>
      <c r="AY294" s="281" t="s">
        <v>165</v>
      </c>
    </row>
    <row r="295" s="12" customFormat="1" ht="22.8" customHeight="1">
      <c r="A295" s="12"/>
      <c r="B295" s="229"/>
      <c r="C295" s="230"/>
      <c r="D295" s="231" t="s">
        <v>75</v>
      </c>
      <c r="E295" s="243" t="s">
        <v>436</v>
      </c>
      <c r="F295" s="243" t="s">
        <v>437</v>
      </c>
      <c r="G295" s="230"/>
      <c r="H295" s="230"/>
      <c r="I295" s="233"/>
      <c r="J295" s="244">
        <f>BK295</f>
        <v>0</v>
      </c>
      <c r="K295" s="230"/>
      <c r="L295" s="235"/>
      <c r="M295" s="236"/>
      <c r="N295" s="237"/>
      <c r="O295" s="237"/>
      <c r="P295" s="238">
        <f>SUM(P296:P310)</f>
        <v>0</v>
      </c>
      <c r="Q295" s="237"/>
      <c r="R295" s="238">
        <f>SUM(R296:R310)</f>
        <v>1.0712915500000002</v>
      </c>
      <c r="S295" s="237"/>
      <c r="T295" s="239">
        <f>SUM(T296:T310)</f>
        <v>0.017613449999999999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40" t="s">
        <v>91</v>
      </c>
      <c r="AT295" s="241" t="s">
        <v>75</v>
      </c>
      <c r="AU295" s="241" t="s">
        <v>84</v>
      </c>
      <c r="AY295" s="240" t="s">
        <v>165</v>
      </c>
      <c r="BK295" s="242">
        <f>SUM(BK296:BK310)</f>
        <v>0</v>
      </c>
    </row>
    <row r="296" s="2" customFormat="1" ht="21.75" customHeight="1">
      <c r="A296" s="38"/>
      <c r="B296" s="39"/>
      <c r="C296" s="245" t="s">
        <v>725</v>
      </c>
      <c r="D296" s="245" t="s">
        <v>168</v>
      </c>
      <c r="E296" s="246" t="s">
        <v>726</v>
      </c>
      <c r="F296" s="247" t="s">
        <v>727</v>
      </c>
      <c r="G296" s="248" t="s">
        <v>185</v>
      </c>
      <c r="H296" s="249">
        <v>117.423</v>
      </c>
      <c r="I296" s="250"/>
      <c r="J296" s="251">
        <f>ROUND(I296*H296,2)</f>
        <v>0</v>
      </c>
      <c r="K296" s="252"/>
      <c r="L296" s="44"/>
      <c r="M296" s="253" t="s">
        <v>1</v>
      </c>
      <c r="N296" s="254" t="s">
        <v>42</v>
      </c>
      <c r="O296" s="91"/>
      <c r="P296" s="255">
        <f>O296*H296</f>
        <v>0</v>
      </c>
      <c r="Q296" s="255">
        <v>0</v>
      </c>
      <c r="R296" s="255">
        <f>Q296*H296</f>
        <v>0</v>
      </c>
      <c r="S296" s="255">
        <v>0.00014999999999999999</v>
      </c>
      <c r="T296" s="256">
        <f>S296*H296</f>
        <v>0.017613449999999999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57" t="s">
        <v>256</v>
      </c>
      <c r="AT296" s="257" t="s">
        <v>168</v>
      </c>
      <c r="AU296" s="257" t="s">
        <v>91</v>
      </c>
      <c r="AY296" s="17" t="s">
        <v>165</v>
      </c>
      <c r="BE296" s="258">
        <f>IF(N296="základní",J296,0)</f>
        <v>0</v>
      </c>
      <c r="BF296" s="258">
        <f>IF(N296="snížená",J296,0)</f>
        <v>0</v>
      </c>
      <c r="BG296" s="258">
        <f>IF(N296="zákl. přenesená",J296,0)</f>
        <v>0</v>
      </c>
      <c r="BH296" s="258">
        <f>IF(N296="sníž. přenesená",J296,0)</f>
        <v>0</v>
      </c>
      <c r="BI296" s="258">
        <f>IF(N296="nulová",J296,0)</f>
        <v>0</v>
      </c>
      <c r="BJ296" s="17" t="s">
        <v>91</v>
      </c>
      <c r="BK296" s="258">
        <f>ROUND(I296*H296,2)</f>
        <v>0</v>
      </c>
      <c r="BL296" s="17" t="s">
        <v>256</v>
      </c>
      <c r="BM296" s="257" t="s">
        <v>847</v>
      </c>
    </row>
    <row r="297" s="13" customFormat="1">
      <c r="A297" s="13"/>
      <c r="B297" s="259"/>
      <c r="C297" s="260"/>
      <c r="D297" s="261" t="s">
        <v>174</v>
      </c>
      <c r="E297" s="262" t="s">
        <v>472</v>
      </c>
      <c r="F297" s="263" t="s">
        <v>848</v>
      </c>
      <c r="G297" s="260"/>
      <c r="H297" s="264">
        <v>117.423</v>
      </c>
      <c r="I297" s="265"/>
      <c r="J297" s="260"/>
      <c r="K297" s="260"/>
      <c r="L297" s="266"/>
      <c r="M297" s="267"/>
      <c r="N297" s="268"/>
      <c r="O297" s="268"/>
      <c r="P297" s="268"/>
      <c r="Q297" s="268"/>
      <c r="R297" s="268"/>
      <c r="S297" s="268"/>
      <c r="T297" s="26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70" t="s">
        <v>174</v>
      </c>
      <c r="AU297" s="270" t="s">
        <v>91</v>
      </c>
      <c r="AV297" s="13" t="s">
        <v>91</v>
      </c>
      <c r="AW297" s="13" t="s">
        <v>32</v>
      </c>
      <c r="AX297" s="13" t="s">
        <v>84</v>
      </c>
      <c r="AY297" s="270" t="s">
        <v>165</v>
      </c>
    </row>
    <row r="298" s="2" customFormat="1" ht="21.75" customHeight="1">
      <c r="A298" s="38"/>
      <c r="B298" s="39"/>
      <c r="C298" s="245" t="s">
        <v>730</v>
      </c>
      <c r="D298" s="245" t="s">
        <v>168</v>
      </c>
      <c r="E298" s="246" t="s">
        <v>439</v>
      </c>
      <c r="F298" s="247" t="s">
        <v>440</v>
      </c>
      <c r="G298" s="248" t="s">
        <v>185</v>
      </c>
      <c r="H298" s="249">
        <v>182.19300000000001</v>
      </c>
      <c r="I298" s="250"/>
      <c r="J298" s="251">
        <f>ROUND(I298*H298,2)</f>
        <v>0</v>
      </c>
      <c r="K298" s="252"/>
      <c r="L298" s="44"/>
      <c r="M298" s="253" t="s">
        <v>1</v>
      </c>
      <c r="N298" s="254" t="s">
        <v>42</v>
      </c>
      <c r="O298" s="91"/>
      <c r="P298" s="255">
        <f>O298*H298</f>
        <v>0</v>
      </c>
      <c r="Q298" s="255">
        <v>0</v>
      </c>
      <c r="R298" s="255">
        <f>Q298*H298</f>
        <v>0</v>
      </c>
      <c r="S298" s="255">
        <v>0</v>
      </c>
      <c r="T298" s="25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7" t="s">
        <v>256</v>
      </c>
      <c r="AT298" s="257" t="s">
        <v>168</v>
      </c>
      <c r="AU298" s="257" t="s">
        <v>91</v>
      </c>
      <c r="AY298" s="17" t="s">
        <v>165</v>
      </c>
      <c r="BE298" s="258">
        <f>IF(N298="základní",J298,0)</f>
        <v>0</v>
      </c>
      <c r="BF298" s="258">
        <f>IF(N298="snížená",J298,0)</f>
        <v>0</v>
      </c>
      <c r="BG298" s="258">
        <f>IF(N298="zákl. přenesená",J298,0)</f>
        <v>0</v>
      </c>
      <c r="BH298" s="258">
        <f>IF(N298="sníž. přenesená",J298,0)</f>
        <v>0</v>
      </c>
      <c r="BI298" s="258">
        <f>IF(N298="nulová",J298,0)</f>
        <v>0</v>
      </c>
      <c r="BJ298" s="17" t="s">
        <v>91</v>
      </c>
      <c r="BK298" s="258">
        <f>ROUND(I298*H298,2)</f>
        <v>0</v>
      </c>
      <c r="BL298" s="17" t="s">
        <v>256</v>
      </c>
      <c r="BM298" s="257" t="s">
        <v>849</v>
      </c>
    </row>
    <row r="299" s="13" customFormat="1">
      <c r="A299" s="13"/>
      <c r="B299" s="259"/>
      <c r="C299" s="260"/>
      <c r="D299" s="261" t="s">
        <v>174</v>
      </c>
      <c r="E299" s="262" t="s">
        <v>1</v>
      </c>
      <c r="F299" s="263" t="s">
        <v>850</v>
      </c>
      <c r="G299" s="260"/>
      <c r="H299" s="264">
        <v>182.19300000000001</v>
      </c>
      <c r="I299" s="265"/>
      <c r="J299" s="260"/>
      <c r="K299" s="260"/>
      <c r="L299" s="266"/>
      <c r="M299" s="267"/>
      <c r="N299" s="268"/>
      <c r="O299" s="268"/>
      <c r="P299" s="268"/>
      <c r="Q299" s="268"/>
      <c r="R299" s="268"/>
      <c r="S299" s="268"/>
      <c r="T299" s="26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0" t="s">
        <v>174</v>
      </c>
      <c r="AU299" s="270" t="s">
        <v>91</v>
      </c>
      <c r="AV299" s="13" t="s">
        <v>91</v>
      </c>
      <c r="AW299" s="13" t="s">
        <v>32</v>
      </c>
      <c r="AX299" s="13" t="s">
        <v>84</v>
      </c>
      <c r="AY299" s="270" t="s">
        <v>165</v>
      </c>
    </row>
    <row r="300" s="2" customFormat="1" ht="16.5" customHeight="1">
      <c r="A300" s="38"/>
      <c r="B300" s="39"/>
      <c r="C300" s="282" t="s">
        <v>733</v>
      </c>
      <c r="D300" s="282" t="s">
        <v>219</v>
      </c>
      <c r="E300" s="283" t="s">
        <v>443</v>
      </c>
      <c r="F300" s="284" t="s">
        <v>444</v>
      </c>
      <c r="G300" s="285" t="s">
        <v>185</v>
      </c>
      <c r="H300" s="286">
        <v>191.303</v>
      </c>
      <c r="I300" s="287"/>
      <c r="J300" s="288">
        <f>ROUND(I300*H300,2)</f>
        <v>0</v>
      </c>
      <c r="K300" s="289"/>
      <c r="L300" s="290"/>
      <c r="M300" s="291" t="s">
        <v>1</v>
      </c>
      <c r="N300" s="292" t="s">
        <v>42</v>
      </c>
      <c r="O300" s="91"/>
      <c r="P300" s="255">
        <f>O300*H300</f>
        <v>0</v>
      </c>
      <c r="Q300" s="255">
        <v>0</v>
      </c>
      <c r="R300" s="255">
        <f>Q300*H300</f>
        <v>0</v>
      </c>
      <c r="S300" s="255">
        <v>0</v>
      </c>
      <c r="T300" s="25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57" t="s">
        <v>331</v>
      </c>
      <c r="AT300" s="257" t="s">
        <v>219</v>
      </c>
      <c r="AU300" s="257" t="s">
        <v>91</v>
      </c>
      <c r="AY300" s="17" t="s">
        <v>165</v>
      </c>
      <c r="BE300" s="258">
        <f>IF(N300="základní",J300,0)</f>
        <v>0</v>
      </c>
      <c r="BF300" s="258">
        <f>IF(N300="snížená",J300,0)</f>
        <v>0</v>
      </c>
      <c r="BG300" s="258">
        <f>IF(N300="zákl. přenesená",J300,0)</f>
        <v>0</v>
      </c>
      <c r="BH300" s="258">
        <f>IF(N300="sníž. přenesená",J300,0)</f>
        <v>0</v>
      </c>
      <c r="BI300" s="258">
        <f>IF(N300="nulová",J300,0)</f>
        <v>0</v>
      </c>
      <c r="BJ300" s="17" t="s">
        <v>91</v>
      </c>
      <c r="BK300" s="258">
        <f>ROUND(I300*H300,2)</f>
        <v>0</v>
      </c>
      <c r="BL300" s="17" t="s">
        <v>256</v>
      </c>
      <c r="BM300" s="257" t="s">
        <v>851</v>
      </c>
    </row>
    <row r="301" s="13" customFormat="1">
      <c r="A301" s="13"/>
      <c r="B301" s="259"/>
      <c r="C301" s="260"/>
      <c r="D301" s="261" t="s">
        <v>174</v>
      </c>
      <c r="E301" s="260"/>
      <c r="F301" s="263" t="s">
        <v>852</v>
      </c>
      <c r="G301" s="260"/>
      <c r="H301" s="264">
        <v>191.303</v>
      </c>
      <c r="I301" s="265"/>
      <c r="J301" s="260"/>
      <c r="K301" s="260"/>
      <c r="L301" s="266"/>
      <c r="M301" s="267"/>
      <c r="N301" s="268"/>
      <c r="O301" s="268"/>
      <c r="P301" s="268"/>
      <c r="Q301" s="268"/>
      <c r="R301" s="268"/>
      <c r="S301" s="268"/>
      <c r="T301" s="26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70" t="s">
        <v>174</v>
      </c>
      <c r="AU301" s="270" t="s">
        <v>91</v>
      </c>
      <c r="AV301" s="13" t="s">
        <v>91</v>
      </c>
      <c r="AW301" s="13" t="s">
        <v>4</v>
      </c>
      <c r="AX301" s="13" t="s">
        <v>84</v>
      </c>
      <c r="AY301" s="270" t="s">
        <v>165</v>
      </c>
    </row>
    <row r="302" s="2" customFormat="1" ht="21.75" customHeight="1">
      <c r="A302" s="38"/>
      <c r="B302" s="39"/>
      <c r="C302" s="245" t="s">
        <v>736</v>
      </c>
      <c r="D302" s="245" t="s">
        <v>168</v>
      </c>
      <c r="E302" s="246" t="s">
        <v>737</v>
      </c>
      <c r="F302" s="247" t="s">
        <v>738</v>
      </c>
      <c r="G302" s="248" t="s">
        <v>185</v>
      </c>
      <c r="H302" s="249">
        <v>89.469999999999999</v>
      </c>
      <c r="I302" s="250"/>
      <c r="J302" s="251">
        <f>ROUND(I302*H302,2)</f>
        <v>0</v>
      </c>
      <c r="K302" s="252"/>
      <c r="L302" s="44"/>
      <c r="M302" s="253" t="s">
        <v>1</v>
      </c>
      <c r="N302" s="254" t="s">
        <v>42</v>
      </c>
      <c r="O302" s="91"/>
      <c r="P302" s="255">
        <f>O302*H302</f>
        <v>0</v>
      </c>
      <c r="Q302" s="255">
        <v>0.00020000000000000001</v>
      </c>
      <c r="R302" s="255">
        <f>Q302*H302</f>
        <v>0.017894</v>
      </c>
      <c r="S302" s="255">
        <v>0</v>
      </c>
      <c r="T302" s="25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57" t="s">
        <v>256</v>
      </c>
      <c r="AT302" s="257" t="s">
        <v>168</v>
      </c>
      <c r="AU302" s="257" t="s">
        <v>91</v>
      </c>
      <c r="AY302" s="17" t="s">
        <v>165</v>
      </c>
      <c r="BE302" s="258">
        <f>IF(N302="základní",J302,0)</f>
        <v>0</v>
      </c>
      <c r="BF302" s="258">
        <f>IF(N302="snížená",J302,0)</f>
        <v>0</v>
      </c>
      <c r="BG302" s="258">
        <f>IF(N302="zákl. přenesená",J302,0)</f>
        <v>0</v>
      </c>
      <c r="BH302" s="258">
        <f>IF(N302="sníž. přenesená",J302,0)</f>
        <v>0</v>
      </c>
      <c r="BI302" s="258">
        <f>IF(N302="nulová",J302,0)</f>
        <v>0</v>
      </c>
      <c r="BJ302" s="17" t="s">
        <v>91</v>
      </c>
      <c r="BK302" s="258">
        <f>ROUND(I302*H302,2)</f>
        <v>0</v>
      </c>
      <c r="BL302" s="17" t="s">
        <v>256</v>
      </c>
      <c r="BM302" s="257" t="s">
        <v>853</v>
      </c>
    </row>
    <row r="303" s="15" customFormat="1">
      <c r="A303" s="15"/>
      <c r="B303" s="299"/>
      <c r="C303" s="300"/>
      <c r="D303" s="261" t="s">
        <v>174</v>
      </c>
      <c r="E303" s="301" t="s">
        <v>1</v>
      </c>
      <c r="F303" s="302" t="s">
        <v>740</v>
      </c>
      <c r="G303" s="300"/>
      <c r="H303" s="301" t="s">
        <v>1</v>
      </c>
      <c r="I303" s="303"/>
      <c r="J303" s="300"/>
      <c r="K303" s="300"/>
      <c r="L303" s="304"/>
      <c r="M303" s="305"/>
      <c r="N303" s="306"/>
      <c r="O303" s="306"/>
      <c r="P303" s="306"/>
      <c r="Q303" s="306"/>
      <c r="R303" s="306"/>
      <c r="S303" s="306"/>
      <c r="T303" s="307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308" t="s">
        <v>174</v>
      </c>
      <c r="AU303" s="308" t="s">
        <v>91</v>
      </c>
      <c r="AV303" s="15" t="s">
        <v>84</v>
      </c>
      <c r="AW303" s="15" t="s">
        <v>32</v>
      </c>
      <c r="AX303" s="15" t="s">
        <v>76</v>
      </c>
      <c r="AY303" s="308" t="s">
        <v>165</v>
      </c>
    </row>
    <row r="304" s="13" customFormat="1">
      <c r="A304" s="13"/>
      <c r="B304" s="259"/>
      <c r="C304" s="260"/>
      <c r="D304" s="261" t="s">
        <v>174</v>
      </c>
      <c r="E304" s="262" t="s">
        <v>474</v>
      </c>
      <c r="F304" s="263" t="s">
        <v>741</v>
      </c>
      <c r="G304" s="260"/>
      <c r="H304" s="264">
        <v>89.469999999999999</v>
      </c>
      <c r="I304" s="265"/>
      <c r="J304" s="260"/>
      <c r="K304" s="260"/>
      <c r="L304" s="266"/>
      <c r="M304" s="267"/>
      <c r="N304" s="268"/>
      <c r="O304" s="268"/>
      <c r="P304" s="268"/>
      <c r="Q304" s="268"/>
      <c r="R304" s="268"/>
      <c r="S304" s="268"/>
      <c r="T304" s="26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70" t="s">
        <v>174</v>
      </c>
      <c r="AU304" s="270" t="s">
        <v>91</v>
      </c>
      <c r="AV304" s="13" t="s">
        <v>91</v>
      </c>
      <c r="AW304" s="13" t="s">
        <v>32</v>
      </c>
      <c r="AX304" s="13" t="s">
        <v>84</v>
      </c>
      <c r="AY304" s="270" t="s">
        <v>165</v>
      </c>
    </row>
    <row r="305" s="2" customFormat="1" ht="21.75" customHeight="1">
      <c r="A305" s="38"/>
      <c r="B305" s="39"/>
      <c r="C305" s="245" t="s">
        <v>742</v>
      </c>
      <c r="D305" s="245" t="s">
        <v>168</v>
      </c>
      <c r="E305" s="246" t="s">
        <v>743</v>
      </c>
      <c r="F305" s="247" t="s">
        <v>744</v>
      </c>
      <c r="G305" s="248" t="s">
        <v>185</v>
      </c>
      <c r="H305" s="249">
        <v>89.469999999999999</v>
      </c>
      <c r="I305" s="250"/>
      <c r="J305" s="251">
        <f>ROUND(I305*H305,2)</f>
        <v>0</v>
      </c>
      <c r="K305" s="252"/>
      <c r="L305" s="44"/>
      <c r="M305" s="253" t="s">
        <v>1</v>
      </c>
      <c r="N305" s="254" t="s">
        <v>42</v>
      </c>
      <c r="O305" s="91"/>
      <c r="P305" s="255">
        <f>O305*H305</f>
        <v>0</v>
      </c>
      <c r="Q305" s="255">
        <v>0.00029</v>
      </c>
      <c r="R305" s="255">
        <f>Q305*H305</f>
        <v>0.025946299999999999</v>
      </c>
      <c r="S305" s="255">
        <v>0</v>
      </c>
      <c r="T305" s="25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57" t="s">
        <v>256</v>
      </c>
      <c r="AT305" s="257" t="s">
        <v>168</v>
      </c>
      <c r="AU305" s="257" t="s">
        <v>91</v>
      </c>
      <c r="AY305" s="17" t="s">
        <v>165</v>
      </c>
      <c r="BE305" s="258">
        <f>IF(N305="základní",J305,0)</f>
        <v>0</v>
      </c>
      <c r="BF305" s="258">
        <f>IF(N305="snížená",J305,0)</f>
        <v>0</v>
      </c>
      <c r="BG305" s="258">
        <f>IF(N305="zákl. přenesená",J305,0)</f>
        <v>0</v>
      </c>
      <c r="BH305" s="258">
        <f>IF(N305="sníž. přenesená",J305,0)</f>
        <v>0</v>
      </c>
      <c r="BI305" s="258">
        <f>IF(N305="nulová",J305,0)</f>
        <v>0</v>
      </c>
      <c r="BJ305" s="17" t="s">
        <v>91</v>
      </c>
      <c r="BK305" s="258">
        <f>ROUND(I305*H305,2)</f>
        <v>0</v>
      </c>
      <c r="BL305" s="17" t="s">
        <v>256</v>
      </c>
      <c r="BM305" s="257" t="s">
        <v>854</v>
      </c>
    </row>
    <row r="306" s="13" customFormat="1">
      <c r="A306" s="13"/>
      <c r="B306" s="259"/>
      <c r="C306" s="260"/>
      <c r="D306" s="261" t="s">
        <v>174</v>
      </c>
      <c r="E306" s="262" t="s">
        <v>1</v>
      </c>
      <c r="F306" s="263" t="s">
        <v>474</v>
      </c>
      <c r="G306" s="260"/>
      <c r="H306" s="264">
        <v>89.469999999999999</v>
      </c>
      <c r="I306" s="265"/>
      <c r="J306" s="260"/>
      <c r="K306" s="260"/>
      <c r="L306" s="266"/>
      <c r="M306" s="267"/>
      <c r="N306" s="268"/>
      <c r="O306" s="268"/>
      <c r="P306" s="268"/>
      <c r="Q306" s="268"/>
      <c r="R306" s="268"/>
      <c r="S306" s="268"/>
      <c r="T306" s="26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0" t="s">
        <v>174</v>
      </c>
      <c r="AU306" s="270" t="s">
        <v>91</v>
      </c>
      <c r="AV306" s="13" t="s">
        <v>91</v>
      </c>
      <c r="AW306" s="13" t="s">
        <v>32</v>
      </c>
      <c r="AX306" s="13" t="s">
        <v>84</v>
      </c>
      <c r="AY306" s="270" t="s">
        <v>165</v>
      </c>
    </row>
    <row r="307" s="2" customFormat="1" ht="21.75" customHeight="1">
      <c r="A307" s="38"/>
      <c r="B307" s="39"/>
      <c r="C307" s="245" t="s">
        <v>746</v>
      </c>
      <c r="D307" s="245" t="s">
        <v>168</v>
      </c>
      <c r="E307" s="246" t="s">
        <v>747</v>
      </c>
      <c r="F307" s="247" t="s">
        <v>748</v>
      </c>
      <c r="G307" s="248" t="s">
        <v>171</v>
      </c>
      <c r="H307" s="249">
        <v>40.100000000000001</v>
      </c>
      <c r="I307" s="250"/>
      <c r="J307" s="251">
        <f>ROUND(I307*H307,2)</f>
        <v>0</v>
      </c>
      <c r="K307" s="252"/>
      <c r="L307" s="44"/>
      <c r="M307" s="253" t="s">
        <v>1</v>
      </c>
      <c r="N307" s="254" t="s">
        <v>42</v>
      </c>
      <c r="O307" s="91"/>
      <c r="P307" s="255">
        <f>O307*H307</f>
        <v>0</v>
      </c>
      <c r="Q307" s="255">
        <v>0</v>
      </c>
      <c r="R307" s="255">
        <f>Q307*H307</f>
        <v>0</v>
      </c>
      <c r="S307" s="255">
        <v>0</v>
      </c>
      <c r="T307" s="25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7" t="s">
        <v>256</v>
      </c>
      <c r="AT307" s="257" t="s">
        <v>168</v>
      </c>
      <c r="AU307" s="257" t="s">
        <v>91</v>
      </c>
      <c r="AY307" s="17" t="s">
        <v>165</v>
      </c>
      <c r="BE307" s="258">
        <f>IF(N307="základní",J307,0)</f>
        <v>0</v>
      </c>
      <c r="BF307" s="258">
        <f>IF(N307="snížená",J307,0)</f>
        <v>0</v>
      </c>
      <c r="BG307" s="258">
        <f>IF(N307="zákl. přenesená",J307,0)</f>
        <v>0</v>
      </c>
      <c r="BH307" s="258">
        <f>IF(N307="sníž. přenesená",J307,0)</f>
        <v>0</v>
      </c>
      <c r="BI307" s="258">
        <f>IF(N307="nulová",J307,0)</f>
        <v>0</v>
      </c>
      <c r="BJ307" s="17" t="s">
        <v>91</v>
      </c>
      <c r="BK307" s="258">
        <f>ROUND(I307*H307,2)</f>
        <v>0</v>
      </c>
      <c r="BL307" s="17" t="s">
        <v>256</v>
      </c>
      <c r="BM307" s="257" t="s">
        <v>855</v>
      </c>
    </row>
    <row r="308" s="13" customFormat="1">
      <c r="A308" s="13"/>
      <c r="B308" s="259"/>
      <c r="C308" s="260"/>
      <c r="D308" s="261" t="s">
        <v>174</v>
      </c>
      <c r="E308" s="262" t="s">
        <v>1</v>
      </c>
      <c r="F308" s="263" t="s">
        <v>856</v>
      </c>
      <c r="G308" s="260"/>
      <c r="H308" s="264">
        <v>40.100000000000001</v>
      </c>
      <c r="I308" s="265"/>
      <c r="J308" s="260"/>
      <c r="K308" s="260"/>
      <c r="L308" s="266"/>
      <c r="M308" s="267"/>
      <c r="N308" s="268"/>
      <c r="O308" s="268"/>
      <c r="P308" s="268"/>
      <c r="Q308" s="268"/>
      <c r="R308" s="268"/>
      <c r="S308" s="268"/>
      <c r="T308" s="26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70" t="s">
        <v>174</v>
      </c>
      <c r="AU308" s="270" t="s">
        <v>91</v>
      </c>
      <c r="AV308" s="13" t="s">
        <v>91</v>
      </c>
      <c r="AW308" s="13" t="s">
        <v>32</v>
      </c>
      <c r="AX308" s="13" t="s">
        <v>84</v>
      </c>
      <c r="AY308" s="270" t="s">
        <v>165</v>
      </c>
    </row>
    <row r="309" s="2" customFormat="1" ht="16.5" customHeight="1">
      <c r="A309" s="38"/>
      <c r="B309" s="39"/>
      <c r="C309" s="245" t="s">
        <v>751</v>
      </c>
      <c r="D309" s="245" t="s">
        <v>168</v>
      </c>
      <c r="E309" s="246" t="s">
        <v>752</v>
      </c>
      <c r="F309" s="247" t="s">
        <v>753</v>
      </c>
      <c r="G309" s="248" t="s">
        <v>185</v>
      </c>
      <c r="H309" s="249">
        <v>117.423</v>
      </c>
      <c r="I309" s="250"/>
      <c r="J309" s="251">
        <f>ROUND(I309*H309,2)</f>
        <v>0</v>
      </c>
      <c r="K309" s="252"/>
      <c r="L309" s="44"/>
      <c r="M309" s="253" t="s">
        <v>1</v>
      </c>
      <c r="N309" s="254" t="s">
        <v>42</v>
      </c>
      <c r="O309" s="91"/>
      <c r="P309" s="255">
        <f>O309*H309</f>
        <v>0</v>
      </c>
      <c r="Q309" s="255">
        <v>0.0087500000000000008</v>
      </c>
      <c r="R309" s="255">
        <f>Q309*H309</f>
        <v>1.0274512500000002</v>
      </c>
      <c r="S309" s="255">
        <v>0</v>
      </c>
      <c r="T309" s="25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57" t="s">
        <v>256</v>
      </c>
      <c r="AT309" s="257" t="s">
        <v>168</v>
      </c>
      <c r="AU309" s="257" t="s">
        <v>91</v>
      </c>
      <c r="AY309" s="17" t="s">
        <v>165</v>
      </c>
      <c r="BE309" s="258">
        <f>IF(N309="základní",J309,0)</f>
        <v>0</v>
      </c>
      <c r="BF309" s="258">
        <f>IF(N309="snížená",J309,0)</f>
        <v>0</v>
      </c>
      <c r="BG309" s="258">
        <f>IF(N309="zákl. přenesená",J309,0)</f>
        <v>0</v>
      </c>
      <c r="BH309" s="258">
        <f>IF(N309="sníž. přenesená",J309,0)</f>
        <v>0</v>
      </c>
      <c r="BI309" s="258">
        <f>IF(N309="nulová",J309,0)</f>
        <v>0</v>
      </c>
      <c r="BJ309" s="17" t="s">
        <v>91</v>
      </c>
      <c r="BK309" s="258">
        <f>ROUND(I309*H309,2)</f>
        <v>0</v>
      </c>
      <c r="BL309" s="17" t="s">
        <v>256</v>
      </c>
      <c r="BM309" s="257" t="s">
        <v>857</v>
      </c>
    </row>
    <row r="310" s="13" customFormat="1">
      <c r="A310" s="13"/>
      <c r="B310" s="259"/>
      <c r="C310" s="260"/>
      <c r="D310" s="261" t="s">
        <v>174</v>
      </c>
      <c r="E310" s="262" t="s">
        <v>1</v>
      </c>
      <c r="F310" s="263" t="s">
        <v>472</v>
      </c>
      <c r="G310" s="260"/>
      <c r="H310" s="264">
        <v>117.423</v>
      </c>
      <c r="I310" s="265"/>
      <c r="J310" s="260"/>
      <c r="K310" s="260"/>
      <c r="L310" s="266"/>
      <c r="M310" s="309"/>
      <c r="N310" s="310"/>
      <c r="O310" s="310"/>
      <c r="P310" s="310"/>
      <c r="Q310" s="310"/>
      <c r="R310" s="310"/>
      <c r="S310" s="310"/>
      <c r="T310" s="31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0" t="s">
        <v>174</v>
      </c>
      <c r="AU310" s="270" t="s">
        <v>91</v>
      </c>
      <c r="AV310" s="13" t="s">
        <v>91</v>
      </c>
      <c r="AW310" s="13" t="s">
        <v>32</v>
      </c>
      <c r="AX310" s="13" t="s">
        <v>84</v>
      </c>
      <c r="AY310" s="270" t="s">
        <v>165</v>
      </c>
    </row>
    <row r="311" s="2" customFormat="1" ht="6.96" customHeight="1">
      <c r="A311" s="38"/>
      <c r="B311" s="66"/>
      <c r="C311" s="67"/>
      <c r="D311" s="67"/>
      <c r="E311" s="67"/>
      <c r="F311" s="67"/>
      <c r="G311" s="67"/>
      <c r="H311" s="67"/>
      <c r="I311" s="193"/>
      <c r="J311" s="67"/>
      <c r="K311" s="67"/>
      <c r="L311" s="44"/>
      <c r="M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</row>
  </sheetData>
  <sheetProtection sheet="1" autoFilter="0" formatColumns="0" formatRows="0" objects="1" scenarios="1" spinCount="100000" saltValue="Wj9pssWaMlZyNdrZ/SbyEZoCIn2ZIC1XQXxOVOaKv0OyUj3dn8+h9lNo+aZZzLQF9X/ogrJjYqaFbfXmXeorlw==" hashValue="Ghz4yQj7WZhS4a9QX7azfmClfnHaOqHABqzk+V6YGyJD7NyQw9diPLSGd6zDs1VS5rdhPixOuiCRultmh4I87g==" algorithmName="SHA-512" password="CC35"/>
  <autoFilter ref="C134:K31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  <c r="AZ2" s="147" t="s">
        <v>486</v>
      </c>
      <c r="BA2" s="147" t="s">
        <v>486</v>
      </c>
      <c r="BB2" s="147" t="s">
        <v>1</v>
      </c>
      <c r="BC2" s="147" t="s">
        <v>858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484</v>
      </c>
      <c r="BA3" s="147" t="s">
        <v>484</v>
      </c>
      <c r="BB3" s="147" t="s">
        <v>1</v>
      </c>
      <c r="BC3" s="147" t="s">
        <v>859</v>
      </c>
      <c r="BD3" s="147" t="s">
        <v>91</v>
      </c>
    </row>
    <row r="4" hidden="1" s="1" customFormat="1" ht="24.96" customHeight="1">
      <c r="B4" s="20"/>
      <c r="D4" s="151" t="s">
        <v>102</v>
      </c>
      <c r="I4" s="146"/>
      <c r="L4" s="20"/>
      <c r="M4" s="152" t="s">
        <v>10</v>
      </c>
      <c r="AT4" s="17" t="s">
        <v>4</v>
      </c>
      <c r="AZ4" s="147" t="s">
        <v>472</v>
      </c>
      <c r="BA4" s="147" t="s">
        <v>472</v>
      </c>
      <c r="BB4" s="147" t="s">
        <v>1</v>
      </c>
      <c r="BC4" s="147" t="s">
        <v>860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461</v>
      </c>
      <c r="BA5" s="147" t="s">
        <v>461</v>
      </c>
      <c r="BB5" s="147" t="s">
        <v>1</v>
      </c>
      <c r="BC5" s="147" t="s">
        <v>861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491</v>
      </c>
      <c r="BA6" s="147" t="s">
        <v>491</v>
      </c>
      <c r="BB6" s="147" t="s">
        <v>1</v>
      </c>
      <c r="BC6" s="147" t="s">
        <v>859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M</v>
      </c>
      <c r="F7" s="153"/>
      <c r="G7" s="153"/>
      <c r="H7" s="153"/>
      <c r="I7" s="146"/>
      <c r="L7" s="20"/>
      <c r="AZ7" s="147" t="s">
        <v>470</v>
      </c>
      <c r="BA7" s="147" t="s">
        <v>470</v>
      </c>
      <c r="BB7" s="147" t="s">
        <v>1</v>
      </c>
      <c r="BC7" s="147" t="s">
        <v>862</v>
      </c>
      <c r="BD7" s="147" t="s">
        <v>91</v>
      </c>
    </row>
    <row r="8" hidden="1" s="1" customFormat="1" ht="12" customHeight="1">
      <c r="B8" s="20"/>
      <c r="D8" s="153" t="s">
        <v>112</v>
      </c>
      <c r="I8" s="146"/>
      <c r="L8" s="20"/>
      <c r="AZ8" s="147" t="s">
        <v>492</v>
      </c>
      <c r="BA8" s="147" t="s">
        <v>493</v>
      </c>
      <c r="BB8" s="147" t="s">
        <v>1</v>
      </c>
      <c r="BC8" s="147" t="s">
        <v>172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4" t="s">
        <v>477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463</v>
      </c>
      <c r="BA9" s="147" t="s">
        <v>463</v>
      </c>
      <c r="BB9" s="147" t="s">
        <v>1</v>
      </c>
      <c r="BC9" s="147" t="s">
        <v>464</v>
      </c>
      <c r="BD9" s="147" t="s">
        <v>91</v>
      </c>
    </row>
    <row r="10" hidden="1" s="2" customFormat="1" ht="12" customHeight="1">
      <c r="A10" s="38"/>
      <c r="B10" s="44"/>
      <c r="C10" s="38"/>
      <c r="D10" s="153" t="s">
        <v>479</v>
      </c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465</v>
      </c>
      <c r="BA10" s="147" t="s">
        <v>466</v>
      </c>
      <c r="BB10" s="147" t="s">
        <v>1</v>
      </c>
      <c r="BC10" s="147" t="s">
        <v>467</v>
      </c>
      <c r="BD10" s="147" t="s">
        <v>91</v>
      </c>
    </row>
    <row r="11" hidden="1" s="2" customFormat="1" ht="16.5" customHeight="1">
      <c r="A11" s="38"/>
      <c r="B11" s="44"/>
      <c r="C11" s="38"/>
      <c r="D11" s="38"/>
      <c r="E11" s="156" t="s">
        <v>863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117</v>
      </c>
      <c r="BA11" s="147" t="s">
        <v>117</v>
      </c>
      <c r="BB11" s="147" t="s">
        <v>1</v>
      </c>
      <c r="BC11" s="147" t="s">
        <v>478</v>
      </c>
      <c r="BD11" s="147" t="s">
        <v>91</v>
      </c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488</v>
      </c>
      <c r="BA12" s="147" t="s">
        <v>488</v>
      </c>
      <c r="BB12" s="147" t="s">
        <v>1</v>
      </c>
      <c r="BC12" s="147" t="s">
        <v>489</v>
      </c>
      <c r="BD12" s="147" t="s">
        <v>91</v>
      </c>
    </row>
    <row r="13" hidden="1" s="2" customFormat="1" ht="12" customHeight="1">
      <c r="A13" s="38"/>
      <c r="B13" s="44"/>
      <c r="C13" s="38"/>
      <c r="D13" s="153" t="s">
        <v>18</v>
      </c>
      <c r="E13" s="38"/>
      <c r="F13" s="141" t="s">
        <v>1</v>
      </c>
      <c r="G13" s="38"/>
      <c r="H13" s="38"/>
      <c r="I13" s="157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490</v>
      </c>
      <c r="BA13" s="147" t="s">
        <v>490</v>
      </c>
      <c r="BB13" s="147" t="s">
        <v>1</v>
      </c>
      <c r="BC13" s="147" t="s">
        <v>197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20</v>
      </c>
      <c r="E14" s="38"/>
      <c r="F14" s="141" t="s">
        <v>21</v>
      </c>
      <c r="G14" s="38"/>
      <c r="H14" s="38"/>
      <c r="I14" s="157" t="s">
        <v>22</v>
      </c>
      <c r="J14" s="158" t="str">
        <f>'Rekapitulace stavby'!AN8</f>
        <v>5. 1. 2021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480</v>
      </c>
      <c r="BA14" s="147" t="s">
        <v>481</v>
      </c>
      <c r="BB14" s="147" t="s">
        <v>1</v>
      </c>
      <c r="BC14" s="147" t="s">
        <v>482</v>
      </c>
      <c r="BD14" s="147" t="s">
        <v>91</v>
      </c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5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47" t="s">
        <v>468</v>
      </c>
      <c r="BA15" s="147" t="s">
        <v>469</v>
      </c>
      <c r="BB15" s="147" t="s">
        <v>1</v>
      </c>
      <c r="BC15" s="147" t="s">
        <v>266</v>
      </c>
      <c r="BD15" s="147" t="s">
        <v>91</v>
      </c>
    </row>
    <row r="16" hidden="1" s="2" customFormat="1" ht="12" customHeight="1">
      <c r="A16" s="38"/>
      <c r="B16" s="44"/>
      <c r="C16" s="38"/>
      <c r="D16" s="153" t="s">
        <v>24</v>
      </c>
      <c r="E16" s="38"/>
      <c r="F16" s="38"/>
      <c r="G16" s="38"/>
      <c r="H16" s="38"/>
      <c r="I16" s="157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47" t="s">
        <v>494</v>
      </c>
      <c r="BA16" s="147" t="s">
        <v>495</v>
      </c>
      <c r="BB16" s="147" t="s">
        <v>1</v>
      </c>
      <c r="BC16" s="147" t="s">
        <v>218</v>
      </c>
      <c r="BD16" s="147" t="s">
        <v>91</v>
      </c>
    </row>
    <row r="17" hidden="1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7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47" t="s">
        <v>474</v>
      </c>
      <c r="BA17" s="147" t="s">
        <v>475</v>
      </c>
      <c r="BB17" s="147" t="s">
        <v>1</v>
      </c>
      <c r="BC17" s="147" t="s">
        <v>864</v>
      </c>
      <c r="BD17" s="147" t="s">
        <v>91</v>
      </c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5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3" t="s">
        <v>28</v>
      </c>
      <c r="E19" s="38"/>
      <c r="F19" s="38"/>
      <c r="G19" s="38"/>
      <c r="H19" s="38"/>
      <c r="I19" s="157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7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5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3" t="s">
        <v>30</v>
      </c>
      <c r="E22" s="38"/>
      <c r="F22" s="38"/>
      <c r="G22" s="38"/>
      <c r="H22" s="38"/>
      <c r="I22" s="157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7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5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3" t="s">
        <v>33</v>
      </c>
      <c r="E25" s="38"/>
      <c r="F25" s="38"/>
      <c r="G25" s="38"/>
      <c r="H25" s="38"/>
      <c r="I25" s="157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7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5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3" t="s">
        <v>35</v>
      </c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6" t="s">
        <v>36</v>
      </c>
      <c r="E32" s="38"/>
      <c r="F32" s="38"/>
      <c r="G32" s="38"/>
      <c r="H32" s="38"/>
      <c r="I32" s="155"/>
      <c r="J32" s="167">
        <f>ROUND(J135,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8" t="s">
        <v>38</v>
      </c>
      <c r="G34" s="38"/>
      <c r="H34" s="38"/>
      <c r="I34" s="169" t="s">
        <v>37</v>
      </c>
      <c r="J34" s="168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70" t="s">
        <v>40</v>
      </c>
      <c r="E35" s="153" t="s">
        <v>41</v>
      </c>
      <c r="F35" s="171">
        <f>ROUND((SUM(BE135:BE310)),  2)</f>
        <v>0</v>
      </c>
      <c r="G35" s="38"/>
      <c r="H35" s="38"/>
      <c r="I35" s="172">
        <v>0.20999999999999999</v>
      </c>
      <c r="J35" s="171">
        <f>ROUND(((SUM(BE135:BE310))*I35),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42</v>
      </c>
      <c r="F36" s="171">
        <f>ROUND((SUM(BF135:BF310)),  2)</f>
        <v>0</v>
      </c>
      <c r="G36" s="38"/>
      <c r="H36" s="38"/>
      <c r="I36" s="172">
        <v>0.14999999999999999</v>
      </c>
      <c r="J36" s="171">
        <f>ROUND(((SUM(BF135:BF310))*I36),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43</v>
      </c>
      <c r="F37" s="171">
        <f>ROUND((SUM(BG135:BG310)),  2)</f>
        <v>0</v>
      </c>
      <c r="G37" s="38"/>
      <c r="H37" s="38"/>
      <c r="I37" s="172">
        <v>0.20999999999999999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3" t="s">
        <v>44</v>
      </c>
      <c r="F38" s="171">
        <f>ROUND((SUM(BH135:BH310)),  2)</f>
        <v>0</v>
      </c>
      <c r="G38" s="38"/>
      <c r="H38" s="38"/>
      <c r="I38" s="172">
        <v>0.14999999999999999</v>
      </c>
      <c r="J38" s="171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45</v>
      </c>
      <c r="F39" s="171">
        <f>ROUND((SUM(BI135:BI310)),  2)</f>
        <v>0</v>
      </c>
      <c r="G39" s="38"/>
      <c r="H39" s="38"/>
      <c r="I39" s="172">
        <v>0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3"/>
      <c r="D41" s="174" t="s">
        <v>46</v>
      </c>
      <c r="E41" s="175"/>
      <c r="F41" s="175"/>
      <c r="G41" s="176" t="s">
        <v>47</v>
      </c>
      <c r="H41" s="177" t="s">
        <v>48</v>
      </c>
      <c r="I41" s="178"/>
      <c r="J41" s="179">
        <f>SUM(J32:J39)</f>
        <v>0</v>
      </c>
      <c r="K41" s="18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132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M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112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7" t="s">
        <v>477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479</v>
      </c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03 - č.p.224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Školní č.p.222-224, Milín</v>
      </c>
      <c r="G91" s="40"/>
      <c r="H91" s="40"/>
      <c r="I91" s="157" t="s">
        <v>22</v>
      </c>
      <c r="J91" s="79" t="str">
        <f>IF(J14="","",J14)</f>
        <v>5. 1. 2021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>Obec Milín, 11. května 27, 262 31 Milín</v>
      </c>
      <c r="G93" s="40"/>
      <c r="H93" s="40"/>
      <c r="I93" s="157" t="s">
        <v>30</v>
      </c>
      <c r="J93" s="36" t="str">
        <f>E23</f>
        <v>Akad. arch. Aleš brotánek, Ing. Jan Hašek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7" t="s">
        <v>33</v>
      </c>
      <c r="J94" s="36" t="str">
        <f>E26</f>
        <v>Ing. Jitka Dupalová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8" t="s">
        <v>133</v>
      </c>
      <c r="D96" s="199"/>
      <c r="E96" s="199"/>
      <c r="F96" s="199"/>
      <c r="G96" s="199"/>
      <c r="H96" s="199"/>
      <c r="I96" s="200"/>
      <c r="J96" s="201" t="s">
        <v>134</v>
      </c>
      <c r="K96" s="199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2" t="s">
        <v>135</v>
      </c>
      <c r="D98" s="40"/>
      <c r="E98" s="40"/>
      <c r="F98" s="40"/>
      <c r="G98" s="40"/>
      <c r="H98" s="40"/>
      <c r="I98" s="155"/>
      <c r="J98" s="110">
        <f>J135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136</v>
      </c>
    </row>
    <row r="99" s="9" customFormat="1" ht="24.96" customHeight="1">
      <c r="A99" s="9"/>
      <c r="B99" s="203"/>
      <c r="C99" s="204"/>
      <c r="D99" s="205" t="s">
        <v>137</v>
      </c>
      <c r="E99" s="206"/>
      <c r="F99" s="206"/>
      <c r="G99" s="206"/>
      <c r="H99" s="206"/>
      <c r="I99" s="207"/>
      <c r="J99" s="208">
        <f>J136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138</v>
      </c>
      <c r="E100" s="212"/>
      <c r="F100" s="212"/>
      <c r="G100" s="212"/>
      <c r="H100" s="212"/>
      <c r="I100" s="213"/>
      <c r="J100" s="214">
        <f>J137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139</v>
      </c>
      <c r="E101" s="212"/>
      <c r="F101" s="212"/>
      <c r="G101" s="212"/>
      <c r="H101" s="212"/>
      <c r="I101" s="213"/>
      <c r="J101" s="214">
        <f>J142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140</v>
      </c>
      <c r="E102" s="212"/>
      <c r="F102" s="212"/>
      <c r="G102" s="212"/>
      <c r="H102" s="212"/>
      <c r="I102" s="213"/>
      <c r="J102" s="214">
        <f>J165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141</v>
      </c>
      <c r="E103" s="212"/>
      <c r="F103" s="212"/>
      <c r="G103" s="212"/>
      <c r="H103" s="212"/>
      <c r="I103" s="213"/>
      <c r="J103" s="214">
        <f>J183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142</v>
      </c>
      <c r="E104" s="212"/>
      <c r="F104" s="212"/>
      <c r="G104" s="212"/>
      <c r="H104" s="212"/>
      <c r="I104" s="213"/>
      <c r="J104" s="214">
        <f>J189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143</v>
      </c>
      <c r="E105" s="206"/>
      <c r="F105" s="206"/>
      <c r="G105" s="206"/>
      <c r="H105" s="206"/>
      <c r="I105" s="207"/>
      <c r="J105" s="208">
        <f>J191</f>
        <v>0</v>
      </c>
      <c r="K105" s="204"/>
      <c r="L105" s="20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0"/>
      <c r="C106" s="133"/>
      <c r="D106" s="211" t="s">
        <v>496</v>
      </c>
      <c r="E106" s="212"/>
      <c r="F106" s="212"/>
      <c r="G106" s="212"/>
      <c r="H106" s="212"/>
      <c r="I106" s="213"/>
      <c r="J106" s="214">
        <f>J192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145</v>
      </c>
      <c r="E107" s="212"/>
      <c r="F107" s="212"/>
      <c r="G107" s="212"/>
      <c r="H107" s="212"/>
      <c r="I107" s="213"/>
      <c r="J107" s="214">
        <f>J200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497</v>
      </c>
      <c r="E108" s="212"/>
      <c r="F108" s="212"/>
      <c r="G108" s="212"/>
      <c r="H108" s="212"/>
      <c r="I108" s="213"/>
      <c r="J108" s="214">
        <f>J215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3"/>
      <c r="D109" s="211" t="s">
        <v>498</v>
      </c>
      <c r="E109" s="212"/>
      <c r="F109" s="212"/>
      <c r="G109" s="212"/>
      <c r="H109" s="212"/>
      <c r="I109" s="213"/>
      <c r="J109" s="214">
        <f>J219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499</v>
      </c>
      <c r="E110" s="212"/>
      <c r="F110" s="212"/>
      <c r="G110" s="212"/>
      <c r="H110" s="212"/>
      <c r="I110" s="213"/>
      <c r="J110" s="214">
        <f>J238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500</v>
      </c>
      <c r="E111" s="212"/>
      <c r="F111" s="212"/>
      <c r="G111" s="212"/>
      <c r="H111" s="212"/>
      <c r="I111" s="213"/>
      <c r="J111" s="214">
        <f>J241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146</v>
      </c>
      <c r="E112" s="212"/>
      <c r="F112" s="212"/>
      <c r="G112" s="212"/>
      <c r="H112" s="212"/>
      <c r="I112" s="213"/>
      <c r="J112" s="214">
        <f>J246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3"/>
      <c r="D113" s="211" t="s">
        <v>147</v>
      </c>
      <c r="E113" s="212"/>
      <c r="F113" s="212"/>
      <c r="G113" s="212"/>
      <c r="H113" s="212"/>
      <c r="I113" s="213"/>
      <c r="J113" s="214">
        <f>J295</f>
        <v>0</v>
      </c>
      <c r="K113" s="133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15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193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196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150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97" t="str">
        <f>E7</f>
        <v>Stavební úpravy BD Milín - Rekonstrukce chodeb a suterénu blok M</v>
      </c>
      <c r="F123" s="32"/>
      <c r="G123" s="32"/>
      <c r="H123" s="32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112</v>
      </c>
      <c r="D124" s="22"/>
      <c r="E124" s="22"/>
      <c r="F124" s="22"/>
      <c r="G124" s="22"/>
      <c r="H124" s="22"/>
      <c r="I124" s="146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197" t="s">
        <v>477</v>
      </c>
      <c r="F125" s="40"/>
      <c r="G125" s="40"/>
      <c r="H125" s="40"/>
      <c r="I125" s="155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479</v>
      </c>
      <c r="D126" s="40"/>
      <c r="E126" s="40"/>
      <c r="F126" s="40"/>
      <c r="G126" s="40"/>
      <c r="H126" s="40"/>
      <c r="I126" s="15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E11</f>
        <v>03 - č.p.224</v>
      </c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F14</f>
        <v>Školní č.p.222-224, Milín</v>
      </c>
      <c r="G129" s="40"/>
      <c r="H129" s="40"/>
      <c r="I129" s="157" t="s">
        <v>22</v>
      </c>
      <c r="J129" s="79" t="str">
        <f>IF(J14="","",J14)</f>
        <v>5. 1. 2021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55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40.05" customHeight="1">
      <c r="A131" s="38"/>
      <c r="B131" s="39"/>
      <c r="C131" s="32" t="s">
        <v>24</v>
      </c>
      <c r="D131" s="40"/>
      <c r="E131" s="40"/>
      <c r="F131" s="27" t="str">
        <f>E17</f>
        <v>Obec Milín, 11. května 27, 262 31 Milín</v>
      </c>
      <c r="G131" s="40"/>
      <c r="H131" s="40"/>
      <c r="I131" s="157" t="s">
        <v>30</v>
      </c>
      <c r="J131" s="36" t="str">
        <f>E23</f>
        <v>Akad. arch. Aleš brotánek, Ing. Jan Hašek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28</v>
      </c>
      <c r="D132" s="40"/>
      <c r="E132" s="40"/>
      <c r="F132" s="27" t="str">
        <f>IF(E20="","",E20)</f>
        <v>Vyplň údaj</v>
      </c>
      <c r="G132" s="40"/>
      <c r="H132" s="40"/>
      <c r="I132" s="157" t="s">
        <v>33</v>
      </c>
      <c r="J132" s="36" t="str">
        <f>E26</f>
        <v>Ing. Jitka Dupalová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155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16"/>
      <c r="B134" s="217"/>
      <c r="C134" s="218" t="s">
        <v>151</v>
      </c>
      <c r="D134" s="219" t="s">
        <v>61</v>
      </c>
      <c r="E134" s="219" t="s">
        <v>57</v>
      </c>
      <c r="F134" s="219" t="s">
        <v>58</v>
      </c>
      <c r="G134" s="219" t="s">
        <v>152</v>
      </c>
      <c r="H134" s="219" t="s">
        <v>153</v>
      </c>
      <c r="I134" s="220" t="s">
        <v>154</v>
      </c>
      <c r="J134" s="221" t="s">
        <v>134</v>
      </c>
      <c r="K134" s="222" t="s">
        <v>155</v>
      </c>
      <c r="L134" s="223"/>
      <c r="M134" s="100" t="s">
        <v>1</v>
      </c>
      <c r="N134" s="101" t="s">
        <v>40</v>
      </c>
      <c r="O134" s="101" t="s">
        <v>156</v>
      </c>
      <c r="P134" s="101" t="s">
        <v>157</v>
      </c>
      <c r="Q134" s="101" t="s">
        <v>158</v>
      </c>
      <c r="R134" s="101" t="s">
        <v>159</v>
      </c>
      <c r="S134" s="101" t="s">
        <v>160</v>
      </c>
      <c r="T134" s="102" t="s">
        <v>161</v>
      </c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</row>
    <row r="135" s="2" customFormat="1" ht="22.8" customHeight="1">
      <c r="A135" s="38"/>
      <c r="B135" s="39"/>
      <c r="C135" s="107" t="s">
        <v>162</v>
      </c>
      <c r="D135" s="40"/>
      <c r="E135" s="40"/>
      <c r="F135" s="40"/>
      <c r="G135" s="40"/>
      <c r="H135" s="40"/>
      <c r="I135" s="155"/>
      <c r="J135" s="224">
        <f>BK135</f>
        <v>0</v>
      </c>
      <c r="K135" s="40"/>
      <c r="L135" s="44"/>
      <c r="M135" s="103"/>
      <c r="N135" s="225"/>
      <c r="O135" s="104"/>
      <c r="P135" s="226">
        <f>P136+P191</f>
        <v>0</v>
      </c>
      <c r="Q135" s="104"/>
      <c r="R135" s="226">
        <f>R136+R191</f>
        <v>2.4587676800000002</v>
      </c>
      <c r="S135" s="104"/>
      <c r="T135" s="227">
        <f>T136+T191</f>
        <v>0.75539264999999989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75</v>
      </c>
      <c r="AU135" s="17" t="s">
        <v>136</v>
      </c>
      <c r="BK135" s="228">
        <f>BK136+BK191</f>
        <v>0</v>
      </c>
    </row>
    <row r="136" s="12" customFormat="1" ht="25.92" customHeight="1">
      <c r="A136" s="12"/>
      <c r="B136" s="229"/>
      <c r="C136" s="230"/>
      <c r="D136" s="231" t="s">
        <v>75</v>
      </c>
      <c r="E136" s="232" t="s">
        <v>163</v>
      </c>
      <c r="F136" s="232" t="s">
        <v>164</v>
      </c>
      <c r="G136" s="230"/>
      <c r="H136" s="230"/>
      <c r="I136" s="233"/>
      <c r="J136" s="234">
        <f>BK136</f>
        <v>0</v>
      </c>
      <c r="K136" s="230"/>
      <c r="L136" s="235"/>
      <c r="M136" s="236"/>
      <c r="N136" s="237"/>
      <c r="O136" s="237"/>
      <c r="P136" s="238">
        <f>P137+P142+P165+P183+P189</f>
        <v>0</v>
      </c>
      <c r="Q136" s="237"/>
      <c r="R136" s="238">
        <f>R137+R142+R165+R183+R189</f>
        <v>1.2933257999999999</v>
      </c>
      <c r="S136" s="237"/>
      <c r="T136" s="239">
        <f>T137+T142+T165+T183+T189</f>
        <v>0.4864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0" t="s">
        <v>84</v>
      </c>
      <c r="AT136" s="241" t="s">
        <v>75</v>
      </c>
      <c r="AU136" s="241" t="s">
        <v>76</v>
      </c>
      <c r="AY136" s="240" t="s">
        <v>165</v>
      </c>
      <c r="BK136" s="242">
        <f>BK137+BK142+BK165+BK183+BK189</f>
        <v>0</v>
      </c>
    </row>
    <row r="137" s="12" customFormat="1" ht="22.8" customHeight="1">
      <c r="A137" s="12"/>
      <c r="B137" s="229"/>
      <c r="C137" s="230"/>
      <c r="D137" s="231" t="s">
        <v>75</v>
      </c>
      <c r="E137" s="243" t="s">
        <v>166</v>
      </c>
      <c r="F137" s="243" t="s">
        <v>167</v>
      </c>
      <c r="G137" s="230"/>
      <c r="H137" s="230"/>
      <c r="I137" s="233"/>
      <c r="J137" s="244">
        <f>BK137</f>
        <v>0</v>
      </c>
      <c r="K137" s="230"/>
      <c r="L137" s="235"/>
      <c r="M137" s="236"/>
      <c r="N137" s="237"/>
      <c r="O137" s="237"/>
      <c r="P137" s="238">
        <f>SUM(P138:P141)</f>
        <v>0</v>
      </c>
      <c r="Q137" s="237"/>
      <c r="R137" s="238">
        <f>SUM(R138:R141)</f>
        <v>0.25625999999999999</v>
      </c>
      <c r="S137" s="237"/>
      <c r="T137" s="239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84</v>
      </c>
      <c r="AT137" s="241" t="s">
        <v>75</v>
      </c>
      <c r="AU137" s="241" t="s">
        <v>84</v>
      </c>
      <c r="AY137" s="240" t="s">
        <v>165</v>
      </c>
      <c r="BK137" s="242">
        <f>SUM(BK138:BK141)</f>
        <v>0</v>
      </c>
    </row>
    <row r="138" s="2" customFormat="1" ht="21.75" customHeight="1">
      <c r="A138" s="38"/>
      <c r="B138" s="39"/>
      <c r="C138" s="245" t="s">
        <v>84</v>
      </c>
      <c r="D138" s="245" t="s">
        <v>168</v>
      </c>
      <c r="E138" s="246" t="s">
        <v>501</v>
      </c>
      <c r="F138" s="247" t="s">
        <v>502</v>
      </c>
      <c r="G138" s="248" t="s">
        <v>185</v>
      </c>
      <c r="H138" s="249">
        <v>2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42</v>
      </c>
      <c r="O138" s="91"/>
      <c r="P138" s="255">
        <f>O138*H138</f>
        <v>0</v>
      </c>
      <c r="Q138" s="255">
        <v>0.12812999999999999</v>
      </c>
      <c r="R138" s="255">
        <f>Q138*H138</f>
        <v>0.25625999999999999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172</v>
      </c>
      <c r="AT138" s="257" t="s">
        <v>168</v>
      </c>
      <c r="AU138" s="257" t="s">
        <v>91</v>
      </c>
      <c r="AY138" s="17" t="s">
        <v>165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91</v>
      </c>
      <c r="BK138" s="258">
        <f>ROUND(I138*H138,2)</f>
        <v>0</v>
      </c>
      <c r="BL138" s="17" t="s">
        <v>172</v>
      </c>
      <c r="BM138" s="257" t="s">
        <v>865</v>
      </c>
    </row>
    <row r="139" s="13" customFormat="1">
      <c r="A139" s="13"/>
      <c r="B139" s="259"/>
      <c r="C139" s="260"/>
      <c r="D139" s="261" t="s">
        <v>174</v>
      </c>
      <c r="E139" s="262" t="s">
        <v>1</v>
      </c>
      <c r="F139" s="263" t="s">
        <v>504</v>
      </c>
      <c r="G139" s="260"/>
      <c r="H139" s="264">
        <v>1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174</v>
      </c>
      <c r="AU139" s="270" t="s">
        <v>91</v>
      </c>
      <c r="AV139" s="13" t="s">
        <v>91</v>
      </c>
      <c r="AW139" s="13" t="s">
        <v>32</v>
      </c>
      <c r="AX139" s="13" t="s">
        <v>76</v>
      </c>
      <c r="AY139" s="270" t="s">
        <v>165</v>
      </c>
    </row>
    <row r="140" s="13" customFormat="1">
      <c r="A140" s="13"/>
      <c r="B140" s="259"/>
      <c r="C140" s="260"/>
      <c r="D140" s="261" t="s">
        <v>174</v>
      </c>
      <c r="E140" s="262" t="s">
        <v>1</v>
      </c>
      <c r="F140" s="263" t="s">
        <v>505</v>
      </c>
      <c r="G140" s="260"/>
      <c r="H140" s="264">
        <v>1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174</v>
      </c>
      <c r="AU140" s="270" t="s">
        <v>91</v>
      </c>
      <c r="AV140" s="13" t="s">
        <v>91</v>
      </c>
      <c r="AW140" s="13" t="s">
        <v>32</v>
      </c>
      <c r="AX140" s="13" t="s">
        <v>76</v>
      </c>
      <c r="AY140" s="270" t="s">
        <v>165</v>
      </c>
    </row>
    <row r="141" s="14" customFormat="1">
      <c r="A141" s="14"/>
      <c r="B141" s="271"/>
      <c r="C141" s="272"/>
      <c r="D141" s="261" t="s">
        <v>174</v>
      </c>
      <c r="E141" s="273" t="s">
        <v>1</v>
      </c>
      <c r="F141" s="274" t="s">
        <v>182</v>
      </c>
      <c r="G141" s="272"/>
      <c r="H141" s="275">
        <v>2</v>
      </c>
      <c r="I141" s="276"/>
      <c r="J141" s="272"/>
      <c r="K141" s="272"/>
      <c r="L141" s="277"/>
      <c r="M141" s="278"/>
      <c r="N141" s="279"/>
      <c r="O141" s="279"/>
      <c r="P141" s="279"/>
      <c r="Q141" s="279"/>
      <c r="R141" s="279"/>
      <c r="S141" s="279"/>
      <c r="T141" s="28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1" t="s">
        <v>174</v>
      </c>
      <c r="AU141" s="281" t="s">
        <v>91</v>
      </c>
      <c r="AV141" s="14" t="s">
        <v>172</v>
      </c>
      <c r="AW141" s="14" t="s">
        <v>32</v>
      </c>
      <c r="AX141" s="14" t="s">
        <v>84</v>
      </c>
      <c r="AY141" s="281" t="s">
        <v>165</v>
      </c>
    </row>
    <row r="142" s="12" customFormat="1" ht="22.8" customHeight="1">
      <c r="A142" s="12"/>
      <c r="B142" s="229"/>
      <c r="C142" s="230"/>
      <c r="D142" s="231" t="s">
        <v>75</v>
      </c>
      <c r="E142" s="243" t="s">
        <v>197</v>
      </c>
      <c r="F142" s="243" t="s">
        <v>202</v>
      </c>
      <c r="G142" s="230"/>
      <c r="H142" s="230"/>
      <c r="I142" s="233"/>
      <c r="J142" s="244">
        <f>BK142</f>
        <v>0</v>
      </c>
      <c r="K142" s="230"/>
      <c r="L142" s="235"/>
      <c r="M142" s="236"/>
      <c r="N142" s="237"/>
      <c r="O142" s="237"/>
      <c r="P142" s="238">
        <f>SUM(P143:P164)</f>
        <v>0</v>
      </c>
      <c r="Q142" s="237"/>
      <c r="R142" s="238">
        <f>SUM(R143:R164)</f>
        <v>0.98101059999999984</v>
      </c>
      <c r="S142" s="237"/>
      <c r="T142" s="239">
        <f>SUM(T143:T164)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40" t="s">
        <v>84</v>
      </c>
      <c r="AT142" s="241" t="s">
        <v>75</v>
      </c>
      <c r="AU142" s="241" t="s">
        <v>84</v>
      </c>
      <c r="AY142" s="240" t="s">
        <v>165</v>
      </c>
      <c r="BK142" s="242">
        <f>SUM(BK143:BK164)</f>
        <v>0</v>
      </c>
    </row>
    <row r="143" s="2" customFormat="1" ht="21.75" customHeight="1">
      <c r="A143" s="38"/>
      <c r="B143" s="39"/>
      <c r="C143" s="245" t="s">
        <v>91</v>
      </c>
      <c r="D143" s="245" t="s">
        <v>168</v>
      </c>
      <c r="E143" s="246" t="s">
        <v>506</v>
      </c>
      <c r="F143" s="247" t="s">
        <v>507</v>
      </c>
      <c r="G143" s="248" t="s">
        <v>185</v>
      </c>
      <c r="H143" s="249">
        <v>38.174999999999997</v>
      </c>
      <c r="I143" s="250"/>
      <c r="J143" s="251">
        <f>ROUND(I143*H143,2)</f>
        <v>0</v>
      </c>
      <c r="K143" s="252"/>
      <c r="L143" s="44"/>
      <c r="M143" s="253" t="s">
        <v>1</v>
      </c>
      <c r="N143" s="254" t="s">
        <v>42</v>
      </c>
      <c r="O143" s="91"/>
      <c r="P143" s="255">
        <f>O143*H143</f>
        <v>0</v>
      </c>
      <c r="Q143" s="255">
        <v>0.0030000000000000001</v>
      </c>
      <c r="R143" s="255">
        <f>Q143*H143</f>
        <v>0.11452499999999999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172</v>
      </c>
      <c r="AT143" s="257" t="s">
        <v>168</v>
      </c>
      <c r="AU143" s="257" t="s">
        <v>91</v>
      </c>
      <c r="AY143" s="17" t="s">
        <v>165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7" t="s">
        <v>91</v>
      </c>
      <c r="BK143" s="258">
        <f>ROUND(I143*H143,2)</f>
        <v>0</v>
      </c>
      <c r="BL143" s="17" t="s">
        <v>172</v>
      </c>
      <c r="BM143" s="257" t="s">
        <v>866</v>
      </c>
    </row>
    <row r="144" s="13" customFormat="1">
      <c r="A144" s="13"/>
      <c r="B144" s="259"/>
      <c r="C144" s="260"/>
      <c r="D144" s="261" t="s">
        <v>174</v>
      </c>
      <c r="E144" s="262" t="s">
        <v>486</v>
      </c>
      <c r="F144" s="263" t="s">
        <v>867</v>
      </c>
      <c r="G144" s="260"/>
      <c r="H144" s="264">
        <v>38.174999999999997</v>
      </c>
      <c r="I144" s="265"/>
      <c r="J144" s="260"/>
      <c r="K144" s="260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174</v>
      </c>
      <c r="AU144" s="270" t="s">
        <v>91</v>
      </c>
      <c r="AV144" s="13" t="s">
        <v>91</v>
      </c>
      <c r="AW144" s="13" t="s">
        <v>32</v>
      </c>
      <c r="AX144" s="13" t="s">
        <v>76</v>
      </c>
      <c r="AY144" s="270" t="s">
        <v>165</v>
      </c>
    </row>
    <row r="145" s="13" customFormat="1">
      <c r="A145" s="13"/>
      <c r="B145" s="259"/>
      <c r="C145" s="260"/>
      <c r="D145" s="261" t="s">
        <v>174</v>
      </c>
      <c r="E145" s="262" t="s">
        <v>1</v>
      </c>
      <c r="F145" s="263" t="s">
        <v>486</v>
      </c>
      <c r="G145" s="260"/>
      <c r="H145" s="264">
        <v>38.174999999999997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174</v>
      </c>
      <c r="AU145" s="270" t="s">
        <v>91</v>
      </c>
      <c r="AV145" s="13" t="s">
        <v>91</v>
      </c>
      <c r="AW145" s="13" t="s">
        <v>32</v>
      </c>
      <c r="AX145" s="13" t="s">
        <v>84</v>
      </c>
      <c r="AY145" s="270" t="s">
        <v>165</v>
      </c>
    </row>
    <row r="146" s="2" customFormat="1" ht="21.75" customHeight="1">
      <c r="A146" s="38"/>
      <c r="B146" s="39"/>
      <c r="C146" s="245" t="s">
        <v>166</v>
      </c>
      <c r="D146" s="245" t="s">
        <v>168</v>
      </c>
      <c r="E146" s="246" t="s">
        <v>209</v>
      </c>
      <c r="F146" s="247" t="s">
        <v>210</v>
      </c>
      <c r="G146" s="248" t="s">
        <v>185</v>
      </c>
      <c r="H146" s="249">
        <v>2</v>
      </c>
      <c r="I146" s="250"/>
      <c r="J146" s="251">
        <f>ROUND(I146*H146,2)</f>
        <v>0</v>
      </c>
      <c r="K146" s="252"/>
      <c r="L146" s="44"/>
      <c r="M146" s="253" t="s">
        <v>1</v>
      </c>
      <c r="N146" s="254" t="s">
        <v>42</v>
      </c>
      <c r="O146" s="91"/>
      <c r="P146" s="255">
        <f>O146*H146</f>
        <v>0</v>
      </c>
      <c r="Q146" s="255">
        <v>0.0043800000000000002</v>
      </c>
      <c r="R146" s="255">
        <f>Q146*H146</f>
        <v>0.0087600000000000004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172</v>
      </c>
      <c r="AT146" s="257" t="s">
        <v>168</v>
      </c>
      <c r="AU146" s="257" t="s">
        <v>91</v>
      </c>
      <c r="AY146" s="17" t="s">
        <v>165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7" t="s">
        <v>91</v>
      </c>
      <c r="BK146" s="258">
        <f>ROUND(I146*H146,2)</f>
        <v>0</v>
      </c>
      <c r="BL146" s="17" t="s">
        <v>172</v>
      </c>
      <c r="BM146" s="257" t="s">
        <v>868</v>
      </c>
    </row>
    <row r="147" s="13" customFormat="1">
      <c r="A147" s="13"/>
      <c r="B147" s="259"/>
      <c r="C147" s="260"/>
      <c r="D147" s="261" t="s">
        <v>174</v>
      </c>
      <c r="E147" s="262" t="s">
        <v>1</v>
      </c>
      <c r="F147" s="263" t="s">
        <v>869</v>
      </c>
      <c r="G147" s="260"/>
      <c r="H147" s="264">
        <v>2</v>
      </c>
      <c r="I147" s="265"/>
      <c r="J147" s="260"/>
      <c r="K147" s="260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174</v>
      </c>
      <c r="AU147" s="270" t="s">
        <v>91</v>
      </c>
      <c r="AV147" s="13" t="s">
        <v>91</v>
      </c>
      <c r="AW147" s="13" t="s">
        <v>32</v>
      </c>
      <c r="AX147" s="13" t="s">
        <v>84</v>
      </c>
      <c r="AY147" s="270" t="s">
        <v>165</v>
      </c>
    </row>
    <row r="148" s="2" customFormat="1" ht="21.75" customHeight="1">
      <c r="A148" s="38"/>
      <c r="B148" s="39"/>
      <c r="C148" s="245" t="s">
        <v>172</v>
      </c>
      <c r="D148" s="245" t="s">
        <v>168</v>
      </c>
      <c r="E148" s="246" t="s">
        <v>511</v>
      </c>
      <c r="F148" s="247" t="s">
        <v>512</v>
      </c>
      <c r="G148" s="248" t="s">
        <v>185</v>
      </c>
      <c r="H148" s="249">
        <v>149.435</v>
      </c>
      <c r="I148" s="250"/>
      <c r="J148" s="251">
        <f>ROUND(I148*H148,2)</f>
        <v>0</v>
      </c>
      <c r="K148" s="252"/>
      <c r="L148" s="44"/>
      <c r="M148" s="253" t="s">
        <v>1</v>
      </c>
      <c r="N148" s="254" t="s">
        <v>42</v>
      </c>
      <c r="O148" s="91"/>
      <c r="P148" s="255">
        <f>O148*H148</f>
        <v>0</v>
      </c>
      <c r="Q148" s="255">
        <v>0.0030000000000000001</v>
      </c>
      <c r="R148" s="255">
        <f>Q148*H148</f>
        <v>0.44830500000000001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172</v>
      </c>
      <c r="AT148" s="257" t="s">
        <v>168</v>
      </c>
      <c r="AU148" s="257" t="s">
        <v>91</v>
      </c>
      <c r="AY148" s="17" t="s">
        <v>165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7" t="s">
        <v>91</v>
      </c>
      <c r="BK148" s="258">
        <f>ROUND(I148*H148,2)</f>
        <v>0</v>
      </c>
      <c r="BL148" s="17" t="s">
        <v>172</v>
      </c>
      <c r="BM148" s="257" t="s">
        <v>870</v>
      </c>
    </row>
    <row r="149" s="13" customFormat="1">
      <c r="A149" s="13"/>
      <c r="B149" s="259"/>
      <c r="C149" s="260"/>
      <c r="D149" s="261" t="s">
        <v>174</v>
      </c>
      <c r="E149" s="262" t="s">
        <v>1</v>
      </c>
      <c r="F149" s="263" t="s">
        <v>514</v>
      </c>
      <c r="G149" s="260"/>
      <c r="H149" s="264">
        <v>149.435</v>
      </c>
      <c r="I149" s="265"/>
      <c r="J149" s="260"/>
      <c r="K149" s="260"/>
      <c r="L149" s="266"/>
      <c r="M149" s="267"/>
      <c r="N149" s="268"/>
      <c r="O149" s="268"/>
      <c r="P149" s="268"/>
      <c r="Q149" s="268"/>
      <c r="R149" s="268"/>
      <c r="S149" s="268"/>
      <c r="T149" s="26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0" t="s">
        <v>174</v>
      </c>
      <c r="AU149" s="270" t="s">
        <v>91</v>
      </c>
      <c r="AV149" s="13" t="s">
        <v>91</v>
      </c>
      <c r="AW149" s="13" t="s">
        <v>32</v>
      </c>
      <c r="AX149" s="13" t="s">
        <v>84</v>
      </c>
      <c r="AY149" s="270" t="s">
        <v>165</v>
      </c>
    </row>
    <row r="150" s="2" customFormat="1" ht="21.75" customHeight="1">
      <c r="A150" s="38"/>
      <c r="B150" s="39"/>
      <c r="C150" s="245" t="s">
        <v>192</v>
      </c>
      <c r="D150" s="245" t="s">
        <v>168</v>
      </c>
      <c r="E150" s="246" t="s">
        <v>515</v>
      </c>
      <c r="F150" s="247" t="s">
        <v>516</v>
      </c>
      <c r="G150" s="248" t="s">
        <v>185</v>
      </c>
      <c r="H150" s="249">
        <v>4.2329999999999997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42</v>
      </c>
      <c r="O150" s="91"/>
      <c r="P150" s="255">
        <f>O150*H150</f>
        <v>0</v>
      </c>
      <c r="Q150" s="255">
        <v>0.038199999999999998</v>
      </c>
      <c r="R150" s="255">
        <f>Q150*H150</f>
        <v>0.16170059999999997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172</v>
      </c>
      <c r="AT150" s="257" t="s">
        <v>168</v>
      </c>
      <c r="AU150" s="257" t="s">
        <v>91</v>
      </c>
      <c r="AY150" s="17" t="s">
        <v>165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91</v>
      </c>
      <c r="BK150" s="258">
        <f>ROUND(I150*H150,2)</f>
        <v>0</v>
      </c>
      <c r="BL150" s="17" t="s">
        <v>172</v>
      </c>
      <c r="BM150" s="257" t="s">
        <v>871</v>
      </c>
    </row>
    <row r="151" s="13" customFormat="1">
      <c r="A151" s="13"/>
      <c r="B151" s="259"/>
      <c r="C151" s="260"/>
      <c r="D151" s="261" t="s">
        <v>174</v>
      </c>
      <c r="E151" s="262" t="s">
        <v>1</v>
      </c>
      <c r="F151" s="263" t="s">
        <v>518</v>
      </c>
      <c r="G151" s="260"/>
      <c r="H151" s="264">
        <v>4.2329999999999997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174</v>
      </c>
      <c r="AU151" s="270" t="s">
        <v>91</v>
      </c>
      <c r="AV151" s="13" t="s">
        <v>91</v>
      </c>
      <c r="AW151" s="13" t="s">
        <v>32</v>
      </c>
      <c r="AX151" s="13" t="s">
        <v>84</v>
      </c>
      <c r="AY151" s="270" t="s">
        <v>165</v>
      </c>
    </row>
    <row r="152" s="2" customFormat="1" ht="16.5" customHeight="1">
      <c r="A152" s="38"/>
      <c r="B152" s="39"/>
      <c r="C152" s="245" t="s">
        <v>197</v>
      </c>
      <c r="D152" s="245" t="s">
        <v>168</v>
      </c>
      <c r="E152" s="246" t="s">
        <v>519</v>
      </c>
      <c r="F152" s="247" t="s">
        <v>520</v>
      </c>
      <c r="G152" s="248" t="s">
        <v>185</v>
      </c>
      <c r="H152" s="249">
        <v>2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42</v>
      </c>
      <c r="O152" s="91"/>
      <c r="P152" s="255">
        <f>O152*H152</f>
        <v>0</v>
      </c>
      <c r="Q152" s="255">
        <v>0.0051999999999999998</v>
      </c>
      <c r="R152" s="255">
        <f>Q152*H152</f>
        <v>0.0104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172</v>
      </c>
      <c r="AT152" s="257" t="s">
        <v>168</v>
      </c>
      <c r="AU152" s="257" t="s">
        <v>91</v>
      </c>
      <c r="AY152" s="17" t="s">
        <v>165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91</v>
      </c>
      <c r="BK152" s="258">
        <f>ROUND(I152*H152,2)</f>
        <v>0</v>
      </c>
      <c r="BL152" s="17" t="s">
        <v>172</v>
      </c>
      <c r="BM152" s="257" t="s">
        <v>872</v>
      </c>
    </row>
    <row r="153" s="13" customFormat="1">
      <c r="A153" s="13"/>
      <c r="B153" s="259"/>
      <c r="C153" s="260"/>
      <c r="D153" s="261" t="s">
        <v>174</v>
      </c>
      <c r="E153" s="262" t="s">
        <v>1</v>
      </c>
      <c r="F153" s="263" t="s">
        <v>873</v>
      </c>
      <c r="G153" s="260"/>
      <c r="H153" s="264">
        <v>115.41500000000001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174</v>
      </c>
      <c r="AU153" s="270" t="s">
        <v>91</v>
      </c>
      <c r="AV153" s="13" t="s">
        <v>91</v>
      </c>
      <c r="AW153" s="13" t="s">
        <v>32</v>
      </c>
      <c r="AX153" s="13" t="s">
        <v>76</v>
      </c>
      <c r="AY153" s="270" t="s">
        <v>165</v>
      </c>
    </row>
    <row r="154" s="13" customFormat="1">
      <c r="A154" s="13"/>
      <c r="B154" s="259"/>
      <c r="C154" s="260"/>
      <c r="D154" s="261" t="s">
        <v>174</v>
      </c>
      <c r="E154" s="262" t="s">
        <v>1</v>
      </c>
      <c r="F154" s="263" t="s">
        <v>874</v>
      </c>
      <c r="G154" s="260"/>
      <c r="H154" s="264">
        <v>-33.045000000000002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174</v>
      </c>
      <c r="AU154" s="270" t="s">
        <v>91</v>
      </c>
      <c r="AV154" s="13" t="s">
        <v>91</v>
      </c>
      <c r="AW154" s="13" t="s">
        <v>32</v>
      </c>
      <c r="AX154" s="13" t="s">
        <v>76</v>
      </c>
      <c r="AY154" s="270" t="s">
        <v>165</v>
      </c>
    </row>
    <row r="155" s="14" customFormat="1">
      <c r="A155" s="14"/>
      <c r="B155" s="271"/>
      <c r="C155" s="272"/>
      <c r="D155" s="261" t="s">
        <v>174</v>
      </c>
      <c r="E155" s="273" t="s">
        <v>491</v>
      </c>
      <c r="F155" s="274" t="s">
        <v>182</v>
      </c>
      <c r="G155" s="272"/>
      <c r="H155" s="275">
        <v>82.370000000000005</v>
      </c>
      <c r="I155" s="276"/>
      <c r="J155" s="272"/>
      <c r="K155" s="272"/>
      <c r="L155" s="277"/>
      <c r="M155" s="278"/>
      <c r="N155" s="279"/>
      <c r="O155" s="279"/>
      <c r="P155" s="279"/>
      <c r="Q155" s="279"/>
      <c r="R155" s="279"/>
      <c r="S155" s="279"/>
      <c r="T155" s="28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1" t="s">
        <v>174</v>
      </c>
      <c r="AU155" s="281" t="s">
        <v>91</v>
      </c>
      <c r="AV155" s="14" t="s">
        <v>172</v>
      </c>
      <c r="AW155" s="14" t="s">
        <v>32</v>
      </c>
      <c r="AX155" s="14" t="s">
        <v>76</v>
      </c>
      <c r="AY155" s="281" t="s">
        <v>165</v>
      </c>
    </row>
    <row r="156" s="13" customFormat="1">
      <c r="A156" s="13"/>
      <c r="B156" s="259"/>
      <c r="C156" s="260"/>
      <c r="D156" s="261" t="s">
        <v>174</v>
      </c>
      <c r="E156" s="262" t="s">
        <v>484</v>
      </c>
      <c r="F156" s="263" t="s">
        <v>491</v>
      </c>
      <c r="G156" s="260"/>
      <c r="H156" s="264">
        <v>82.370000000000005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174</v>
      </c>
      <c r="AU156" s="270" t="s">
        <v>91</v>
      </c>
      <c r="AV156" s="13" t="s">
        <v>91</v>
      </c>
      <c r="AW156" s="13" t="s">
        <v>32</v>
      </c>
      <c r="AX156" s="13" t="s">
        <v>76</v>
      </c>
      <c r="AY156" s="270" t="s">
        <v>165</v>
      </c>
    </row>
    <row r="157" s="13" customFormat="1">
      <c r="A157" s="13"/>
      <c r="B157" s="259"/>
      <c r="C157" s="260"/>
      <c r="D157" s="261" t="s">
        <v>174</v>
      </c>
      <c r="E157" s="262" t="s">
        <v>1</v>
      </c>
      <c r="F157" s="263" t="s">
        <v>91</v>
      </c>
      <c r="G157" s="260"/>
      <c r="H157" s="264">
        <v>2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174</v>
      </c>
      <c r="AU157" s="270" t="s">
        <v>91</v>
      </c>
      <c r="AV157" s="13" t="s">
        <v>91</v>
      </c>
      <c r="AW157" s="13" t="s">
        <v>32</v>
      </c>
      <c r="AX157" s="13" t="s">
        <v>84</v>
      </c>
      <c r="AY157" s="270" t="s">
        <v>165</v>
      </c>
    </row>
    <row r="158" s="2" customFormat="1" ht="16.5" customHeight="1">
      <c r="A158" s="38"/>
      <c r="B158" s="39"/>
      <c r="C158" s="245" t="s">
        <v>203</v>
      </c>
      <c r="D158" s="245" t="s">
        <v>168</v>
      </c>
      <c r="E158" s="246" t="s">
        <v>524</v>
      </c>
      <c r="F158" s="247" t="s">
        <v>525</v>
      </c>
      <c r="G158" s="248" t="s">
        <v>185</v>
      </c>
      <c r="H158" s="249">
        <v>42.759999999999998</v>
      </c>
      <c r="I158" s="250"/>
      <c r="J158" s="251">
        <f>ROUND(I158*H158,2)</f>
        <v>0</v>
      </c>
      <c r="K158" s="252"/>
      <c r="L158" s="44"/>
      <c r="M158" s="253" t="s">
        <v>1</v>
      </c>
      <c r="N158" s="254" t="s">
        <v>42</v>
      </c>
      <c r="O158" s="91"/>
      <c r="P158" s="255">
        <f>O158*H158</f>
        <v>0</v>
      </c>
      <c r="Q158" s="255">
        <v>0</v>
      </c>
      <c r="R158" s="255">
        <f>Q158*H158</f>
        <v>0</v>
      </c>
      <c r="S158" s="255">
        <v>0</v>
      </c>
      <c r="T158" s="25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7" t="s">
        <v>172</v>
      </c>
      <c r="AT158" s="257" t="s">
        <v>168</v>
      </c>
      <c r="AU158" s="257" t="s">
        <v>91</v>
      </c>
      <c r="AY158" s="17" t="s">
        <v>165</v>
      </c>
      <c r="BE158" s="258">
        <f>IF(N158="základní",J158,0)</f>
        <v>0</v>
      </c>
      <c r="BF158" s="258">
        <f>IF(N158="snížená",J158,0)</f>
        <v>0</v>
      </c>
      <c r="BG158" s="258">
        <f>IF(N158="zákl. přenesená",J158,0)</f>
        <v>0</v>
      </c>
      <c r="BH158" s="258">
        <f>IF(N158="sníž. přenesená",J158,0)</f>
        <v>0</v>
      </c>
      <c r="BI158" s="258">
        <f>IF(N158="nulová",J158,0)</f>
        <v>0</v>
      </c>
      <c r="BJ158" s="17" t="s">
        <v>91</v>
      </c>
      <c r="BK158" s="258">
        <f>ROUND(I158*H158,2)</f>
        <v>0</v>
      </c>
      <c r="BL158" s="17" t="s">
        <v>172</v>
      </c>
      <c r="BM158" s="257" t="s">
        <v>875</v>
      </c>
    </row>
    <row r="159" s="13" customFormat="1">
      <c r="A159" s="13"/>
      <c r="B159" s="259"/>
      <c r="C159" s="260"/>
      <c r="D159" s="261" t="s">
        <v>174</v>
      </c>
      <c r="E159" s="262" t="s">
        <v>1</v>
      </c>
      <c r="F159" s="263" t="s">
        <v>470</v>
      </c>
      <c r="G159" s="260"/>
      <c r="H159" s="264">
        <v>42.759999999999998</v>
      </c>
      <c r="I159" s="265"/>
      <c r="J159" s="260"/>
      <c r="K159" s="260"/>
      <c r="L159" s="266"/>
      <c r="M159" s="267"/>
      <c r="N159" s="268"/>
      <c r="O159" s="268"/>
      <c r="P159" s="268"/>
      <c r="Q159" s="268"/>
      <c r="R159" s="268"/>
      <c r="S159" s="268"/>
      <c r="T159" s="26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0" t="s">
        <v>174</v>
      </c>
      <c r="AU159" s="270" t="s">
        <v>91</v>
      </c>
      <c r="AV159" s="13" t="s">
        <v>91</v>
      </c>
      <c r="AW159" s="13" t="s">
        <v>32</v>
      </c>
      <c r="AX159" s="13" t="s">
        <v>84</v>
      </c>
      <c r="AY159" s="270" t="s">
        <v>165</v>
      </c>
    </row>
    <row r="160" s="2" customFormat="1" ht="21.75" customHeight="1">
      <c r="A160" s="38"/>
      <c r="B160" s="39"/>
      <c r="C160" s="245" t="s">
        <v>208</v>
      </c>
      <c r="D160" s="245" t="s">
        <v>168</v>
      </c>
      <c r="E160" s="246" t="s">
        <v>527</v>
      </c>
      <c r="F160" s="247" t="s">
        <v>528</v>
      </c>
      <c r="G160" s="248" t="s">
        <v>185</v>
      </c>
      <c r="H160" s="249">
        <v>9.5999999999999996</v>
      </c>
      <c r="I160" s="250"/>
      <c r="J160" s="251">
        <f>ROUND(I160*H160,2)</f>
        <v>0</v>
      </c>
      <c r="K160" s="252"/>
      <c r="L160" s="44"/>
      <c r="M160" s="253" t="s">
        <v>1</v>
      </c>
      <c r="N160" s="254" t="s">
        <v>42</v>
      </c>
      <c r="O160" s="91"/>
      <c r="P160" s="255">
        <f>O160*H160</f>
        <v>0</v>
      </c>
      <c r="Q160" s="255">
        <v>0</v>
      </c>
      <c r="R160" s="255">
        <f>Q160*H160</f>
        <v>0</v>
      </c>
      <c r="S160" s="255">
        <v>0</v>
      </c>
      <c r="T160" s="25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7" t="s">
        <v>172</v>
      </c>
      <c r="AT160" s="257" t="s">
        <v>168</v>
      </c>
      <c r="AU160" s="257" t="s">
        <v>91</v>
      </c>
      <c r="AY160" s="17" t="s">
        <v>165</v>
      </c>
      <c r="BE160" s="258">
        <f>IF(N160="základní",J160,0)</f>
        <v>0</v>
      </c>
      <c r="BF160" s="258">
        <f>IF(N160="snížená",J160,0)</f>
        <v>0</v>
      </c>
      <c r="BG160" s="258">
        <f>IF(N160="zákl. přenesená",J160,0)</f>
        <v>0</v>
      </c>
      <c r="BH160" s="258">
        <f>IF(N160="sníž. přenesená",J160,0)</f>
        <v>0</v>
      </c>
      <c r="BI160" s="258">
        <f>IF(N160="nulová",J160,0)</f>
        <v>0</v>
      </c>
      <c r="BJ160" s="17" t="s">
        <v>91</v>
      </c>
      <c r="BK160" s="258">
        <f>ROUND(I160*H160,2)</f>
        <v>0</v>
      </c>
      <c r="BL160" s="17" t="s">
        <v>172</v>
      </c>
      <c r="BM160" s="257" t="s">
        <v>876</v>
      </c>
    </row>
    <row r="161" s="13" customFormat="1">
      <c r="A161" s="13"/>
      <c r="B161" s="259"/>
      <c r="C161" s="260"/>
      <c r="D161" s="261" t="s">
        <v>174</v>
      </c>
      <c r="E161" s="262" t="s">
        <v>1</v>
      </c>
      <c r="F161" s="263" t="s">
        <v>530</v>
      </c>
      <c r="G161" s="260"/>
      <c r="H161" s="264">
        <v>9.5999999999999996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174</v>
      </c>
      <c r="AU161" s="270" t="s">
        <v>91</v>
      </c>
      <c r="AV161" s="13" t="s">
        <v>91</v>
      </c>
      <c r="AW161" s="13" t="s">
        <v>32</v>
      </c>
      <c r="AX161" s="13" t="s">
        <v>84</v>
      </c>
      <c r="AY161" s="270" t="s">
        <v>165</v>
      </c>
    </row>
    <row r="162" s="2" customFormat="1" ht="16.5" customHeight="1">
      <c r="A162" s="38"/>
      <c r="B162" s="39"/>
      <c r="C162" s="245" t="s">
        <v>213</v>
      </c>
      <c r="D162" s="245" t="s">
        <v>168</v>
      </c>
      <c r="E162" s="246" t="s">
        <v>271</v>
      </c>
      <c r="F162" s="247" t="s">
        <v>272</v>
      </c>
      <c r="G162" s="248" t="s">
        <v>264</v>
      </c>
      <c r="H162" s="249">
        <v>4</v>
      </c>
      <c r="I162" s="250"/>
      <c r="J162" s="251">
        <f>ROUND(I162*H162,2)</f>
        <v>0</v>
      </c>
      <c r="K162" s="252"/>
      <c r="L162" s="44"/>
      <c r="M162" s="253" t="s">
        <v>1</v>
      </c>
      <c r="N162" s="254" t="s">
        <v>42</v>
      </c>
      <c r="O162" s="91"/>
      <c r="P162" s="255">
        <f>O162*H162</f>
        <v>0</v>
      </c>
      <c r="Q162" s="255">
        <v>0.04684</v>
      </c>
      <c r="R162" s="255">
        <f>Q162*H162</f>
        <v>0.18736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172</v>
      </c>
      <c r="AT162" s="257" t="s">
        <v>168</v>
      </c>
      <c r="AU162" s="257" t="s">
        <v>91</v>
      </c>
      <c r="AY162" s="17" t="s">
        <v>165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7" t="s">
        <v>91</v>
      </c>
      <c r="BK162" s="258">
        <f>ROUND(I162*H162,2)</f>
        <v>0</v>
      </c>
      <c r="BL162" s="17" t="s">
        <v>172</v>
      </c>
      <c r="BM162" s="257" t="s">
        <v>877</v>
      </c>
    </row>
    <row r="163" s="13" customFormat="1">
      <c r="A163" s="13"/>
      <c r="B163" s="259"/>
      <c r="C163" s="260"/>
      <c r="D163" s="261" t="s">
        <v>174</v>
      </c>
      <c r="E163" s="262" t="s">
        <v>1</v>
      </c>
      <c r="F163" s="263" t="s">
        <v>172</v>
      </c>
      <c r="G163" s="260"/>
      <c r="H163" s="264">
        <v>4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174</v>
      </c>
      <c r="AU163" s="270" t="s">
        <v>91</v>
      </c>
      <c r="AV163" s="13" t="s">
        <v>91</v>
      </c>
      <c r="AW163" s="13" t="s">
        <v>32</v>
      </c>
      <c r="AX163" s="13" t="s">
        <v>84</v>
      </c>
      <c r="AY163" s="270" t="s">
        <v>165</v>
      </c>
    </row>
    <row r="164" s="2" customFormat="1" ht="21.75" customHeight="1">
      <c r="A164" s="38"/>
      <c r="B164" s="39"/>
      <c r="C164" s="282" t="s">
        <v>218</v>
      </c>
      <c r="D164" s="282" t="s">
        <v>219</v>
      </c>
      <c r="E164" s="283" t="s">
        <v>267</v>
      </c>
      <c r="F164" s="284" t="s">
        <v>268</v>
      </c>
      <c r="G164" s="285" t="s">
        <v>264</v>
      </c>
      <c r="H164" s="286">
        <v>4</v>
      </c>
      <c r="I164" s="287"/>
      <c r="J164" s="288">
        <f>ROUND(I164*H164,2)</f>
        <v>0</v>
      </c>
      <c r="K164" s="289"/>
      <c r="L164" s="290"/>
      <c r="M164" s="291" t="s">
        <v>1</v>
      </c>
      <c r="N164" s="292" t="s">
        <v>42</v>
      </c>
      <c r="O164" s="91"/>
      <c r="P164" s="255">
        <f>O164*H164</f>
        <v>0</v>
      </c>
      <c r="Q164" s="255">
        <v>0.012489999999999999</v>
      </c>
      <c r="R164" s="255">
        <f>Q164*H164</f>
        <v>0.049959999999999997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208</v>
      </c>
      <c r="AT164" s="257" t="s">
        <v>219</v>
      </c>
      <c r="AU164" s="257" t="s">
        <v>91</v>
      </c>
      <c r="AY164" s="17" t="s">
        <v>165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91</v>
      </c>
      <c r="BK164" s="258">
        <f>ROUND(I164*H164,2)</f>
        <v>0</v>
      </c>
      <c r="BL164" s="17" t="s">
        <v>172</v>
      </c>
      <c r="BM164" s="257" t="s">
        <v>878</v>
      </c>
    </row>
    <row r="165" s="12" customFormat="1" ht="22.8" customHeight="1">
      <c r="A165" s="12"/>
      <c r="B165" s="229"/>
      <c r="C165" s="230"/>
      <c r="D165" s="231" t="s">
        <v>75</v>
      </c>
      <c r="E165" s="243" t="s">
        <v>213</v>
      </c>
      <c r="F165" s="243" t="s">
        <v>276</v>
      </c>
      <c r="G165" s="230"/>
      <c r="H165" s="230"/>
      <c r="I165" s="233"/>
      <c r="J165" s="244">
        <f>BK165</f>
        <v>0</v>
      </c>
      <c r="K165" s="230"/>
      <c r="L165" s="235"/>
      <c r="M165" s="236"/>
      <c r="N165" s="237"/>
      <c r="O165" s="237"/>
      <c r="P165" s="238">
        <f>SUM(P166:P182)</f>
        <v>0</v>
      </c>
      <c r="Q165" s="237"/>
      <c r="R165" s="238">
        <f>SUM(R166:R182)</f>
        <v>0.056055199999999999</v>
      </c>
      <c r="S165" s="237"/>
      <c r="T165" s="239">
        <f>SUM(T166:T182)</f>
        <v>0.4864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40" t="s">
        <v>84</v>
      </c>
      <c r="AT165" s="241" t="s">
        <v>75</v>
      </c>
      <c r="AU165" s="241" t="s">
        <v>84</v>
      </c>
      <c r="AY165" s="240" t="s">
        <v>165</v>
      </c>
      <c r="BK165" s="242">
        <f>SUM(BK166:BK182)</f>
        <v>0</v>
      </c>
    </row>
    <row r="166" s="2" customFormat="1" ht="21.75" customHeight="1">
      <c r="A166" s="38"/>
      <c r="B166" s="39"/>
      <c r="C166" s="245" t="s">
        <v>225</v>
      </c>
      <c r="D166" s="245" t="s">
        <v>168</v>
      </c>
      <c r="E166" s="246" t="s">
        <v>277</v>
      </c>
      <c r="F166" s="247" t="s">
        <v>278</v>
      </c>
      <c r="G166" s="248" t="s">
        <v>185</v>
      </c>
      <c r="H166" s="249">
        <v>42.759999999999998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42</v>
      </c>
      <c r="O166" s="91"/>
      <c r="P166" s="255">
        <f>O166*H166</f>
        <v>0</v>
      </c>
      <c r="Q166" s="255">
        <v>0.00012999999999999999</v>
      </c>
      <c r="R166" s="255">
        <f>Q166*H166</f>
        <v>0.0055587999999999992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172</v>
      </c>
      <c r="AT166" s="257" t="s">
        <v>168</v>
      </c>
      <c r="AU166" s="257" t="s">
        <v>91</v>
      </c>
      <c r="AY166" s="17" t="s">
        <v>165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91</v>
      </c>
      <c r="BK166" s="258">
        <f>ROUND(I166*H166,2)</f>
        <v>0</v>
      </c>
      <c r="BL166" s="17" t="s">
        <v>172</v>
      </c>
      <c r="BM166" s="257" t="s">
        <v>879</v>
      </c>
    </row>
    <row r="167" s="13" customFormat="1">
      <c r="A167" s="13"/>
      <c r="B167" s="259"/>
      <c r="C167" s="260"/>
      <c r="D167" s="261" t="s">
        <v>174</v>
      </c>
      <c r="E167" s="262" t="s">
        <v>1</v>
      </c>
      <c r="F167" s="263" t="s">
        <v>470</v>
      </c>
      <c r="G167" s="260"/>
      <c r="H167" s="264">
        <v>42.759999999999998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174</v>
      </c>
      <c r="AU167" s="270" t="s">
        <v>91</v>
      </c>
      <c r="AV167" s="13" t="s">
        <v>91</v>
      </c>
      <c r="AW167" s="13" t="s">
        <v>32</v>
      </c>
      <c r="AX167" s="13" t="s">
        <v>84</v>
      </c>
      <c r="AY167" s="270" t="s">
        <v>165</v>
      </c>
    </row>
    <row r="168" s="2" customFormat="1" ht="21.75" customHeight="1">
      <c r="A168" s="38"/>
      <c r="B168" s="39"/>
      <c r="C168" s="245" t="s">
        <v>131</v>
      </c>
      <c r="D168" s="245" t="s">
        <v>168</v>
      </c>
      <c r="E168" s="246" t="s">
        <v>281</v>
      </c>
      <c r="F168" s="247" t="s">
        <v>282</v>
      </c>
      <c r="G168" s="248" t="s">
        <v>185</v>
      </c>
      <c r="H168" s="249">
        <v>42.759999999999998</v>
      </c>
      <c r="I168" s="250"/>
      <c r="J168" s="251">
        <f>ROUND(I168*H168,2)</f>
        <v>0</v>
      </c>
      <c r="K168" s="252"/>
      <c r="L168" s="44"/>
      <c r="M168" s="253" t="s">
        <v>1</v>
      </c>
      <c r="N168" s="254" t="s">
        <v>42</v>
      </c>
      <c r="O168" s="91"/>
      <c r="P168" s="255">
        <f>O168*H168</f>
        <v>0</v>
      </c>
      <c r="Q168" s="255">
        <v>4.0000000000000003E-05</v>
      </c>
      <c r="R168" s="255">
        <f>Q168*H168</f>
        <v>0.0017104000000000002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172</v>
      </c>
      <c r="AT168" s="257" t="s">
        <v>168</v>
      </c>
      <c r="AU168" s="257" t="s">
        <v>91</v>
      </c>
      <c r="AY168" s="17" t="s">
        <v>165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91</v>
      </c>
      <c r="BK168" s="258">
        <f>ROUND(I168*H168,2)</f>
        <v>0</v>
      </c>
      <c r="BL168" s="17" t="s">
        <v>172</v>
      </c>
      <c r="BM168" s="257" t="s">
        <v>880</v>
      </c>
    </row>
    <row r="169" s="13" customFormat="1">
      <c r="A169" s="13"/>
      <c r="B169" s="259"/>
      <c r="C169" s="260"/>
      <c r="D169" s="261" t="s">
        <v>174</v>
      </c>
      <c r="E169" s="262" t="s">
        <v>1</v>
      </c>
      <c r="F169" s="263" t="s">
        <v>881</v>
      </c>
      <c r="G169" s="260"/>
      <c r="H169" s="264">
        <v>19.719999999999999</v>
      </c>
      <c r="I169" s="265"/>
      <c r="J169" s="260"/>
      <c r="K169" s="260"/>
      <c r="L169" s="266"/>
      <c r="M169" s="267"/>
      <c r="N169" s="268"/>
      <c r="O169" s="268"/>
      <c r="P169" s="268"/>
      <c r="Q169" s="268"/>
      <c r="R169" s="268"/>
      <c r="S169" s="268"/>
      <c r="T169" s="26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0" t="s">
        <v>174</v>
      </c>
      <c r="AU169" s="270" t="s">
        <v>91</v>
      </c>
      <c r="AV169" s="13" t="s">
        <v>91</v>
      </c>
      <c r="AW169" s="13" t="s">
        <v>32</v>
      </c>
      <c r="AX169" s="13" t="s">
        <v>76</v>
      </c>
      <c r="AY169" s="270" t="s">
        <v>165</v>
      </c>
    </row>
    <row r="170" s="13" customFormat="1">
      <c r="A170" s="13"/>
      <c r="B170" s="259"/>
      <c r="C170" s="260"/>
      <c r="D170" s="261" t="s">
        <v>174</v>
      </c>
      <c r="E170" s="262" t="s">
        <v>1</v>
      </c>
      <c r="F170" s="263" t="s">
        <v>882</v>
      </c>
      <c r="G170" s="260"/>
      <c r="H170" s="264">
        <v>17.16</v>
      </c>
      <c r="I170" s="265"/>
      <c r="J170" s="260"/>
      <c r="K170" s="260"/>
      <c r="L170" s="266"/>
      <c r="M170" s="267"/>
      <c r="N170" s="268"/>
      <c r="O170" s="268"/>
      <c r="P170" s="268"/>
      <c r="Q170" s="268"/>
      <c r="R170" s="268"/>
      <c r="S170" s="268"/>
      <c r="T170" s="26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0" t="s">
        <v>174</v>
      </c>
      <c r="AU170" s="270" t="s">
        <v>91</v>
      </c>
      <c r="AV170" s="13" t="s">
        <v>91</v>
      </c>
      <c r="AW170" s="13" t="s">
        <v>32</v>
      </c>
      <c r="AX170" s="13" t="s">
        <v>76</v>
      </c>
      <c r="AY170" s="270" t="s">
        <v>165</v>
      </c>
    </row>
    <row r="171" s="13" customFormat="1">
      <c r="A171" s="13"/>
      <c r="B171" s="259"/>
      <c r="C171" s="260"/>
      <c r="D171" s="261" t="s">
        <v>174</v>
      </c>
      <c r="E171" s="262" t="s">
        <v>1</v>
      </c>
      <c r="F171" s="263" t="s">
        <v>883</v>
      </c>
      <c r="G171" s="260"/>
      <c r="H171" s="264">
        <v>5.8799999999999999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174</v>
      </c>
      <c r="AU171" s="270" t="s">
        <v>91</v>
      </c>
      <c r="AV171" s="13" t="s">
        <v>91</v>
      </c>
      <c r="AW171" s="13" t="s">
        <v>32</v>
      </c>
      <c r="AX171" s="13" t="s">
        <v>76</v>
      </c>
      <c r="AY171" s="270" t="s">
        <v>165</v>
      </c>
    </row>
    <row r="172" s="14" customFormat="1">
      <c r="A172" s="14"/>
      <c r="B172" s="271"/>
      <c r="C172" s="272"/>
      <c r="D172" s="261" t="s">
        <v>174</v>
      </c>
      <c r="E172" s="273" t="s">
        <v>470</v>
      </c>
      <c r="F172" s="274" t="s">
        <v>182</v>
      </c>
      <c r="G172" s="272"/>
      <c r="H172" s="275">
        <v>42.759999999999998</v>
      </c>
      <c r="I172" s="276"/>
      <c r="J172" s="272"/>
      <c r="K172" s="272"/>
      <c r="L172" s="277"/>
      <c r="M172" s="278"/>
      <c r="N172" s="279"/>
      <c r="O172" s="279"/>
      <c r="P172" s="279"/>
      <c r="Q172" s="279"/>
      <c r="R172" s="279"/>
      <c r="S172" s="279"/>
      <c r="T172" s="28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81" t="s">
        <v>174</v>
      </c>
      <c r="AU172" s="281" t="s">
        <v>91</v>
      </c>
      <c r="AV172" s="14" t="s">
        <v>172</v>
      </c>
      <c r="AW172" s="14" t="s">
        <v>32</v>
      </c>
      <c r="AX172" s="14" t="s">
        <v>84</v>
      </c>
      <c r="AY172" s="281" t="s">
        <v>165</v>
      </c>
    </row>
    <row r="173" s="2" customFormat="1" ht="16.5" customHeight="1">
      <c r="A173" s="38"/>
      <c r="B173" s="39"/>
      <c r="C173" s="245" t="s">
        <v>236</v>
      </c>
      <c r="D173" s="245" t="s">
        <v>168</v>
      </c>
      <c r="E173" s="246" t="s">
        <v>538</v>
      </c>
      <c r="F173" s="247" t="s">
        <v>539</v>
      </c>
      <c r="G173" s="248" t="s">
        <v>458</v>
      </c>
      <c r="H173" s="249">
        <v>1</v>
      </c>
      <c r="I173" s="250"/>
      <c r="J173" s="251">
        <f>ROUND(I173*H173,2)</f>
        <v>0</v>
      </c>
      <c r="K173" s="252"/>
      <c r="L173" s="44"/>
      <c r="M173" s="253" t="s">
        <v>1</v>
      </c>
      <c r="N173" s="254" t="s">
        <v>42</v>
      </c>
      <c r="O173" s="91"/>
      <c r="P173" s="255">
        <f>O173*H173</f>
        <v>0</v>
      </c>
      <c r="Q173" s="255">
        <v>0.04641</v>
      </c>
      <c r="R173" s="255">
        <f>Q173*H173</f>
        <v>0.04641</v>
      </c>
      <c r="S173" s="255">
        <v>0</v>
      </c>
      <c r="T173" s="25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7" t="s">
        <v>172</v>
      </c>
      <c r="AT173" s="257" t="s">
        <v>168</v>
      </c>
      <c r="AU173" s="257" t="s">
        <v>91</v>
      </c>
      <c r="AY173" s="17" t="s">
        <v>165</v>
      </c>
      <c r="BE173" s="258">
        <f>IF(N173="základní",J173,0)</f>
        <v>0</v>
      </c>
      <c r="BF173" s="258">
        <f>IF(N173="snížená",J173,0)</f>
        <v>0</v>
      </c>
      <c r="BG173" s="258">
        <f>IF(N173="zákl. přenesená",J173,0)</f>
        <v>0</v>
      </c>
      <c r="BH173" s="258">
        <f>IF(N173="sníž. přenesená",J173,0)</f>
        <v>0</v>
      </c>
      <c r="BI173" s="258">
        <f>IF(N173="nulová",J173,0)</f>
        <v>0</v>
      </c>
      <c r="BJ173" s="17" t="s">
        <v>91</v>
      </c>
      <c r="BK173" s="258">
        <f>ROUND(I173*H173,2)</f>
        <v>0</v>
      </c>
      <c r="BL173" s="17" t="s">
        <v>172</v>
      </c>
      <c r="BM173" s="257" t="s">
        <v>884</v>
      </c>
    </row>
    <row r="174" s="13" customFormat="1">
      <c r="A174" s="13"/>
      <c r="B174" s="259"/>
      <c r="C174" s="260"/>
      <c r="D174" s="261" t="s">
        <v>174</v>
      </c>
      <c r="E174" s="262" t="s">
        <v>1</v>
      </c>
      <c r="F174" s="263" t="s">
        <v>84</v>
      </c>
      <c r="G174" s="260"/>
      <c r="H174" s="264">
        <v>1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174</v>
      </c>
      <c r="AU174" s="270" t="s">
        <v>91</v>
      </c>
      <c r="AV174" s="13" t="s">
        <v>91</v>
      </c>
      <c r="AW174" s="13" t="s">
        <v>32</v>
      </c>
      <c r="AX174" s="13" t="s">
        <v>84</v>
      </c>
      <c r="AY174" s="270" t="s">
        <v>165</v>
      </c>
    </row>
    <row r="175" s="2" customFormat="1" ht="16.5" customHeight="1">
      <c r="A175" s="38"/>
      <c r="B175" s="39"/>
      <c r="C175" s="245" t="s">
        <v>240</v>
      </c>
      <c r="D175" s="245" t="s">
        <v>168</v>
      </c>
      <c r="E175" s="246" t="s">
        <v>541</v>
      </c>
      <c r="F175" s="247" t="s">
        <v>542</v>
      </c>
      <c r="G175" s="248" t="s">
        <v>171</v>
      </c>
      <c r="H175" s="249">
        <v>21.600000000000001</v>
      </c>
      <c r="I175" s="250"/>
      <c r="J175" s="251">
        <f>ROUND(I175*H175,2)</f>
        <v>0</v>
      </c>
      <c r="K175" s="252"/>
      <c r="L175" s="44"/>
      <c r="M175" s="253" t="s">
        <v>1</v>
      </c>
      <c r="N175" s="254" t="s">
        <v>42</v>
      </c>
      <c r="O175" s="91"/>
      <c r="P175" s="255">
        <f>O175*H175</f>
        <v>0</v>
      </c>
      <c r="Q175" s="255">
        <v>0</v>
      </c>
      <c r="R175" s="255">
        <f>Q175*H175</f>
        <v>0</v>
      </c>
      <c r="S175" s="255">
        <v>0</v>
      </c>
      <c r="T175" s="25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7" t="s">
        <v>172</v>
      </c>
      <c r="AT175" s="257" t="s">
        <v>168</v>
      </c>
      <c r="AU175" s="257" t="s">
        <v>91</v>
      </c>
      <c r="AY175" s="17" t="s">
        <v>165</v>
      </c>
      <c r="BE175" s="258">
        <f>IF(N175="základní",J175,0)</f>
        <v>0</v>
      </c>
      <c r="BF175" s="258">
        <f>IF(N175="snížená",J175,0)</f>
        <v>0</v>
      </c>
      <c r="BG175" s="258">
        <f>IF(N175="zákl. přenesená",J175,0)</f>
        <v>0</v>
      </c>
      <c r="BH175" s="258">
        <f>IF(N175="sníž. přenesená",J175,0)</f>
        <v>0</v>
      </c>
      <c r="BI175" s="258">
        <f>IF(N175="nulová",J175,0)</f>
        <v>0</v>
      </c>
      <c r="BJ175" s="17" t="s">
        <v>91</v>
      </c>
      <c r="BK175" s="258">
        <f>ROUND(I175*H175,2)</f>
        <v>0</v>
      </c>
      <c r="BL175" s="17" t="s">
        <v>172</v>
      </c>
      <c r="BM175" s="257" t="s">
        <v>885</v>
      </c>
    </row>
    <row r="176" s="13" customFormat="1">
      <c r="A176" s="13"/>
      <c r="B176" s="259"/>
      <c r="C176" s="260"/>
      <c r="D176" s="261" t="s">
        <v>174</v>
      </c>
      <c r="E176" s="262" t="s">
        <v>1</v>
      </c>
      <c r="F176" s="263" t="s">
        <v>544</v>
      </c>
      <c r="G176" s="260"/>
      <c r="H176" s="264">
        <v>14.4</v>
      </c>
      <c r="I176" s="265"/>
      <c r="J176" s="260"/>
      <c r="K176" s="260"/>
      <c r="L176" s="266"/>
      <c r="M176" s="267"/>
      <c r="N176" s="268"/>
      <c r="O176" s="268"/>
      <c r="P176" s="268"/>
      <c r="Q176" s="268"/>
      <c r="R176" s="268"/>
      <c r="S176" s="268"/>
      <c r="T176" s="26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0" t="s">
        <v>174</v>
      </c>
      <c r="AU176" s="270" t="s">
        <v>91</v>
      </c>
      <c r="AV176" s="13" t="s">
        <v>91</v>
      </c>
      <c r="AW176" s="13" t="s">
        <v>32</v>
      </c>
      <c r="AX176" s="13" t="s">
        <v>76</v>
      </c>
      <c r="AY176" s="270" t="s">
        <v>165</v>
      </c>
    </row>
    <row r="177" s="13" customFormat="1">
      <c r="A177" s="13"/>
      <c r="B177" s="259"/>
      <c r="C177" s="260"/>
      <c r="D177" s="261" t="s">
        <v>174</v>
      </c>
      <c r="E177" s="262" t="s">
        <v>1</v>
      </c>
      <c r="F177" s="263" t="s">
        <v>545</v>
      </c>
      <c r="G177" s="260"/>
      <c r="H177" s="264">
        <v>7.2000000000000002</v>
      </c>
      <c r="I177" s="265"/>
      <c r="J177" s="260"/>
      <c r="K177" s="260"/>
      <c r="L177" s="266"/>
      <c r="M177" s="267"/>
      <c r="N177" s="268"/>
      <c r="O177" s="268"/>
      <c r="P177" s="268"/>
      <c r="Q177" s="268"/>
      <c r="R177" s="268"/>
      <c r="S177" s="268"/>
      <c r="T177" s="26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0" t="s">
        <v>174</v>
      </c>
      <c r="AU177" s="270" t="s">
        <v>91</v>
      </c>
      <c r="AV177" s="13" t="s">
        <v>91</v>
      </c>
      <c r="AW177" s="13" t="s">
        <v>32</v>
      </c>
      <c r="AX177" s="13" t="s">
        <v>76</v>
      </c>
      <c r="AY177" s="270" t="s">
        <v>165</v>
      </c>
    </row>
    <row r="178" s="14" customFormat="1">
      <c r="A178" s="14"/>
      <c r="B178" s="271"/>
      <c r="C178" s="272"/>
      <c r="D178" s="261" t="s">
        <v>174</v>
      </c>
      <c r="E178" s="273" t="s">
        <v>1</v>
      </c>
      <c r="F178" s="274" t="s">
        <v>182</v>
      </c>
      <c r="G178" s="272"/>
      <c r="H178" s="275">
        <v>21.600000000000001</v>
      </c>
      <c r="I178" s="276"/>
      <c r="J178" s="272"/>
      <c r="K178" s="272"/>
      <c r="L178" s="277"/>
      <c r="M178" s="278"/>
      <c r="N178" s="279"/>
      <c r="O178" s="279"/>
      <c r="P178" s="279"/>
      <c r="Q178" s="279"/>
      <c r="R178" s="279"/>
      <c r="S178" s="279"/>
      <c r="T178" s="28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1" t="s">
        <v>174</v>
      </c>
      <c r="AU178" s="281" t="s">
        <v>91</v>
      </c>
      <c r="AV178" s="14" t="s">
        <v>172</v>
      </c>
      <c r="AW178" s="14" t="s">
        <v>32</v>
      </c>
      <c r="AX178" s="14" t="s">
        <v>84</v>
      </c>
      <c r="AY178" s="281" t="s">
        <v>165</v>
      </c>
    </row>
    <row r="179" s="2" customFormat="1" ht="16.5" customHeight="1">
      <c r="A179" s="38"/>
      <c r="B179" s="39"/>
      <c r="C179" s="282" t="s">
        <v>8</v>
      </c>
      <c r="D179" s="282" t="s">
        <v>219</v>
      </c>
      <c r="E179" s="283" t="s">
        <v>546</v>
      </c>
      <c r="F179" s="284" t="s">
        <v>547</v>
      </c>
      <c r="G179" s="285" t="s">
        <v>171</v>
      </c>
      <c r="H179" s="286">
        <v>23.760000000000002</v>
      </c>
      <c r="I179" s="287"/>
      <c r="J179" s="288">
        <f>ROUND(I179*H179,2)</f>
        <v>0</v>
      </c>
      <c r="K179" s="289"/>
      <c r="L179" s="290"/>
      <c r="M179" s="291" t="s">
        <v>1</v>
      </c>
      <c r="N179" s="292" t="s">
        <v>42</v>
      </c>
      <c r="O179" s="91"/>
      <c r="P179" s="255">
        <f>O179*H179</f>
        <v>0</v>
      </c>
      <c r="Q179" s="255">
        <v>0.00010000000000000001</v>
      </c>
      <c r="R179" s="255">
        <f>Q179*H179</f>
        <v>0.0023760000000000001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208</v>
      </c>
      <c r="AT179" s="257" t="s">
        <v>219</v>
      </c>
      <c r="AU179" s="257" t="s">
        <v>91</v>
      </c>
      <c r="AY179" s="17" t="s">
        <v>165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7" t="s">
        <v>91</v>
      </c>
      <c r="BK179" s="258">
        <f>ROUND(I179*H179,2)</f>
        <v>0</v>
      </c>
      <c r="BL179" s="17" t="s">
        <v>172</v>
      </c>
      <c r="BM179" s="257" t="s">
        <v>886</v>
      </c>
    </row>
    <row r="180" s="13" customFormat="1">
      <c r="A180" s="13"/>
      <c r="B180" s="259"/>
      <c r="C180" s="260"/>
      <c r="D180" s="261" t="s">
        <v>174</v>
      </c>
      <c r="E180" s="260"/>
      <c r="F180" s="263" t="s">
        <v>549</v>
      </c>
      <c r="G180" s="260"/>
      <c r="H180" s="264">
        <v>23.760000000000002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174</v>
      </c>
      <c r="AU180" s="270" t="s">
        <v>91</v>
      </c>
      <c r="AV180" s="13" t="s">
        <v>91</v>
      </c>
      <c r="AW180" s="13" t="s">
        <v>4</v>
      </c>
      <c r="AX180" s="13" t="s">
        <v>84</v>
      </c>
      <c r="AY180" s="270" t="s">
        <v>165</v>
      </c>
    </row>
    <row r="181" s="2" customFormat="1" ht="16.5" customHeight="1">
      <c r="A181" s="38"/>
      <c r="B181" s="39"/>
      <c r="C181" s="245" t="s">
        <v>256</v>
      </c>
      <c r="D181" s="245" t="s">
        <v>168</v>
      </c>
      <c r="E181" s="246" t="s">
        <v>292</v>
      </c>
      <c r="F181" s="247" t="s">
        <v>293</v>
      </c>
      <c r="G181" s="248" t="s">
        <v>185</v>
      </c>
      <c r="H181" s="249">
        <v>6.4000000000000004</v>
      </c>
      <c r="I181" s="250"/>
      <c r="J181" s="251">
        <f>ROUND(I181*H181,2)</f>
        <v>0</v>
      </c>
      <c r="K181" s="252"/>
      <c r="L181" s="44"/>
      <c r="M181" s="253" t="s">
        <v>1</v>
      </c>
      <c r="N181" s="254" t="s">
        <v>42</v>
      </c>
      <c r="O181" s="91"/>
      <c r="P181" s="255">
        <f>O181*H181</f>
        <v>0</v>
      </c>
      <c r="Q181" s="255">
        <v>0</v>
      </c>
      <c r="R181" s="255">
        <f>Q181*H181</f>
        <v>0</v>
      </c>
      <c r="S181" s="255">
        <v>0.075999999999999998</v>
      </c>
      <c r="T181" s="256">
        <f>S181*H181</f>
        <v>0.4864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7" t="s">
        <v>172</v>
      </c>
      <c r="AT181" s="257" t="s">
        <v>168</v>
      </c>
      <c r="AU181" s="257" t="s">
        <v>91</v>
      </c>
      <c r="AY181" s="17" t="s">
        <v>165</v>
      </c>
      <c r="BE181" s="258">
        <f>IF(N181="základní",J181,0)</f>
        <v>0</v>
      </c>
      <c r="BF181" s="258">
        <f>IF(N181="snížená",J181,0)</f>
        <v>0</v>
      </c>
      <c r="BG181" s="258">
        <f>IF(N181="zákl. přenesená",J181,0)</f>
        <v>0</v>
      </c>
      <c r="BH181" s="258">
        <f>IF(N181="sníž. přenesená",J181,0)</f>
        <v>0</v>
      </c>
      <c r="BI181" s="258">
        <f>IF(N181="nulová",J181,0)</f>
        <v>0</v>
      </c>
      <c r="BJ181" s="17" t="s">
        <v>91</v>
      </c>
      <c r="BK181" s="258">
        <f>ROUND(I181*H181,2)</f>
        <v>0</v>
      </c>
      <c r="BL181" s="17" t="s">
        <v>172</v>
      </c>
      <c r="BM181" s="257" t="s">
        <v>887</v>
      </c>
    </row>
    <row r="182" s="13" customFormat="1">
      <c r="A182" s="13"/>
      <c r="B182" s="259"/>
      <c r="C182" s="260"/>
      <c r="D182" s="261" t="s">
        <v>174</v>
      </c>
      <c r="E182" s="262" t="s">
        <v>1</v>
      </c>
      <c r="F182" s="263" t="s">
        <v>551</v>
      </c>
      <c r="G182" s="260"/>
      <c r="H182" s="264">
        <v>6.4000000000000004</v>
      </c>
      <c r="I182" s="265"/>
      <c r="J182" s="260"/>
      <c r="K182" s="260"/>
      <c r="L182" s="266"/>
      <c r="M182" s="267"/>
      <c r="N182" s="268"/>
      <c r="O182" s="268"/>
      <c r="P182" s="268"/>
      <c r="Q182" s="268"/>
      <c r="R182" s="268"/>
      <c r="S182" s="268"/>
      <c r="T182" s="26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70" t="s">
        <v>174</v>
      </c>
      <c r="AU182" s="270" t="s">
        <v>91</v>
      </c>
      <c r="AV182" s="13" t="s">
        <v>91</v>
      </c>
      <c r="AW182" s="13" t="s">
        <v>32</v>
      </c>
      <c r="AX182" s="13" t="s">
        <v>84</v>
      </c>
      <c r="AY182" s="270" t="s">
        <v>165</v>
      </c>
    </row>
    <row r="183" s="12" customFormat="1" ht="22.8" customHeight="1">
      <c r="A183" s="12"/>
      <c r="B183" s="229"/>
      <c r="C183" s="230"/>
      <c r="D183" s="231" t="s">
        <v>75</v>
      </c>
      <c r="E183" s="243" t="s">
        <v>322</v>
      </c>
      <c r="F183" s="243" t="s">
        <v>323</v>
      </c>
      <c r="G183" s="230"/>
      <c r="H183" s="230"/>
      <c r="I183" s="233"/>
      <c r="J183" s="244">
        <f>BK183</f>
        <v>0</v>
      </c>
      <c r="K183" s="230"/>
      <c r="L183" s="235"/>
      <c r="M183" s="236"/>
      <c r="N183" s="237"/>
      <c r="O183" s="237"/>
      <c r="P183" s="238">
        <f>SUM(P184:P188)</f>
        <v>0</v>
      </c>
      <c r="Q183" s="237"/>
      <c r="R183" s="238">
        <f>SUM(R184:R188)</f>
        <v>0</v>
      </c>
      <c r="S183" s="237"/>
      <c r="T183" s="239">
        <f>SUM(T184:T188)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40" t="s">
        <v>84</v>
      </c>
      <c r="AT183" s="241" t="s">
        <v>75</v>
      </c>
      <c r="AU183" s="241" t="s">
        <v>84</v>
      </c>
      <c r="AY183" s="240" t="s">
        <v>165</v>
      </c>
      <c r="BK183" s="242">
        <f>SUM(BK184:BK188)</f>
        <v>0</v>
      </c>
    </row>
    <row r="184" s="2" customFormat="1" ht="16.5" customHeight="1">
      <c r="A184" s="38"/>
      <c r="B184" s="39"/>
      <c r="C184" s="245" t="s">
        <v>261</v>
      </c>
      <c r="D184" s="245" t="s">
        <v>168</v>
      </c>
      <c r="E184" s="246" t="s">
        <v>552</v>
      </c>
      <c r="F184" s="247" t="s">
        <v>553</v>
      </c>
      <c r="G184" s="248" t="s">
        <v>179</v>
      </c>
      <c r="H184" s="249">
        <v>0.755</v>
      </c>
      <c r="I184" s="250"/>
      <c r="J184" s="251">
        <f>ROUND(I184*H184,2)</f>
        <v>0</v>
      </c>
      <c r="K184" s="252"/>
      <c r="L184" s="44"/>
      <c r="M184" s="253" t="s">
        <v>1</v>
      </c>
      <c r="N184" s="254" t="s">
        <v>42</v>
      </c>
      <c r="O184" s="91"/>
      <c r="P184" s="255">
        <f>O184*H184</f>
        <v>0</v>
      </c>
      <c r="Q184" s="255">
        <v>0</v>
      </c>
      <c r="R184" s="255">
        <f>Q184*H184</f>
        <v>0</v>
      </c>
      <c r="S184" s="255">
        <v>0</v>
      </c>
      <c r="T184" s="25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7" t="s">
        <v>172</v>
      </c>
      <c r="AT184" s="257" t="s">
        <v>168</v>
      </c>
      <c r="AU184" s="257" t="s">
        <v>91</v>
      </c>
      <c r="AY184" s="17" t="s">
        <v>165</v>
      </c>
      <c r="BE184" s="258">
        <f>IF(N184="základní",J184,0)</f>
        <v>0</v>
      </c>
      <c r="BF184" s="258">
        <f>IF(N184="snížená",J184,0)</f>
        <v>0</v>
      </c>
      <c r="BG184" s="258">
        <f>IF(N184="zákl. přenesená",J184,0)</f>
        <v>0</v>
      </c>
      <c r="BH184" s="258">
        <f>IF(N184="sníž. přenesená",J184,0)</f>
        <v>0</v>
      </c>
      <c r="BI184" s="258">
        <f>IF(N184="nulová",J184,0)</f>
        <v>0</v>
      </c>
      <c r="BJ184" s="17" t="s">
        <v>91</v>
      </c>
      <c r="BK184" s="258">
        <f>ROUND(I184*H184,2)</f>
        <v>0</v>
      </c>
      <c r="BL184" s="17" t="s">
        <v>172</v>
      </c>
      <c r="BM184" s="257" t="s">
        <v>888</v>
      </c>
    </row>
    <row r="185" s="2" customFormat="1" ht="21.75" customHeight="1">
      <c r="A185" s="38"/>
      <c r="B185" s="39"/>
      <c r="C185" s="245" t="s">
        <v>266</v>
      </c>
      <c r="D185" s="245" t="s">
        <v>168</v>
      </c>
      <c r="E185" s="246" t="s">
        <v>328</v>
      </c>
      <c r="F185" s="247" t="s">
        <v>329</v>
      </c>
      <c r="G185" s="248" t="s">
        <v>179</v>
      </c>
      <c r="H185" s="249">
        <v>0.755</v>
      </c>
      <c r="I185" s="250"/>
      <c r="J185" s="251">
        <f>ROUND(I185*H185,2)</f>
        <v>0</v>
      </c>
      <c r="K185" s="252"/>
      <c r="L185" s="44"/>
      <c r="M185" s="253" t="s">
        <v>1</v>
      </c>
      <c r="N185" s="254" t="s">
        <v>42</v>
      </c>
      <c r="O185" s="91"/>
      <c r="P185" s="255">
        <f>O185*H185</f>
        <v>0</v>
      </c>
      <c r="Q185" s="255">
        <v>0</v>
      </c>
      <c r="R185" s="255">
        <f>Q185*H185</f>
        <v>0</v>
      </c>
      <c r="S185" s="255">
        <v>0</v>
      </c>
      <c r="T185" s="25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172</v>
      </c>
      <c r="AT185" s="257" t="s">
        <v>168</v>
      </c>
      <c r="AU185" s="257" t="s">
        <v>91</v>
      </c>
      <c r="AY185" s="17" t="s">
        <v>165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91</v>
      </c>
      <c r="BK185" s="258">
        <f>ROUND(I185*H185,2)</f>
        <v>0</v>
      </c>
      <c r="BL185" s="17" t="s">
        <v>172</v>
      </c>
      <c r="BM185" s="257" t="s">
        <v>889</v>
      </c>
    </row>
    <row r="186" s="2" customFormat="1" ht="21.75" customHeight="1">
      <c r="A186" s="38"/>
      <c r="B186" s="39"/>
      <c r="C186" s="245" t="s">
        <v>270</v>
      </c>
      <c r="D186" s="245" t="s">
        <v>168</v>
      </c>
      <c r="E186" s="246" t="s">
        <v>332</v>
      </c>
      <c r="F186" s="247" t="s">
        <v>333</v>
      </c>
      <c r="G186" s="248" t="s">
        <v>179</v>
      </c>
      <c r="H186" s="249">
        <v>6.7949999999999999</v>
      </c>
      <c r="I186" s="250"/>
      <c r="J186" s="251">
        <f>ROUND(I186*H186,2)</f>
        <v>0</v>
      </c>
      <c r="K186" s="252"/>
      <c r="L186" s="44"/>
      <c r="M186" s="253" t="s">
        <v>1</v>
      </c>
      <c r="N186" s="254" t="s">
        <v>42</v>
      </c>
      <c r="O186" s="91"/>
      <c r="P186" s="255">
        <f>O186*H186</f>
        <v>0</v>
      </c>
      <c r="Q186" s="255">
        <v>0</v>
      </c>
      <c r="R186" s="255">
        <f>Q186*H186</f>
        <v>0</v>
      </c>
      <c r="S186" s="255">
        <v>0</v>
      </c>
      <c r="T186" s="25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7" t="s">
        <v>172</v>
      </c>
      <c r="AT186" s="257" t="s">
        <v>168</v>
      </c>
      <c r="AU186" s="257" t="s">
        <v>91</v>
      </c>
      <c r="AY186" s="17" t="s">
        <v>165</v>
      </c>
      <c r="BE186" s="258">
        <f>IF(N186="základní",J186,0)</f>
        <v>0</v>
      </c>
      <c r="BF186" s="258">
        <f>IF(N186="snížená",J186,0)</f>
        <v>0</v>
      </c>
      <c r="BG186" s="258">
        <f>IF(N186="zákl. přenesená",J186,0)</f>
        <v>0</v>
      </c>
      <c r="BH186" s="258">
        <f>IF(N186="sníž. přenesená",J186,0)</f>
        <v>0</v>
      </c>
      <c r="BI186" s="258">
        <f>IF(N186="nulová",J186,0)</f>
        <v>0</v>
      </c>
      <c r="BJ186" s="17" t="s">
        <v>91</v>
      </c>
      <c r="BK186" s="258">
        <f>ROUND(I186*H186,2)</f>
        <v>0</v>
      </c>
      <c r="BL186" s="17" t="s">
        <v>172</v>
      </c>
      <c r="BM186" s="257" t="s">
        <v>890</v>
      </c>
    </row>
    <row r="187" s="13" customFormat="1">
      <c r="A187" s="13"/>
      <c r="B187" s="259"/>
      <c r="C187" s="260"/>
      <c r="D187" s="261" t="s">
        <v>174</v>
      </c>
      <c r="E187" s="260"/>
      <c r="F187" s="263" t="s">
        <v>891</v>
      </c>
      <c r="G187" s="260"/>
      <c r="H187" s="264">
        <v>6.7949999999999999</v>
      </c>
      <c r="I187" s="265"/>
      <c r="J187" s="260"/>
      <c r="K187" s="260"/>
      <c r="L187" s="266"/>
      <c r="M187" s="267"/>
      <c r="N187" s="268"/>
      <c r="O187" s="268"/>
      <c r="P187" s="268"/>
      <c r="Q187" s="268"/>
      <c r="R187" s="268"/>
      <c r="S187" s="268"/>
      <c r="T187" s="26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70" t="s">
        <v>174</v>
      </c>
      <c r="AU187" s="270" t="s">
        <v>91</v>
      </c>
      <c r="AV187" s="13" t="s">
        <v>91</v>
      </c>
      <c r="AW187" s="13" t="s">
        <v>4</v>
      </c>
      <c r="AX187" s="13" t="s">
        <v>84</v>
      </c>
      <c r="AY187" s="270" t="s">
        <v>165</v>
      </c>
    </row>
    <row r="188" s="2" customFormat="1" ht="21.75" customHeight="1">
      <c r="A188" s="38"/>
      <c r="B188" s="39"/>
      <c r="C188" s="245" t="s">
        <v>274</v>
      </c>
      <c r="D188" s="245" t="s">
        <v>168</v>
      </c>
      <c r="E188" s="246" t="s">
        <v>347</v>
      </c>
      <c r="F188" s="247" t="s">
        <v>348</v>
      </c>
      <c r="G188" s="248" t="s">
        <v>179</v>
      </c>
      <c r="H188" s="249">
        <v>0.755</v>
      </c>
      <c r="I188" s="250"/>
      <c r="J188" s="251">
        <f>ROUND(I188*H188,2)</f>
        <v>0</v>
      </c>
      <c r="K188" s="252"/>
      <c r="L188" s="44"/>
      <c r="M188" s="253" t="s">
        <v>1</v>
      </c>
      <c r="N188" s="254" t="s">
        <v>42</v>
      </c>
      <c r="O188" s="91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172</v>
      </c>
      <c r="AT188" s="257" t="s">
        <v>168</v>
      </c>
      <c r="AU188" s="257" t="s">
        <v>91</v>
      </c>
      <c r="AY188" s="17" t="s">
        <v>165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7" t="s">
        <v>91</v>
      </c>
      <c r="BK188" s="258">
        <f>ROUND(I188*H188,2)</f>
        <v>0</v>
      </c>
      <c r="BL188" s="17" t="s">
        <v>172</v>
      </c>
      <c r="BM188" s="257" t="s">
        <v>892</v>
      </c>
    </row>
    <row r="189" s="12" customFormat="1" ht="22.8" customHeight="1">
      <c r="A189" s="12"/>
      <c r="B189" s="229"/>
      <c r="C189" s="230"/>
      <c r="D189" s="231" t="s">
        <v>75</v>
      </c>
      <c r="E189" s="243" t="s">
        <v>351</v>
      </c>
      <c r="F189" s="243" t="s">
        <v>352</v>
      </c>
      <c r="G189" s="230"/>
      <c r="H189" s="230"/>
      <c r="I189" s="233"/>
      <c r="J189" s="244">
        <f>BK189</f>
        <v>0</v>
      </c>
      <c r="K189" s="230"/>
      <c r="L189" s="235"/>
      <c r="M189" s="236"/>
      <c r="N189" s="237"/>
      <c r="O189" s="237"/>
      <c r="P189" s="238">
        <f>P190</f>
        <v>0</v>
      </c>
      <c r="Q189" s="237"/>
      <c r="R189" s="238">
        <f>R190</f>
        <v>0</v>
      </c>
      <c r="S189" s="237"/>
      <c r="T189" s="239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40" t="s">
        <v>84</v>
      </c>
      <c r="AT189" s="241" t="s">
        <v>75</v>
      </c>
      <c r="AU189" s="241" t="s">
        <v>84</v>
      </c>
      <c r="AY189" s="240" t="s">
        <v>165</v>
      </c>
      <c r="BK189" s="242">
        <f>BK190</f>
        <v>0</v>
      </c>
    </row>
    <row r="190" s="2" customFormat="1" ht="16.5" customHeight="1">
      <c r="A190" s="38"/>
      <c r="B190" s="39"/>
      <c r="C190" s="245" t="s">
        <v>7</v>
      </c>
      <c r="D190" s="245" t="s">
        <v>168</v>
      </c>
      <c r="E190" s="246" t="s">
        <v>354</v>
      </c>
      <c r="F190" s="247" t="s">
        <v>355</v>
      </c>
      <c r="G190" s="248" t="s">
        <v>179</v>
      </c>
      <c r="H190" s="249">
        <v>1.2929999999999999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42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172</v>
      </c>
      <c r="AT190" s="257" t="s">
        <v>168</v>
      </c>
      <c r="AU190" s="257" t="s">
        <v>91</v>
      </c>
      <c r="AY190" s="17" t="s">
        <v>165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91</v>
      </c>
      <c r="BK190" s="258">
        <f>ROUND(I190*H190,2)</f>
        <v>0</v>
      </c>
      <c r="BL190" s="17" t="s">
        <v>172</v>
      </c>
      <c r="BM190" s="257" t="s">
        <v>893</v>
      </c>
    </row>
    <row r="191" s="12" customFormat="1" ht="25.92" customHeight="1">
      <c r="A191" s="12"/>
      <c r="B191" s="229"/>
      <c r="C191" s="230"/>
      <c r="D191" s="231" t="s">
        <v>75</v>
      </c>
      <c r="E191" s="232" t="s">
        <v>357</v>
      </c>
      <c r="F191" s="232" t="s">
        <v>358</v>
      </c>
      <c r="G191" s="230"/>
      <c r="H191" s="230"/>
      <c r="I191" s="233"/>
      <c r="J191" s="234">
        <f>BK191</f>
        <v>0</v>
      </c>
      <c r="K191" s="230"/>
      <c r="L191" s="235"/>
      <c r="M191" s="236"/>
      <c r="N191" s="237"/>
      <c r="O191" s="237"/>
      <c r="P191" s="238">
        <f>P192+P200+P215+P219+P238+P241+P246+P295</f>
        <v>0</v>
      </c>
      <c r="Q191" s="237"/>
      <c r="R191" s="238">
        <f>R192+R200+R215+R219+R238+R241+R246+R295</f>
        <v>1.1654418800000002</v>
      </c>
      <c r="S191" s="237"/>
      <c r="T191" s="239">
        <f>T192+T200+T215+T219+T238+T241+T246+T295</f>
        <v>0.26899264999999994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40" t="s">
        <v>91</v>
      </c>
      <c r="AT191" s="241" t="s">
        <v>75</v>
      </c>
      <c r="AU191" s="241" t="s">
        <v>76</v>
      </c>
      <c r="AY191" s="240" t="s">
        <v>165</v>
      </c>
      <c r="BK191" s="242">
        <f>BK192+BK200+BK215+BK219+BK238+BK241+BK246+BK295</f>
        <v>0</v>
      </c>
    </row>
    <row r="192" s="12" customFormat="1" ht="22.8" customHeight="1">
      <c r="A192" s="12"/>
      <c r="B192" s="229"/>
      <c r="C192" s="230"/>
      <c r="D192" s="231" t="s">
        <v>75</v>
      </c>
      <c r="E192" s="243" t="s">
        <v>560</v>
      </c>
      <c r="F192" s="243" t="s">
        <v>561</v>
      </c>
      <c r="G192" s="230"/>
      <c r="H192" s="230"/>
      <c r="I192" s="233"/>
      <c r="J192" s="244">
        <f>BK192</f>
        <v>0</v>
      </c>
      <c r="K192" s="230"/>
      <c r="L192" s="235"/>
      <c r="M192" s="236"/>
      <c r="N192" s="237"/>
      <c r="O192" s="237"/>
      <c r="P192" s="238">
        <f>SUM(P193:P199)</f>
        <v>0</v>
      </c>
      <c r="Q192" s="237"/>
      <c r="R192" s="238">
        <f>SUM(R193:R199)</f>
        <v>0.033509999999999998</v>
      </c>
      <c r="S192" s="237"/>
      <c r="T192" s="239">
        <f>SUM(T193:T199)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40" t="s">
        <v>91</v>
      </c>
      <c r="AT192" s="241" t="s">
        <v>75</v>
      </c>
      <c r="AU192" s="241" t="s">
        <v>84</v>
      </c>
      <c r="AY192" s="240" t="s">
        <v>165</v>
      </c>
      <c r="BK192" s="242">
        <f>SUM(BK193:BK199)</f>
        <v>0</v>
      </c>
    </row>
    <row r="193" s="2" customFormat="1" ht="16.5" customHeight="1">
      <c r="A193" s="38"/>
      <c r="B193" s="39"/>
      <c r="C193" s="245" t="s">
        <v>280</v>
      </c>
      <c r="D193" s="245" t="s">
        <v>168</v>
      </c>
      <c r="E193" s="246" t="s">
        <v>562</v>
      </c>
      <c r="F193" s="247" t="s">
        <v>563</v>
      </c>
      <c r="G193" s="248" t="s">
        <v>185</v>
      </c>
      <c r="H193" s="249">
        <v>3</v>
      </c>
      <c r="I193" s="250"/>
      <c r="J193" s="251">
        <f>ROUND(I193*H193,2)</f>
        <v>0</v>
      </c>
      <c r="K193" s="252"/>
      <c r="L193" s="44"/>
      <c r="M193" s="253" t="s">
        <v>1</v>
      </c>
      <c r="N193" s="254" t="s">
        <v>42</v>
      </c>
      <c r="O193" s="91"/>
      <c r="P193" s="255">
        <f>O193*H193</f>
        <v>0</v>
      </c>
      <c r="Q193" s="255">
        <v>0.00010000000000000001</v>
      </c>
      <c r="R193" s="255">
        <f>Q193*H193</f>
        <v>0.00030000000000000003</v>
      </c>
      <c r="S193" s="255">
        <v>0</v>
      </c>
      <c r="T193" s="25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7" t="s">
        <v>256</v>
      </c>
      <c r="AT193" s="257" t="s">
        <v>168</v>
      </c>
      <c r="AU193" s="257" t="s">
        <v>91</v>
      </c>
      <c r="AY193" s="17" t="s">
        <v>165</v>
      </c>
      <c r="BE193" s="258">
        <f>IF(N193="základní",J193,0)</f>
        <v>0</v>
      </c>
      <c r="BF193" s="258">
        <f>IF(N193="snížená",J193,0)</f>
        <v>0</v>
      </c>
      <c r="BG193" s="258">
        <f>IF(N193="zákl. přenesená",J193,0)</f>
        <v>0</v>
      </c>
      <c r="BH193" s="258">
        <f>IF(N193="sníž. přenesená",J193,0)</f>
        <v>0</v>
      </c>
      <c r="BI193" s="258">
        <f>IF(N193="nulová",J193,0)</f>
        <v>0</v>
      </c>
      <c r="BJ193" s="17" t="s">
        <v>91</v>
      </c>
      <c r="BK193" s="258">
        <f>ROUND(I193*H193,2)</f>
        <v>0</v>
      </c>
      <c r="BL193" s="17" t="s">
        <v>256</v>
      </c>
      <c r="BM193" s="257" t="s">
        <v>894</v>
      </c>
    </row>
    <row r="194" s="13" customFormat="1">
      <c r="A194" s="13"/>
      <c r="B194" s="259"/>
      <c r="C194" s="260"/>
      <c r="D194" s="261" t="s">
        <v>174</v>
      </c>
      <c r="E194" s="262" t="s">
        <v>1</v>
      </c>
      <c r="F194" s="263" t="s">
        <v>166</v>
      </c>
      <c r="G194" s="260"/>
      <c r="H194" s="264">
        <v>3</v>
      </c>
      <c r="I194" s="265"/>
      <c r="J194" s="260"/>
      <c r="K194" s="260"/>
      <c r="L194" s="266"/>
      <c r="M194" s="267"/>
      <c r="N194" s="268"/>
      <c r="O194" s="268"/>
      <c r="P194" s="268"/>
      <c r="Q194" s="268"/>
      <c r="R194" s="268"/>
      <c r="S194" s="268"/>
      <c r="T194" s="26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70" t="s">
        <v>174</v>
      </c>
      <c r="AU194" s="270" t="s">
        <v>91</v>
      </c>
      <c r="AV194" s="13" t="s">
        <v>91</v>
      </c>
      <c r="AW194" s="13" t="s">
        <v>32</v>
      </c>
      <c r="AX194" s="13" t="s">
        <v>84</v>
      </c>
      <c r="AY194" s="270" t="s">
        <v>165</v>
      </c>
    </row>
    <row r="195" s="2" customFormat="1" ht="16.5" customHeight="1">
      <c r="A195" s="38"/>
      <c r="B195" s="39"/>
      <c r="C195" s="245" t="s">
        <v>285</v>
      </c>
      <c r="D195" s="245" t="s">
        <v>168</v>
      </c>
      <c r="E195" s="246" t="s">
        <v>565</v>
      </c>
      <c r="F195" s="247" t="s">
        <v>566</v>
      </c>
      <c r="G195" s="248" t="s">
        <v>185</v>
      </c>
      <c r="H195" s="249">
        <v>3</v>
      </c>
      <c r="I195" s="250"/>
      <c r="J195" s="251">
        <f>ROUND(I195*H195,2)</f>
        <v>0</v>
      </c>
      <c r="K195" s="252"/>
      <c r="L195" s="44"/>
      <c r="M195" s="253" t="s">
        <v>1</v>
      </c>
      <c r="N195" s="254" t="s">
        <v>42</v>
      </c>
      <c r="O195" s="91"/>
      <c r="P195" s="255">
        <f>O195*H195</f>
        <v>0</v>
      </c>
      <c r="Q195" s="255">
        <v>0.00072000000000000005</v>
      </c>
      <c r="R195" s="255">
        <f>Q195*H195</f>
        <v>0.00216</v>
      </c>
      <c r="S195" s="255">
        <v>0</v>
      </c>
      <c r="T195" s="25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7" t="s">
        <v>256</v>
      </c>
      <c r="AT195" s="257" t="s">
        <v>168</v>
      </c>
      <c r="AU195" s="257" t="s">
        <v>91</v>
      </c>
      <c r="AY195" s="17" t="s">
        <v>165</v>
      </c>
      <c r="BE195" s="258">
        <f>IF(N195="základní",J195,0)</f>
        <v>0</v>
      </c>
      <c r="BF195" s="258">
        <f>IF(N195="snížená",J195,0)</f>
        <v>0</v>
      </c>
      <c r="BG195" s="258">
        <f>IF(N195="zákl. přenesená",J195,0)</f>
        <v>0</v>
      </c>
      <c r="BH195" s="258">
        <f>IF(N195="sníž. přenesená",J195,0)</f>
        <v>0</v>
      </c>
      <c r="BI195" s="258">
        <f>IF(N195="nulová",J195,0)</f>
        <v>0</v>
      </c>
      <c r="BJ195" s="17" t="s">
        <v>91</v>
      </c>
      <c r="BK195" s="258">
        <f>ROUND(I195*H195,2)</f>
        <v>0</v>
      </c>
      <c r="BL195" s="17" t="s">
        <v>256</v>
      </c>
      <c r="BM195" s="257" t="s">
        <v>895</v>
      </c>
    </row>
    <row r="196" s="13" customFormat="1">
      <c r="A196" s="13"/>
      <c r="B196" s="259"/>
      <c r="C196" s="260"/>
      <c r="D196" s="261" t="s">
        <v>174</v>
      </c>
      <c r="E196" s="262" t="s">
        <v>568</v>
      </c>
      <c r="F196" s="263" t="s">
        <v>569</v>
      </c>
      <c r="G196" s="260"/>
      <c r="H196" s="264">
        <v>3</v>
      </c>
      <c r="I196" s="265"/>
      <c r="J196" s="260"/>
      <c r="K196" s="260"/>
      <c r="L196" s="266"/>
      <c r="M196" s="267"/>
      <c r="N196" s="268"/>
      <c r="O196" s="268"/>
      <c r="P196" s="268"/>
      <c r="Q196" s="268"/>
      <c r="R196" s="268"/>
      <c r="S196" s="268"/>
      <c r="T196" s="26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0" t="s">
        <v>174</v>
      </c>
      <c r="AU196" s="270" t="s">
        <v>91</v>
      </c>
      <c r="AV196" s="13" t="s">
        <v>91</v>
      </c>
      <c r="AW196" s="13" t="s">
        <v>32</v>
      </c>
      <c r="AX196" s="13" t="s">
        <v>84</v>
      </c>
      <c r="AY196" s="270" t="s">
        <v>165</v>
      </c>
    </row>
    <row r="197" s="2" customFormat="1" ht="16.5" customHeight="1">
      <c r="A197" s="38"/>
      <c r="B197" s="39"/>
      <c r="C197" s="282" t="s">
        <v>101</v>
      </c>
      <c r="D197" s="282" t="s">
        <v>219</v>
      </c>
      <c r="E197" s="283" t="s">
        <v>570</v>
      </c>
      <c r="F197" s="284" t="s">
        <v>571</v>
      </c>
      <c r="G197" s="285" t="s">
        <v>185</v>
      </c>
      <c r="H197" s="286">
        <v>3.4500000000000002</v>
      </c>
      <c r="I197" s="287"/>
      <c r="J197" s="288">
        <f>ROUND(I197*H197,2)</f>
        <v>0</v>
      </c>
      <c r="K197" s="289"/>
      <c r="L197" s="290"/>
      <c r="M197" s="291" t="s">
        <v>1</v>
      </c>
      <c r="N197" s="292" t="s">
        <v>42</v>
      </c>
      <c r="O197" s="91"/>
      <c r="P197" s="255">
        <f>O197*H197</f>
        <v>0</v>
      </c>
      <c r="Q197" s="255">
        <v>0.0089999999999999993</v>
      </c>
      <c r="R197" s="255">
        <f>Q197*H197</f>
        <v>0.031049999999999998</v>
      </c>
      <c r="S197" s="255">
        <v>0</v>
      </c>
      <c r="T197" s="25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7" t="s">
        <v>331</v>
      </c>
      <c r="AT197" s="257" t="s">
        <v>219</v>
      </c>
      <c r="AU197" s="257" t="s">
        <v>91</v>
      </c>
      <c r="AY197" s="17" t="s">
        <v>165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7" t="s">
        <v>91</v>
      </c>
      <c r="BK197" s="258">
        <f>ROUND(I197*H197,2)</f>
        <v>0</v>
      </c>
      <c r="BL197" s="17" t="s">
        <v>256</v>
      </c>
      <c r="BM197" s="257" t="s">
        <v>896</v>
      </c>
    </row>
    <row r="198" s="13" customFormat="1">
      <c r="A198" s="13"/>
      <c r="B198" s="259"/>
      <c r="C198" s="260"/>
      <c r="D198" s="261" t="s">
        <v>174</v>
      </c>
      <c r="E198" s="260"/>
      <c r="F198" s="263" t="s">
        <v>573</v>
      </c>
      <c r="G198" s="260"/>
      <c r="H198" s="264">
        <v>3.4500000000000002</v>
      </c>
      <c r="I198" s="265"/>
      <c r="J198" s="260"/>
      <c r="K198" s="260"/>
      <c r="L198" s="266"/>
      <c r="M198" s="267"/>
      <c r="N198" s="268"/>
      <c r="O198" s="268"/>
      <c r="P198" s="268"/>
      <c r="Q198" s="268"/>
      <c r="R198" s="268"/>
      <c r="S198" s="268"/>
      <c r="T198" s="26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0" t="s">
        <v>174</v>
      </c>
      <c r="AU198" s="270" t="s">
        <v>91</v>
      </c>
      <c r="AV198" s="13" t="s">
        <v>91</v>
      </c>
      <c r="AW198" s="13" t="s">
        <v>4</v>
      </c>
      <c r="AX198" s="13" t="s">
        <v>84</v>
      </c>
      <c r="AY198" s="270" t="s">
        <v>165</v>
      </c>
    </row>
    <row r="199" s="2" customFormat="1" ht="21.75" customHeight="1">
      <c r="A199" s="38"/>
      <c r="B199" s="39"/>
      <c r="C199" s="245" t="s">
        <v>296</v>
      </c>
      <c r="D199" s="245" t="s">
        <v>168</v>
      </c>
      <c r="E199" s="246" t="s">
        <v>574</v>
      </c>
      <c r="F199" s="247" t="s">
        <v>575</v>
      </c>
      <c r="G199" s="248" t="s">
        <v>576</v>
      </c>
      <c r="H199" s="298"/>
      <c r="I199" s="250"/>
      <c r="J199" s="251">
        <f>ROUND(I199*H199,2)</f>
        <v>0</v>
      </c>
      <c r="K199" s="252"/>
      <c r="L199" s="44"/>
      <c r="M199" s="253" t="s">
        <v>1</v>
      </c>
      <c r="N199" s="254" t="s">
        <v>42</v>
      </c>
      <c r="O199" s="91"/>
      <c r="P199" s="255">
        <f>O199*H199</f>
        <v>0</v>
      </c>
      <c r="Q199" s="255">
        <v>0</v>
      </c>
      <c r="R199" s="255">
        <f>Q199*H199</f>
        <v>0</v>
      </c>
      <c r="S199" s="255">
        <v>0</v>
      </c>
      <c r="T199" s="25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7" t="s">
        <v>256</v>
      </c>
      <c r="AT199" s="257" t="s">
        <v>168</v>
      </c>
      <c r="AU199" s="257" t="s">
        <v>91</v>
      </c>
      <c r="AY199" s="17" t="s">
        <v>165</v>
      </c>
      <c r="BE199" s="258">
        <f>IF(N199="základní",J199,0)</f>
        <v>0</v>
      </c>
      <c r="BF199" s="258">
        <f>IF(N199="snížená",J199,0)</f>
        <v>0</v>
      </c>
      <c r="BG199" s="258">
        <f>IF(N199="zákl. přenesená",J199,0)</f>
        <v>0</v>
      </c>
      <c r="BH199" s="258">
        <f>IF(N199="sníž. přenesená",J199,0)</f>
        <v>0</v>
      </c>
      <c r="BI199" s="258">
        <f>IF(N199="nulová",J199,0)</f>
        <v>0</v>
      </c>
      <c r="BJ199" s="17" t="s">
        <v>91</v>
      </c>
      <c r="BK199" s="258">
        <f>ROUND(I199*H199,2)</f>
        <v>0</v>
      </c>
      <c r="BL199" s="17" t="s">
        <v>256</v>
      </c>
      <c r="BM199" s="257" t="s">
        <v>897</v>
      </c>
    </row>
    <row r="200" s="12" customFormat="1" ht="22.8" customHeight="1">
      <c r="A200" s="12"/>
      <c r="B200" s="229"/>
      <c r="C200" s="230"/>
      <c r="D200" s="231" t="s">
        <v>75</v>
      </c>
      <c r="E200" s="243" t="s">
        <v>366</v>
      </c>
      <c r="F200" s="243" t="s">
        <v>367</v>
      </c>
      <c r="G200" s="230"/>
      <c r="H200" s="230"/>
      <c r="I200" s="233"/>
      <c r="J200" s="244">
        <f>BK200</f>
        <v>0</v>
      </c>
      <c r="K200" s="230"/>
      <c r="L200" s="235"/>
      <c r="M200" s="236"/>
      <c r="N200" s="237"/>
      <c r="O200" s="237"/>
      <c r="P200" s="238">
        <f>SUM(P201:P214)</f>
        <v>0</v>
      </c>
      <c r="Q200" s="237"/>
      <c r="R200" s="238">
        <f>SUM(R201:R214)</f>
        <v>0.071879999999999999</v>
      </c>
      <c r="S200" s="237"/>
      <c r="T200" s="239">
        <f>SUM(T201:T214)</f>
        <v>0.1032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40" t="s">
        <v>91</v>
      </c>
      <c r="AT200" s="241" t="s">
        <v>75</v>
      </c>
      <c r="AU200" s="241" t="s">
        <v>84</v>
      </c>
      <c r="AY200" s="240" t="s">
        <v>165</v>
      </c>
      <c r="BK200" s="242">
        <f>SUM(BK201:BK214)</f>
        <v>0</v>
      </c>
    </row>
    <row r="201" s="2" customFormat="1" ht="21.75" customHeight="1">
      <c r="A201" s="38"/>
      <c r="B201" s="39"/>
      <c r="C201" s="245" t="s">
        <v>302</v>
      </c>
      <c r="D201" s="245" t="s">
        <v>168</v>
      </c>
      <c r="E201" s="246" t="s">
        <v>369</v>
      </c>
      <c r="F201" s="247" t="s">
        <v>370</v>
      </c>
      <c r="G201" s="248" t="s">
        <v>264</v>
      </c>
      <c r="H201" s="249">
        <v>4</v>
      </c>
      <c r="I201" s="250"/>
      <c r="J201" s="251">
        <f>ROUND(I201*H201,2)</f>
        <v>0</v>
      </c>
      <c r="K201" s="252"/>
      <c r="L201" s="44"/>
      <c r="M201" s="253" t="s">
        <v>1</v>
      </c>
      <c r="N201" s="254" t="s">
        <v>42</v>
      </c>
      <c r="O201" s="91"/>
      <c r="P201" s="255">
        <f>O201*H201</f>
        <v>0</v>
      </c>
      <c r="Q201" s="255">
        <v>0</v>
      </c>
      <c r="R201" s="255">
        <f>Q201*H201</f>
        <v>0</v>
      </c>
      <c r="S201" s="255">
        <v>0</v>
      </c>
      <c r="T201" s="25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7" t="s">
        <v>256</v>
      </c>
      <c r="AT201" s="257" t="s">
        <v>168</v>
      </c>
      <c r="AU201" s="257" t="s">
        <v>91</v>
      </c>
      <c r="AY201" s="17" t="s">
        <v>165</v>
      </c>
      <c r="BE201" s="258">
        <f>IF(N201="základní",J201,0)</f>
        <v>0</v>
      </c>
      <c r="BF201" s="258">
        <f>IF(N201="snížená",J201,0)</f>
        <v>0</v>
      </c>
      <c r="BG201" s="258">
        <f>IF(N201="zákl. přenesená",J201,0)</f>
        <v>0</v>
      </c>
      <c r="BH201" s="258">
        <f>IF(N201="sníž. přenesená",J201,0)</f>
        <v>0</v>
      </c>
      <c r="BI201" s="258">
        <f>IF(N201="nulová",J201,0)</f>
        <v>0</v>
      </c>
      <c r="BJ201" s="17" t="s">
        <v>91</v>
      </c>
      <c r="BK201" s="258">
        <f>ROUND(I201*H201,2)</f>
        <v>0</v>
      </c>
      <c r="BL201" s="17" t="s">
        <v>256</v>
      </c>
      <c r="BM201" s="257" t="s">
        <v>898</v>
      </c>
    </row>
    <row r="202" s="13" customFormat="1">
      <c r="A202" s="13"/>
      <c r="B202" s="259"/>
      <c r="C202" s="260"/>
      <c r="D202" s="261" t="s">
        <v>174</v>
      </c>
      <c r="E202" s="262" t="s">
        <v>492</v>
      </c>
      <c r="F202" s="263" t="s">
        <v>172</v>
      </c>
      <c r="G202" s="260"/>
      <c r="H202" s="264">
        <v>4</v>
      </c>
      <c r="I202" s="265"/>
      <c r="J202" s="260"/>
      <c r="K202" s="260"/>
      <c r="L202" s="266"/>
      <c r="M202" s="267"/>
      <c r="N202" s="268"/>
      <c r="O202" s="268"/>
      <c r="P202" s="268"/>
      <c r="Q202" s="268"/>
      <c r="R202" s="268"/>
      <c r="S202" s="268"/>
      <c r="T202" s="26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0" t="s">
        <v>174</v>
      </c>
      <c r="AU202" s="270" t="s">
        <v>91</v>
      </c>
      <c r="AV202" s="13" t="s">
        <v>91</v>
      </c>
      <c r="AW202" s="13" t="s">
        <v>32</v>
      </c>
      <c r="AX202" s="13" t="s">
        <v>84</v>
      </c>
      <c r="AY202" s="270" t="s">
        <v>165</v>
      </c>
    </row>
    <row r="203" s="2" customFormat="1" ht="21.75" customHeight="1">
      <c r="A203" s="38"/>
      <c r="B203" s="39"/>
      <c r="C203" s="282" t="s">
        <v>307</v>
      </c>
      <c r="D203" s="282" t="s">
        <v>219</v>
      </c>
      <c r="E203" s="283" t="s">
        <v>579</v>
      </c>
      <c r="F203" s="284" t="s">
        <v>580</v>
      </c>
      <c r="G203" s="285" t="s">
        <v>264</v>
      </c>
      <c r="H203" s="286">
        <v>4</v>
      </c>
      <c r="I203" s="287"/>
      <c r="J203" s="288">
        <f>ROUND(I203*H203,2)</f>
        <v>0</v>
      </c>
      <c r="K203" s="289"/>
      <c r="L203" s="290"/>
      <c r="M203" s="291" t="s">
        <v>1</v>
      </c>
      <c r="N203" s="292" t="s">
        <v>42</v>
      </c>
      <c r="O203" s="91"/>
      <c r="P203" s="255">
        <f>O203*H203</f>
        <v>0</v>
      </c>
      <c r="Q203" s="255">
        <v>0.016</v>
      </c>
      <c r="R203" s="255">
        <f>Q203*H203</f>
        <v>0.064000000000000001</v>
      </c>
      <c r="S203" s="255">
        <v>0</v>
      </c>
      <c r="T203" s="25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7" t="s">
        <v>331</v>
      </c>
      <c r="AT203" s="257" t="s">
        <v>219</v>
      </c>
      <c r="AU203" s="257" t="s">
        <v>91</v>
      </c>
      <c r="AY203" s="17" t="s">
        <v>165</v>
      </c>
      <c r="BE203" s="258">
        <f>IF(N203="základní",J203,0)</f>
        <v>0</v>
      </c>
      <c r="BF203" s="258">
        <f>IF(N203="snížená",J203,0)</f>
        <v>0</v>
      </c>
      <c r="BG203" s="258">
        <f>IF(N203="zákl. přenesená",J203,0)</f>
        <v>0</v>
      </c>
      <c r="BH203" s="258">
        <f>IF(N203="sníž. přenesená",J203,0)</f>
        <v>0</v>
      </c>
      <c r="BI203" s="258">
        <f>IF(N203="nulová",J203,0)</f>
        <v>0</v>
      </c>
      <c r="BJ203" s="17" t="s">
        <v>91</v>
      </c>
      <c r="BK203" s="258">
        <f>ROUND(I203*H203,2)</f>
        <v>0</v>
      </c>
      <c r="BL203" s="17" t="s">
        <v>256</v>
      </c>
      <c r="BM203" s="257" t="s">
        <v>899</v>
      </c>
    </row>
    <row r="204" s="13" customFormat="1">
      <c r="A204" s="13"/>
      <c r="B204" s="259"/>
      <c r="C204" s="260"/>
      <c r="D204" s="261" t="s">
        <v>174</v>
      </c>
      <c r="E204" s="262" t="s">
        <v>1</v>
      </c>
      <c r="F204" s="263" t="s">
        <v>492</v>
      </c>
      <c r="G204" s="260"/>
      <c r="H204" s="264">
        <v>4</v>
      </c>
      <c r="I204" s="265"/>
      <c r="J204" s="260"/>
      <c r="K204" s="260"/>
      <c r="L204" s="266"/>
      <c r="M204" s="267"/>
      <c r="N204" s="268"/>
      <c r="O204" s="268"/>
      <c r="P204" s="268"/>
      <c r="Q204" s="268"/>
      <c r="R204" s="268"/>
      <c r="S204" s="268"/>
      <c r="T204" s="26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0" t="s">
        <v>174</v>
      </c>
      <c r="AU204" s="270" t="s">
        <v>91</v>
      </c>
      <c r="AV204" s="13" t="s">
        <v>91</v>
      </c>
      <c r="AW204" s="13" t="s">
        <v>32</v>
      </c>
      <c r="AX204" s="13" t="s">
        <v>84</v>
      </c>
      <c r="AY204" s="270" t="s">
        <v>165</v>
      </c>
    </row>
    <row r="205" s="2" customFormat="1" ht="16.5" customHeight="1">
      <c r="A205" s="38"/>
      <c r="B205" s="39"/>
      <c r="C205" s="282" t="s">
        <v>311</v>
      </c>
      <c r="D205" s="282" t="s">
        <v>219</v>
      </c>
      <c r="E205" s="283" t="s">
        <v>381</v>
      </c>
      <c r="F205" s="284" t="s">
        <v>382</v>
      </c>
      <c r="G205" s="285" t="s">
        <v>383</v>
      </c>
      <c r="H205" s="286">
        <v>0.12</v>
      </c>
      <c r="I205" s="287"/>
      <c r="J205" s="288">
        <f>ROUND(I205*H205,2)</f>
        <v>0</v>
      </c>
      <c r="K205" s="289"/>
      <c r="L205" s="290"/>
      <c r="M205" s="291" t="s">
        <v>1</v>
      </c>
      <c r="N205" s="292" t="s">
        <v>42</v>
      </c>
      <c r="O205" s="91"/>
      <c r="P205" s="255">
        <f>O205*H205</f>
        <v>0</v>
      </c>
      <c r="Q205" s="255">
        <v>0.0040000000000000001</v>
      </c>
      <c r="R205" s="255">
        <f>Q205*H205</f>
        <v>0.00048000000000000001</v>
      </c>
      <c r="S205" s="255">
        <v>0</v>
      </c>
      <c r="T205" s="25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7" t="s">
        <v>331</v>
      </c>
      <c r="AT205" s="257" t="s">
        <v>219</v>
      </c>
      <c r="AU205" s="257" t="s">
        <v>91</v>
      </c>
      <c r="AY205" s="17" t="s">
        <v>165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7" t="s">
        <v>91</v>
      </c>
      <c r="BK205" s="258">
        <f>ROUND(I205*H205,2)</f>
        <v>0</v>
      </c>
      <c r="BL205" s="17" t="s">
        <v>256</v>
      </c>
      <c r="BM205" s="257" t="s">
        <v>900</v>
      </c>
    </row>
    <row r="206" s="13" customFormat="1">
      <c r="A206" s="13"/>
      <c r="B206" s="259"/>
      <c r="C206" s="260"/>
      <c r="D206" s="261" t="s">
        <v>174</v>
      </c>
      <c r="E206" s="262" t="s">
        <v>1</v>
      </c>
      <c r="F206" s="263" t="s">
        <v>583</v>
      </c>
      <c r="G206" s="260"/>
      <c r="H206" s="264">
        <v>0.12</v>
      </c>
      <c r="I206" s="265"/>
      <c r="J206" s="260"/>
      <c r="K206" s="260"/>
      <c r="L206" s="266"/>
      <c r="M206" s="267"/>
      <c r="N206" s="268"/>
      <c r="O206" s="268"/>
      <c r="P206" s="268"/>
      <c r="Q206" s="268"/>
      <c r="R206" s="268"/>
      <c r="S206" s="268"/>
      <c r="T206" s="26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0" t="s">
        <v>174</v>
      </c>
      <c r="AU206" s="270" t="s">
        <v>91</v>
      </c>
      <c r="AV206" s="13" t="s">
        <v>91</v>
      </c>
      <c r="AW206" s="13" t="s">
        <v>32</v>
      </c>
      <c r="AX206" s="13" t="s">
        <v>84</v>
      </c>
      <c r="AY206" s="270" t="s">
        <v>165</v>
      </c>
    </row>
    <row r="207" s="2" customFormat="1" ht="16.5" customHeight="1">
      <c r="A207" s="38"/>
      <c r="B207" s="39"/>
      <c r="C207" s="245" t="s">
        <v>316</v>
      </c>
      <c r="D207" s="245" t="s">
        <v>168</v>
      </c>
      <c r="E207" s="246" t="s">
        <v>584</v>
      </c>
      <c r="F207" s="247" t="s">
        <v>585</v>
      </c>
      <c r="G207" s="248" t="s">
        <v>264</v>
      </c>
      <c r="H207" s="249">
        <v>4</v>
      </c>
      <c r="I207" s="250"/>
      <c r="J207" s="251">
        <f>ROUND(I207*H207,2)</f>
        <v>0</v>
      </c>
      <c r="K207" s="252"/>
      <c r="L207" s="44"/>
      <c r="M207" s="253" t="s">
        <v>1</v>
      </c>
      <c r="N207" s="254" t="s">
        <v>42</v>
      </c>
      <c r="O207" s="91"/>
      <c r="P207" s="255">
        <f>O207*H207</f>
        <v>0</v>
      </c>
      <c r="Q207" s="255">
        <v>0</v>
      </c>
      <c r="R207" s="255">
        <f>Q207*H207</f>
        <v>0</v>
      </c>
      <c r="S207" s="255">
        <v>0.0018</v>
      </c>
      <c r="T207" s="256">
        <f>S207*H207</f>
        <v>0.0071999999999999998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256</v>
      </c>
      <c r="AT207" s="257" t="s">
        <v>168</v>
      </c>
      <c r="AU207" s="257" t="s">
        <v>91</v>
      </c>
      <c r="AY207" s="17" t="s">
        <v>165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7" t="s">
        <v>91</v>
      </c>
      <c r="BK207" s="258">
        <f>ROUND(I207*H207,2)</f>
        <v>0</v>
      </c>
      <c r="BL207" s="17" t="s">
        <v>256</v>
      </c>
      <c r="BM207" s="257" t="s">
        <v>901</v>
      </c>
    </row>
    <row r="208" s="13" customFormat="1">
      <c r="A208" s="13"/>
      <c r="B208" s="259"/>
      <c r="C208" s="260"/>
      <c r="D208" s="261" t="s">
        <v>174</v>
      </c>
      <c r="E208" s="262" t="s">
        <v>1</v>
      </c>
      <c r="F208" s="263" t="s">
        <v>492</v>
      </c>
      <c r="G208" s="260"/>
      <c r="H208" s="264">
        <v>4</v>
      </c>
      <c r="I208" s="265"/>
      <c r="J208" s="260"/>
      <c r="K208" s="260"/>
      <c r="L208" s="266"/>
      <c r="M208" s="267"/>
      <c r="N208" s="268"/>
      <c r="O208" s="268"/>
      <c r="P208" s="268"/>
      <c r="Q208" s="268"/>
      <c r="R208" s="268"/>
      <c r="S208" s="268"/>
      <c r="T208" s="26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0" t="s">
        <v>174</v>
      </c>
      <c r="AU208" s="270" t="s">
        <v>91</v>
      </c>
      <c r="AV208" s="13" t="s">
        <v>91</v>
      </c>
      <c r="AW208" s="13" t="s">
        <v>32</v>
      </c>
      <c r="AX208" s="13" t="s">
        <v>84</v>
      </c>
      <c r="AY208" s="270" t="s">
        <v>165</v>
      </c>
    </row>
    <row r="209" s="2" customFormat="1" ht="21.75" customHeight="1">
      <c r="A209" s="38"/>
      <c r="B209" s="39"/>
      <c r="C209" s="245" t="s">
        <v>324</v>
      </c>
      <c r="D209" s="245" t="s">
        <v>168</v>
      </c>
      <c r="E209" s="246" t="s">
        <v>391</v>
      </c>
      <c r="F209" s="247" t="s">
        <v>392</v>
      </c>
      <c r="G209" s="248" t="s">
        <v>264</v>
      </c>
      <c r="H209" s="249">
        <v>4</v>
      </c>
      <c r="I209" s="250"/>
      <c r="J209" s="251">
        <f>ROUND(I209*H209,2)</f>
        <v>0</v>
      </c>
      <c r="K209" s="252"/>
      <c r="L209" s="44"/>
      <c r="M209" s="253" t="s">
        <v>1</v>
      </c>
      <c r="N209" s="254" t="s">
        <v>42</v>
      </c>
      <c r="O209" s="91"/>
      <c r="P209" s="255">
        <f>O209*H209</f>
        <v>0</v>
      </c>
      <c r="Q209" s="255">
        <v>0</v>
      </c>
      <c r="R209" s="255">
        <f>Q209*H209</f>
        <v>0</v>
      </c>
      <c r="S209" s="255">
        <v>0.024</v>
      </c>
      <c r="T209" s="256">
        <f>S209*H209</f>
        <v>0.096000000000000002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256</v>
      </c>
      <c r="AT209" s="257" t="s">
        <v>168</v>
      </c>
      <c r="AU209" s="257" t="s">
        <v>91</v>
      </c>
      <c r="AY209" s="17" t="s">
        <v>165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7" t="s">
        <v>91</v>
      </c>
      <c r="BK209" s="258">
        <f>ROUND(I209*H209,2)</f>
        <v>0</v>
      </c>
      <c r="BL209" s="17" t="s">
        <v>256</v>
      </c>
      <c r="BM209" s="257" t="s">
        <v>902</v>
      </c>
    </row>
    <row r="210" s="13" customFormat="1">
      <c r="A210" s="13"/>
      <c r="B210" s="259"/>
      <c r="C210" s="260"/>
      <c r="D210" s="261" t="s">
        <v>174</v>
      </c>
      <c r="E210" s="262" t="s">
        <v>1</v>
      </c>
      <c r="F210" s="263" t="s">
        <v>492</v>
      </c>
      <c r="G210" s="260"/>
      <c r="H210" s="264">
        <v>4</v>
      </c>
      <c r="I210" s="265"/>
      <c r="J210" s="260"/>
      <c r="K210" s="260"/>
      <c r="L210" s="266"/>
      <c r="M210" s="267"/>
      <c r="N210" s="268"/>
      <c r="O210" s="268"/>
      <c r="P210" s="268"/>
      <c r="Q210" s="268"/>
      <c r="R210" s="268"/>
      <c r="S210" s="268"/>
      <c r="T210" s="26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0" t="s">
        <v>174</v>
      </c>
      <c r="AU210" s="270" t="s">
        <v>91</v>
      </c>
      <c r="AV210" s="13" t="s">
        <v>91</v>
      </c>
      <c r="AW210" s="13" t="s">
        <v>32</v>
      </c>
      <c r="AX210" s="13" t="s">
        <v>84</v>
      </c>
      <c r="AY210" s="270" t="s">
        <v>165</v>
      </c>
    </row>
    <row r="211" s="2" customFormat="1" ht="21.75" customHeight="1">
      <c r="A211" s="38"/>
      <c r="B211" s="39"/>
      <c r="C211" s="245" t="s">
        <v>295</v>
      </c>
      <c r="D211" s="245" t="s">
        <v>168</v>
      </c>
      <c r="E211" s="246" t="s">
        <v>588</v>
      </c>
      <c r="F211" s="247" t="s">
        <v>589</v>
      </c>
      <c r="G211" s="248" t="s">
        <v>264</v>
      </c>
      <c r="H211" s="249">
        <v>4</v>
      </c>
      <c r="I211" s="250"/>
      <c r="J211" s="251">
        <f>ROUND(I211*H211,2)</f>
        <v>0</v>
      </c>
      <c r="K211" s="252"/>
      <c r="L211" s="44"/>
      <c r="M211" s="253" t="s">
        <v>1</v>
      </c>
      <c r="N211" s="254" t="s">
        <v>42</v>
      </c>
      <c r="O211" s="91"/>
      <c r="P211" s="255">
        <f>O211*H211</f>
        <v>0</v>
      </c>
      <c r="Q211" s="255">
        <v>0</v>
      </c>
      <c r="R211" s="255">
        <f>Q211*H211</f>
        <v>0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256</v>
      </c>
      <c r="AT211" s="257" t="s">
        <v>168</v>
      </c>
      <c r="AU211" s="257" t="s">
        <v>91</v>
      </c>
      <c r="AY211" s="17" t="s">
        <v>165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7" t="s">
        <v>91</v>
      </c>
      <c r="BK211" s="258">
        <f>ROUND(I211*H211,2)</f>
        <v>0</v>
      </c>
      <c r="BL211" s="17" t="s">
        <v>256</v>
      </c>
      <c r="BM211" s="257" t="s">
        <v>903</v>
      </c>
    </row>
    <row r="212" s="13" customFormat="1">
      <c r="A212" s="13"/>
      <c r="B212" s="259"/>
      <c r="C212" s="260"/>
      <c r="D212" s="261" t="s">
        <v>174</v>
      </c>
      <c r="E212" s="262" t="s">
        <v>1</v>
      </c>
      <c r="F212" s="263" t="s">
        <v>492</v>
      </c>
      <c r="G212" s="260"/>
      <c r="H212" s="264">
        <v>4</v>
      </c>
      <c r="I212" s="265"/>
      <c r="J212" s="260"/>
      <c r="K212" s="260"/>
      <c r="L212" s="266"/>
      <c r="M212" s="267"/>
      <c r="N212" s="268"/>
      <c r="O212" s="268"/>
      <c r="P212" s="268"/>
      <c r="Q212" s="268"/>
      <c r="R212" s="268"/>
      <c r="S212" s="268"/>
      <c r="T212" s="26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0" t="s">
        <v>174</v>
      </c>
      <c r="AU212" s="270" t="s">
        <v>91</v>
      </c>
      <c r="AV212" s="13" t="s">
        <v>91</v>
      </c>
      <c r="AW212" s="13" t="s">
        <v>32</v>
      </c>
      <c r="AX212" s="13" t="s">
        <v>84</v>
      </c>
      <c r="AY212" s="270" t="s">
        <v>165</v>
      </c>
    </row>
    <row r="213" s="2" customFormat="1" ht="21.75" customHeight="1">
      <c r="A213" s="38"/>
      <c r="B213" s="39"/>
      <c r="C213" s="282" t="s">
        <v>331</v>
      </c>
      <c r="D213" s="282" t="s">
        <v>219</v>
      </c>
      <c r="E213" s="283" t="s">
        <v>591</v>
      </c>
      <c r="F213" s="284" t="s">
        <v>592</v>
      </c>
      <c r="G213" s="285" t="s">
        <v>264</v>
      </c>
      <c r="H213" s="286">
        <v>4</v>
      </c>
      <c r="I213" s="287"/>
      <c r="J213" s="288">
        <f>ROUND(I213*H213,2)</f>
        <v>0</v>
      </c>
      <c r="K213" s="289"/>
      <c r="L213" s="290"/>
      <c r="M213" s="291" t="s">
        <v>1</v>
      </c>
      <c r="N213" s="292" t="s">
        <v>42</v>
      </c>
      <c r="O213" s="91"/>
      <c r="P213" s="255">
        <f>O213*H213</f>
        <v>0</v>
      </c>
      <c r="Q213" s="255">
        <v>0.0018500000000000001</v>
      </c>
      <c r="R213" s="255">
        <f>Q213*H213</f>
        <v>0.0074000000000000003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331</v>
      </c>
      <c r="AT213" s="257" t="s">
        <v>219</v>
      </c>
      <c r="AU213" s="257" t="s">
        <v>91</v>
      </c>
      <c r="AY213" s="17" t="s">
        <v>165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7" t="s">
        <v>91</v>
      </c>
      <c r="BK213" s="258">
        <f>ROUND(I213*H213,2)</f>
        <v>0</v>
      </c>
      <c r="BL213" s="17" t="s">
        <v>256</v>
      </c>
      <c r="BM213" s="257" t="s">
        <v>904</v>
      </c>
    </row>
    <row r="214" s="2" customFormat="1" ht="21.75" customHeight="1">
      <c r="A214" s="38"/>
      <c r="B214" s="39"/>
      <c r="C214" s="245" t="s">
        <v>336</v>
      </c>
      <c r="D214" s="245" t="s">
        <v>168</v>
      </c>
      <c r="E214" s="246" t="s">
        <v>395</v>
      </c>
      <c r="F214" s="247" t="s">
        <v>396</v>
      </c>
      <c r="G214" s="248" t="s">
        <v>179</v>
      </c>
      <c r="H214" s="249">
        <v>0.071999999999999995</v>
      </c>
      <c r="I214" s="250"/>
      <c r="J214" s="251">
        <f>ROUND(I214*H214,2)</f>
        <v>0</v>
      </c>
      <c r="K214" s="252"/>
      <c r="L214" s="44"/>
      <c r="M214" s="253" t="s">
        <v>1</v>
      </c>
      <c r="N214" s="254" t="s">
        <v>42</v>
      </c>
      <c r="O214" s="91"/>
      <c r="P214" s="255">
        <f>O214*H214</f>
        <v>0</v>
      </c>
      <c r="Q214" s="255">
        <v>0</v>
      </c>
      <c r="R214" s="255">
        <f>Q214*H214</f>
        <v>0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256</v>
      </c>
      <c r="AT214" s="257" t="s">
        <v>168</v>
      </c>
      <c r="AU214" s="257" t="s">
        <v>91</v>
      </c>
      <c r="AY214" s="17" t="s">
        <v>165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91</v>
      </c>
      <c r="BK214" s="258">
        <f>ROUND(I214*H214,2)</f>
        <v>0</v>
      </c>
      <c r="BL214" s="17" t="s">
        <v>256</v>
      </c>
      <c r="BM214" s="257" t="s">
        <v>905</v>
      </c>
    </row>
    <row r="215" s="12" customFormat="1" ht="22.8" customHeight="1">
      <c r="A215" s="12"/>
      <c r="B215" s="229"/>
      <c r="C215" s="230"/>
      <c r="D215" s="231" t="s">
        <v>75</v>
      </c>
      <c r="E215" s="243" t="s">
        <v>595</v>
      </c>
      <c r="F215" s="243" t="s">
        <v>596</v>
      </c>
      <c r="G215" s="230"/>
      <c r="H215" s="230"/>
      <c r="I215" s="233"/>
      <c r="J215" s="244">
        <f>BK215</f>
        <v>0</v>
      </c>
      <c r="K215" s="230"/>
      <c r="L215" s="235"/>
      <c r="M215" s="236"/>
      <c r="N215" s="237"/>
      <c r="O215" s="237"/>
      <c r="P215" s="238">
        <f>SUM(P216:P218)</f>
        <v>0</v>
      </c>
      <c r="Q215" s="237"/>
      <c r="R215" s="238">
        <f>SUM(R216:R218)</f>
        <v>0</v>
      </c>
      <c r="S215" s="237"/>
      <c r="T215" s="239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40" t="s">
        <v>91</v>
      </c>
      <c r="AT215" s="241" t="s">
        <v>75</v>
      </c>
      <c r="AU215" s="241" t="s">
        <v>84</v>
      </c>
      <c r="AY215" s="240" t="s">
        <v>165</v>
      </c>
      <c r="BK215" s="242">
        <f>SUM(BK216:BK218)</f>
        <v>0</v>
      </c>
    </row>
    <row r="216" s="2" customFormat="1" ht="21.75" customHeight="1">
      <c r="A216" s="38"/>
      <c r="B216" s="39"/>
      <c r="C216" s="245" t="s">
        <v>341</v>
      </c>
      <c r="D216" s="245" t="s">
        <v>168</v>
      </c>
      <c r="E216" s="246" t="s">
        <v>597</v>
      </c>
      <c r="F216" s="247" t="s">
        <v>598</v>
      </c>
      <c r="G216" s="248" t="s">
        <v>264</v>
      </c>
      <c r="H216" s="249">
        <v>1</v>
      </c>
      <c r="I216" s="250"/>
      <c r="J216" s="251">
        <f>ROUND(I216*H216,2)</f>
        <v>0</v>
      </c>
      <c r="K216" s="252"/>
      <c r="L216" s="44"/>
      <c r="M216" s="253" t="s">
        <v>1</v>
      </c>
      <c r="N216" s="254" t="s">
        <v>42</v>
      </c>
      <c r="O216" s="91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256</v>
      </c>
      <c r="AT216" s="257" t="s">
        <v>168</v>
      </c>
      <c r="AU216" s="257" t="s">
        <v>91</v>
      </c>
      <c r="AY216" s="17" t="s">
        <v>165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7" t="s">
        <v>91</v>
      </c>
      <c r="BK216" s="258">
        <f>ROUND(I216*H216,2)</f>
        <v>0</v>
      </c>
      <c r="BL216" s="17" t="s">
        <v>256</v>
      </c>
      <c r="BM216" s="257" t="s">
        <v>906</v>
      </c>
    </row>
    <row r="217" s="13" customFormat="1">
      <c r="A217" s="13"/>
      <c r="B217" s="259"/>
      <c r="C217" s="260"/>
      <c r="D217" s="261" t="s">
        <v>174</v>
      </c>
      <c r="E217" s="262" t="s">
        <v>1</v>
      </c>
      <c r="F217" s="263" t="s">
        <v>84</v>
      </c>
      <c r="G217" s="260"/>
      <c r="H217" s="264">
        <v>1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174</v>
      </c>
      <c r="AU217" s="270" t="s">
        <v>91</v>
      </c>
      <c r="AV217" s="13" t="s">
        <v>91</v>
      </c>
      <c r="AW217" s="13" t="s">
        <v>32</v>
      </c>
      <c r="AX217" s="13" t="s">
        <v>84</v>
      </c>
      <c r="AY217" s="270" t="s">
        <v>165</v>
      </c>
    </row>
    <row r="218" s="2" customFormat="1" ht="21.75" customHeight="1">
      <c r="A218" s="38"/>
      <c r="B218" s="39"/>
      <c r="C218" s="245" t="s">
        <v>346</v>
      </c>
      <c r="D218" s="245" t="s">
        <v>168</v>
      </c>
      <c r="E218" s="246" t="s">
        <v>600</v>
      </c>
      <c r="F218" s="247" t="s">
        <v>601</v>
      </c>
      <c r="G218" s="248" t="s">
        <v>576</v>
      </c>
      <c r="H218" s="298"/>
      <c r="I218" s="250"/>
      <c r="J218" s="251">
        <f>ROUND(I218*H218,2)</f>
        <v>0</v>
      </c>
      <c r="K218" s="252"/>
      <c r="L218" s="44"/>
      <c r="M218" s="253" t="s">
        <v>1</v>
      </c>
      <c r="N218" s="254" t="s">
        <v>42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256</v>
      </c>
      <c r="AT218" s="257" t="s">
        <v>168</v>
      </c>
      <c r="AU218" s="257" t="s">
        <v>91</v>
      </c>
      <c r="AY218" s="17" t="s">
        <v>165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91</v>
      </c>
      <c r="BK218" s="258">
        <f>ROUND(I218*H218,2)</f>
        <v>0</v>
      </c>
      <c r="BL218" s="17" t="s">
        <v>256</v>
      </c>
      <c r="BM218" s="257" t="s">
        <v>907</v>
      </c>
    </row>
    <row r="219" s="12" customFormat="1" ht="22.8" customHeight="1">
      <c r="A219" s="12"/>
      <c r="B219" s="229"/>
      <c r="C219" s="230"/>
      <c r="D219" s="231" t="s">
        <v>75</v>
      </c>
      <c r="E219" s="243" t="s">
        <v>603</v>
      </c>
      <c r="F219" s="243" t="s">
        <v>604</v>
      </c>
      <c r="G219" s="230"/>
      <c r="H219" s="230"/>
      <c r="I219" s="233"/>
      <c r="J219" s="244">
        <f>BK219</f>
        <v>0</v>
      </c>
      <c r="K219" s="230"/>
      <c r="L219" s="235"/>
      <c r="M219" s="236"/>
      <c r="N219" s="237"/>
      <c r="O219" s="237"/>
      <c r="P219" s="238">
        <f>SUM(P220:P237)</f>
        <v>0</v>
      </c>
      <c r="Q219" s="237"/>
      <c r="R219" s="238">
        <f>SUM(R220:R237)</f>
        <v>0.10004120000000001</v>
      </c>
      <c r="S219" s="237"/>
      <c r="T219" s="239">
        <f>SUM(T220:T237)</f>
        <v>0.137651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40" t="s">
        <v>91</v>
      </c>
      <c r="AT219" s="241" t="s">
        <v>75</v>
      </c>
      <c r="AU219" s="241" t="s">
        <v>84</v>
      </c>
      <c r="AY219" s="240" t="s">
        <v>165</v>
      </c>
      <c r="BK219" s="242">
        <f>SUM(BK220:BK237)</f>
        <v>0</v>
      </c>
    </row>
    <row r="220" s="2" customFormat="1" ht="16.5" customHeight="1">
      <c r="A220" s="38"/>
      <c r="B220" s="39"/>
      <c r="C220" s="245" t="s">
        <v>353</v>
      </c>
      <c r="D220" s="245" t="s">
        <v>168</v>
      </c>
      <c r="E220" s="246" t="s">
        <v>605</v>
      </c>
      <c r="F220" s="247" t="s">
        <v>606</v>
      </c>
      <c r="G220" s="248" t="s">
        <v>171</v>
      </c>
      <c r="H220" s="249">
        <v>28.219999999999999</v>
      </c>
      <c r="I220" s="250"/>
      <c r="J220" s="251">
        <f>ROUND(I220*H220,2)</f>
        <v>0</v>
      </c>
      <c r="K220" s="252"/>
      <c r="L220" s="44"/>
      <c r="M220" s="253" t="s">
        <v>1</v>
      </c>
      <c r="N220" s="254" t="s">
        <v>42</v>
      </c>
      <c r="O220" s="91"/>
      <c r="P220" s="255">
        <f>O220*H220</f>
        <v>0</v>
      </c>
      <c r="Q220" s="255">
        <v>0</v>
      </c>
      <c r="R220" s="255">
        <f>Q220*H220</f>
        <v>0</v>
      </c>
      <c r="S220" s="255">
        <v>0.0032499999999999999</v>
      </c>
      <c r="T220" s="256">
        <f>S220*H220</f>
        <v>0.091714999999999991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256</v>
      </c>
      <c r="AT220" s="257" t="s">
        <v>168</v>
      </c>
      <c r="AU220" s="257" t="s">
        <v>91</v>
      </c>
      <c r="AY220" s="17" t="s">
        <v>165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7" t="s">
        <v>91</v>
      </c>
      <c r="BK220" s="258">
        <f>ROUND(I220*H220,2)</f>
        <v>0</v>
      </c>
      <c r="BL220" s="17" t="s">
        <v>256</v>
      </c>
      <c r="BM220" s="257" t="s">
        <v>908</v>
      </c>
    </row>
    <row r="221" s="13" customFormat="1">
      <c r="A221" s="13"/>
      <c r="B221" s="259"/>
      <c r="C221" s="260"/>
      <c r="D221" s="261" t="s">
        <v>174</v>
      </c>
      <c r="E221" s="262" t="s">
        <v>461</v>
      </c>
      <c r="F221" s="263" t="s">
        <v>909</v>
      </c>
      <c r="G221" s="260"/>
      <c r="H221" s="264">
        <v>28.219999999999999</v>
      </c>
      <c r="I221" s="265"/>
      <c r="J221" s="260"/>
      <c r="K221" s="260"/>
      <c r="L221" s="266"/>
      <c r="M221" s="267"/>
      <c r="N221" s="268"/>
      <c r="O221" s="268"/>
      <c r="P221" s="268"/>
      <c r="Q221" s="268"/>
      <c r="R221" s="268"/>
      <c r="S221" s="268"/>
      <c r="T221" s="26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0" t="s">
        <v>174</v>
      </c>
      <c r="AU221" s="270" t="s">
        <v>91</v>
      </c>
      <c r="AV221" s="13" t="s">
        <v>91</v>
      </c>
      <c r="AW221" s="13" t="s">
        <v>32</v>
      </c>
      <c r="AX221" s="13" t="s">
        <v>84</v>
      </c>
      <c r="AY221" s="270" t="s">
        <v>165</v>
      </c>
    </row>
    <row r="222" s="2" customFormat="1" ht="21.75" customHeight="1">
      <c r="A222" s="38"/>
      <c r="B222" s="39"/>
      <c r="C222" s="245" t="s">
        <v>361</v>
      </c>
      <c r="D222" s="245" t="s">
        <v>168</v>
      </c>
      <c r="E222" s="246" t="s">
        <v>609</v>
      </c>
      <c r="F222" s="247" t="s">
        <v>610</v>
      </c>
      <c r="G222" s="248" t="s">
        <v>171</v>
      </c>
      <c r="H222" s="249">
        <v>28.219999999999999</v>
      </c>
      <c r="I222" s="250"/>
      <c r="J222" s="251">
        <f>ROUND(I222*H222,2)</f>
        <v>0</v>
      </c>
      <c r="K222" s="252"/>
      <c r="L222" s="44"/>
      <c r="M222" s="253" t="s">
        <v>1</v>
      </c>
      <c r="N222" s="254" t="s">
        <v>42</v>
      </c>
      <c r="O222" s="91"/>
      <c r="P222" s="255">
        <f>O222*H222</f>
        <v>0</v>
      </c>
      <c r="Q222" s="255">
        <v>0.00042999999999999999</v>
      </c>
      <c r="R222" s="255">
        <f>Q222*H222</f>
        <v>0.012134599999999999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256</v>
      </c>
      <c r="AT222" s="257" t="s">
        <v>168</v>
      </c>
      <c r="AU222" s="257" t="s">
        <v>91</v>
      </c>
      <c r="AY222" s="17" t="s">
        <v>165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7" t="s">
        <v>91</v>
      </c>
      <c r="BK222" s="258">
        <f>ROUND(I222*H222,2)</f>
        <v>0</v>
      </c>
      <c r="BL222" s="17" t="s">
        <v>256</v>
      </c>
      <c r="BM222" s="257" t="s">
        <v>910</v>
      </c>
    </row>
    <row r="223" s="13" customFormat="1">
      <c r="A223" s="13"/>
      <c r="B223" s="259"/>
      <c r="C223" s="260"/>
      <c r="D223" s="261" t="s">
        <v>174</v>
      </c>
      <c r="E223" s="262" t="s">
        <v>1</v>
      </c>
      <c r="F223" s="263" t="s">
        <v>461</v>
      </c>
      <c r="G223" s="260"/>
      <c r="H223" s="264">
        <v>28.219999999999999</v>
      </c>
      <c r="I223" s="265"/>
      <c r="J223" s="260"/>
      <c r="K223" s="260"/>
      <c r="L223" s="266"/>
      <c r="M223" s="267"/>
      <c r="N223" s="268"/>
      <c r="O223" s="268"/>
      <c r="P223" s="268"/>
      <c r="Q223" s="268"/>
      <c r="R223" s="268"/>
      <c r="S223" s="268"/>
      <c r="T223" s="26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0" t="s">
        <v>174</v>
      </c>
      <c r="AU223" s="270" t="s">
        <v>91</v>
      </c>
      <c r="AV223" s="13" t="s">
        <v>91</v>
      </c>
      <c r="AW223" s="13" t="s">
        <v>32</v>
      </c>
      <c r="AX223" s="13" t="s">
        <v>84</v>
      </c>
      <c r="AY223" s="270" t="s">
        <v>165</v>
      </c>
    </row>
    <row r="224" s="2" customFormat="1" ht="21.75" customHeight="1">
      <c r="A224" s="38"/>
      <c r="B224" s="39"/>
      <c r="C224" s="282" t="s">
        <v>368</v>
      </c>
      <c r="D224" s="282" t="s">
        <v>219</v>
      </c>
      <c r="E224" s="283" t="s">
        <v>612</v>
      </c>
      <c r="F224" s="284" t="s">
        <v>613</v>
      </c>
      <c r="G224" s="285" t="s">
        <v>185</v>
      </c>
      <c r="H224" s="286">
        <v>3.3860000000000001</v>
      </c>
      <c r="I224" s="287"/>
      <c r="J224" s="288">
        <f>ROUND(I224*H224,2)</f>
        <v>0</v>
      </c>
      <c r="K224" s="289"/>
      <c r="L224" s="290"/>
      <c r="M224" s="291" t="s">
        <v>1</v>
      </c>
      <c r="N224" s="292" t="s">
        <v>42</v>
      </c>
      <c r="O224" s="91"/>
      <c r="P224" s="255">
        <f>O224*H224</f>
        <v>0</v>
      </c>
      <c r="Q224" s="255">
        <v>0.0177</v>
      </c>
      <c r="R224" s="255">
        <f>Q224*H224</f>
        <v>0.059932200000000005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331</v>
      </c>
      <c r="AT224" s="257" t="s">
        <v>219</v>
      </c>
      <c r="AU224" s="257" t="s">
        <v>91</v>
      </c>
      <c r="AY224" s="17" t="s">
        <v>165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7" t="s">
        <v>91</v>
      </c>
      <c r="BK224" s="258">
        <f>ROUND(I224*H224,2)</f>
        <v>0</v>
      </c>
      <c r="BL224" s="17" t="s">
        <v>256</v>
      </c>
      <c r="BM224" s="257" t="s">
        <v>911</v>
      </c>
    </row>
    <row r="225" s="13" customFormat="1">
      <c r="A225" s="13"/>
      <c r="B225" s="259"/>
      <c r="C225" s="260"/>
      <c r="D225" s="261" t="s">
        <v>174</v>
      </c>
      <c r="E225" s="262" t="s">
        <v>1</v>
      </c>
      <c r="F225" s="263" t="s">
        <v>615</v>
      </c>
      <c r="G225" s="260"/>
      <c r="H225" s="264">
        <v>2.8220000000000001</v>
      </c>
      <c r="I225" s="265"/>
      <c r="J225" s="260"/>
      <c r="K225" s="260"/>
      <c r="L225" s="266"/>
      <c r="M225" s="267"/>
      <c r="N225" s="268"/>
      <c r="O225" s="268"/>
      <c r="P225" s="268"/>
      <c r="Q225" s="268"/>
      <c r="R225" s="268"/>
      <c r="S225" s="268"/>
      <c r="T225" s="26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0" t="s">
        <v>174</v>
      </c>
      <c r="AU225" s="270" t="s">
        <v>91</v>
      </c>
      <c r="AV225" s="13" t="s">
        <v>91</v>
      </c>
      <c r="AW225" s="13" t="s">
        <v>32</v>
      </c>
      <c r="AX225" s="13" t="s">
        <v>84</v>
      </c>
      <c r="AY225" s="270" t="s">
        <v>165</v>
      </c>
    </row>
    <row r="226" s="13" customFormat="1">
      <c r="A226" s="13"/>
      <c r="B226" s="259"/>
      <c r="C226" s="260"/>
      <c r="D226" s="261" t="s">
        <v>174</v>
      </c>
      <c r="E226" s="260"/>
      <c r="F226" s="263" t="s">
        <v>912</v>
      </c>
      <c r="G226" s="260"/>
      <c r="H226" s="264">
        <v>3.3860000000000001</v>
      </c>
      <c r="I226" s="265"/>
      <c r="J226" s="260"/>
      <c r="K226" s="260"/>
      <c r="L226" s="266"/>
      <c r="M226" s="267"/>
      <c r="N226" s="268"/>
      <c r="O226" s="268"/>
      <c r="P226" s="268"/>
      <c r="Q226" s="268"/>
      <c r="R226" s="268"/>
      <c r="S226" s="268"/>
      <c r="T226" s="26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0" t="s">
        <v>174</v>
      </c>
      <c r="AU226" s="270" t="s">
        <v>91</v>
      </c>
      <c r="AV226" s="13" t="s">
        <v>91</v>
      </c>
      <c r="AW226" s="13" t="s">
        <v>4</v>
      </c>
      <c r="AX226" s="13" t="s">
        <v>84</v>
      </c>
      <c r="AY226" s="270" t="s">
        <v>165</v>
      </c>
    </row>
    <row r="227" s="2" customFormat="1" ht="16.5" customHeight="1">
      <c r="A227" s="38"/>
      <c r="B227" s="39"/>
      <c r="C227" s="245" t="s">
        <v>372</v>
      </c>
      <c r="D227" s="245" t="s">
        <v>168</v>
      </c>
      <c r="E227" s="246" t="s">
        <v>617</v>
      </c>
      <c r="F227" s="247" t="s">
        <v>618</v>
      </c>
      <c r="G227" s="248" t="s">
        <v>185</v>
      </c>
      <c r="H227" s="249">
        <v>1.2</v>
      </c>
      <c r="I227" s="250"/>
      <c r="J227" s="251">
        <f>ROUND(I227*H227,2)</f>
        <v>0</v>
      </c>
      <c r="K227" s="252"/>
      <c r="L227" s="44"/>
      <c r="M227" s="253" t="s">
        <v>1</v>
      </c>
      <c r="N227" s="254" t="s">
        <v>42</v>
      </c>
      <c r="O227" s="91"/>
      <c r="P227" s="255">
        <f>O227*H227</f>
        <v>0</v>
      </c>
      <c r="Q227" s="255">
        <v>0</v>
      </c>
      <c r="R227" s="255">
        <f>Q227*H227</f>
        <v>0</v>
      </c>
      <c r="S227" s="255">
        <v>0.035299999999999998</v>
      </c>
      <c r="T227" s="256">
        <f>S227*H227</f>
        <v>0.042359999999999995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7" t="s">
        <v>256</v>
      </c>
      <c r="AT227" s="257" t="s">
        <v>168</v>
      </c>
      <c r="AU227" s="257" t="s">
        <v>91</v>
      </c>
      <c r="AY227" s="17" t="s">
        <v>165</v>
      </c>
      <c r="BE227" s="258">
        <f>IF(N227="základní",J227,0)</f>
        <v>0</v>
      </c>
      <c r="BF227" s="258">
        <f>IF(N227="snížená",J227,0)</f>
        <v>0</v>
      </c>
      <c r="BG227" s="258">
        <f>IF(N227="zákl. přenesená",J227,0)</f>
        <v>0</v>
      </c>
      <c r="BH227" s="258">
        <f>IF(N227="sníž. přenesená",J227,0)</f>
        <v>0</v>
      </c>
      <c r="BI227" s="258">
        <f>IF(N227="nulová",J227,0)</f>
        <v>0</v>
      </c>
      <c r="BJ227" s="17" t="s">
        <v>91</v>
      </c>
      <c r="BK227" s="258">
        <f>ROUND(I227*H227,2)</f>
        <v>0</v>
      </c>
      <c r="BL227" s="17" t="s">
        <v>256</v>
      </c>
      <c r="BM227" s="257" t="s">
        <v>913</v>
      </c>
    </row>
    <row r="228" s="13" customFormat="1">
      <c r="A228" s="13"/>
      <c r="B228" s="259"/>
      <c r="C228" s="260"/>
      <c r="D228" s="261" t="s">
        <v>174</v>
      </c>
      <c r="E228" s="262" t="s">
        <v>1</v>
      </c>
      <c r="F228" s="263" t="s">
        <v>620</v>
      </c>
      <c r="G228" s="260"/>
      <c r="H228" s="264">
        <v>1.2</v>
      </c>
      <c r="I228" s="265"/>
      <c r="J228" s="260"/>
      <c r="K228" s="260"/>
      <c r="L228" s="266"/>
      <c r="M228" s="267"/>
      <c r="N228" s="268"/>
      <c r="O228" s="268"/>
      <c r="P228" s="268"/>
      <c r="Q228" s="268"/>
      <c r="R228" s="268"/>
      <c r="S228" s="268"/>
      <c r="T228" s="26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0" t="s">
        <v>174</v>
      </c>
      <c r="AU228" s="270" t="s">
        <v>91</v>
      </c>
      <c r="AV228" s="13" t="s">
        <v>91</v>
      </c>
      <c r="AW228" s="13" t="s">
        <v>32</v>
      </c>
      <c r="AX228" s="13" t="s">
        <v>84</v>
      </c>
      <c r="AY228" s="270" t="s">
        <v>165</v>
      </c>
    </row>
    <row r="229" s="2" customFormat="1" ht="16.5" customHeight="1">
      <c r="A229" s="38"/>
      <c r="B229" s="39"/>
      <c r="C229" s="245" t="s">
        <v>376</v>
      </c>
      <c r="D229" s="245" t="s">
        <v>168</v>
      </c>
      <c r="E229" s="246" t="s">
        <v>621</v>
      </c>
      <c r="F229" s="247" t="s">
        <v>622</v>
      </c>
      <c r="G229" s="248" t="s">
        <v>264</v>
      </c>
      <c r="H229" s="249">
        <v>1.2</v>
      </c>
      <c r="I229" s="250"/>
      <c r="J229" s="251">
        <f>ROUND(I229*H229,2)</f>
        <v>0</v>
      </c>
      <c r="K229" s="252"/>
      <c r="L229" s="44"/>
      <c r="M229" s="253" t="s">
        <v>1</v>
      </c>
      <c r="N229" s="254" t="s">
        <v>42</v>
      </c>
      <c r="O229" s="91"/>
      <c r="P229" s="255">
        <f>O229*H229</f>
        <v>0</v>
      </c>
      <c r="Q229" s="255">
        <v>0.0010200000000000001</v>
      </c>
      <c r="R229" s="255">
        <f>Q229*H229</f>
        <v>0.001224</v>
      </c>
      <c r="S229" s="255">
        <v>0.00298</v>
      </c>
      <c r="T229" s="256">
        <f>S229*H229</f>
        <v>0.0035759999999999998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7" t="s">
        <v>256</v>
      </c>
      <c r="AT229" s="257" t="s">
        <v>168</v>
      </c>
      <c r="AU229" s="257" t="s">
        <v>91</v>
      </c>
      <c r="AY229" s="17" t="s">
        <v>165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7" t="s">
        <v>91</v>
      </c>
      <c r="BK229" s="258">
        <f>ROUND(I229*H229,2)</f>
        <v>0</v>
      </c>
      <c r="BL229" s="17" t="s">
        <v>256</v>
      </c>
      <c r="BM229" s="257" t="s">
        <v>914</v>
      </c>
    </row>
    <row r="230" s="13" customFormat="1">
      <c r="A230" s="13"/>
      <c r="B230" s="259"/>
      <c r="C230" s="260"/>
      <c r="D230" s="261" t="s">
        <v>174</v>
      </c>
      <c r="E230" s="262" t="s">
        <v>1</v>
      </c>
      <c r="F230" s="263" t="s">
        <v>620</v>
      </c>
      <c r="G230" s="260"/>
      <c r="H230" s="264">
        <v>1.2</v>
      </c>
      <c r="I230" s="265"/>
      <c r="J230" s="260"/>
      <c r="K230" s="260"/>
      <c r="L230" s="266"/>
      <c r="M230" s="267"/>
      <c r="N230" s="268"/>
      <c r="O230" s="268"/>
      <c r="P230" s="268"/>
      <c r="Q230" s="268"/>
      <c r="R230" s="268"/>
      <c r="S230" s="268"/>
      <c r="T230" s="26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0" t="s">
        <v>174</v>
      </c>
      <c r="AU230" s="270" t="s">
        <v>91</v>
      </c>
      <c r="AV230" s="13" t="s">
        <v>91</v>
      </c>
      <c r="AW230" s="13" t="s">
        <v>32</v>
      </c>
      <c r="AX230" s="13" t="s">
        <v>84</v>
      </c>
      <c r="AY230" s="270" t="s">
        <v>165</v>
      </c>
    </row>
    <row r="231" s="2" customFormat="1" ht="16.5" customHeight="1">
      <c r="A231" s="38"/>
      <c r="B231" s="39"/>
      <c r="C231" s="282" t="s">
        <v>380</v>
      </c>
      <c r="D231" s="282" t="s">
        <v>219</v>
      </c>
      <c r="E231" s="283" t="s">
        <v>624</v>
      </c>
      <c r="F231" s="284" t="s">
        <v>625</v>
      </c>
      <c r="G231" s="285" t="s">
        <v>185</v>
      </c>
      <c r="H231" s="286">
        <v>1.3200000000000001</v>
      </c>
      <c r="I231" s="287"/>
      <c r="J231" s="288">
        <f>ROUND(I231*H231,2)</f>
        <v>0</v>
      </c>
      <c r="K231" s="289"/>
      <c r="L231" s="290"/>
      <c r="M231" s="291" t="s">
        <v>1</v>
      </c>
      <c r="N231" s="292" t="s">
        <v>42</v>
      </c>
      <c r="O231" s="91"/>
      <c r="P231" s="255">
        <f>O231*H231</f>
        <v>0</v>
      </c>
      <c r="Q231" s="255">
        <v>0.0177</v>
      </c>
      <c r="R231" s="255">
        <f>Q231*H231</f>
        <v>0.023364000000000003</v>
      </c>
      <c r="S231" s="255">
        <v>0</v>
      </c>
      <c r="T231" s="25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7" t="s">
        <v>331</v>
      </c>
      <c r="AT231" s="257" t="s">
        <v>219</v>
      </c>
      <c r="AU231" s="257" t="s">
        <v>91</v>
      </c>
      <c r="AY231" s="17" t="s">
        <v>165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7" t="s">
        <v>91</v>
      </c>
      <c r="BK231" s="258">
        <f>ROUND(I231*H231,2)</f>
        <v>0</v>
      </c>
      <c r="BL231" s="17" t="s">
        <v>256</v>
      </c>
      <c r="BM231" s="257" t="s">
        <v>915</v>
      </c>
    </row>
    <row r="232" s="13" customFormat="1">
      <c r="A232" s="13"/>
      <c r="B232" s="259"/>
      <c r="C232" s="260"/>
      <c r="D232" s="261" t="s">
        <v>174</v>
      </c>
      <c r="E232" s="260"/>
      <c r="F232" s="263" t="s">
        <v>627</v>
      </c>
      <c r="G232" s="260"/>
      <c r="H232" s="264">
        <v>1.3200000000000001</v>
      </c>
      <c r="I232" s="265"/>
      <c r="J232" s="260"/>
      <c r="K232" s="260"/>
      <c r="L232" s="266"/>
      <c r="M232" s="267"/>
      <c r="N232" s="268"/>
      <c r="O232" s="268"/>
      <c r="P232" s="268"/>
      <c r="Q232" s="268"/>
      <c r="R232" s="268"/>
      <c r="S232" s="268"/>
      <c r="T232" s="26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0" t="s">
        <v>174</v>
      </c>
      <c r="AU232" s="270" t="s">
        <v>91</v>
      </c>
      <c r="AV232" s="13" t="s">
        <v>91</v>
      </c>
      <c r="AW232" s="13" t="s">
        <v>4</v>
      </c>
      <c r="AX232" s="13" t="s">
        <v>84</v>
      </c>
      <c r="AY232" s="270" t="s">
        <v>165</v>
      </c>
    </row>
    <row r="233" s="2" customFormat="1" ht="16.5" customHeight="1">
      <c r="A233" s="38"/>
      <c r="B233" s="39"/>
      <c r="C233" s="245" t="s">
        <v>386</v>
      </c>
      <c r="D233" s="245" t="s">
        <v>168</v>
      </c>
      <c r="E233" s="246" t="s">
        <v>628</v>
      </c>
      <c r="F233" s="247" t="s">
        <v>629</v>
      </c>
      <c r="G233" s="248" t="s">
        <v>171</v>
      </c>
      <c r="H233" s="249">
        <v>28.219999999999999</v>
      </c>
      <c r="I233" s="250"/>
      <c r="J233" s="251">
        <f>ROUND(I233*H233,2)</f>
        <v>0</v>
      </c>
      <c r="K233" s="252"/>
      <c r="L233" s="44"/>
      <c r="M233" s="253" t="s">
        <v>1</v>
      </c>
      <c r="N233" s="254" t="s">
        <v>42</v>
      </c>
      <c r="O233" s="91"/>
      <c r="P233" s="255">
        <f>O233*H233</f>
        <v>0</v>
      </c>
      <c r="Q233" s="255">
        <v>0.00012</v>
      </c>
      <c r="R233" s="255">
        <f>Q233*H233</f>
        <v>0.0033863999999999999</v>
      </c>
      <c r="S233" s="255">
        <v>0</v>
      </c>
      <c r="T233" s="25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7" t="s">
        <v>256</v>
      </c>
      <c r="AT233" s="257" t="s">
        <v>168</v>
      </c>
      <c r="AU233" s="257" t="s">
        <v>91</v>
      </c>
      <c r="AY233" s="17" t="s">
        <v>165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7" t="s">
        <v>91</v>
      </c>
      <c r="BK233" s="258">
        <f>ROUND(I233*H233,2)</f>
        <v>0</v>
      </c>
      <c r="BL233" s="17" t="s">
        <v>256</v>
      </c>
      <c r="BM233" s="257" t="s">
        <v>916</v>
      </c>
    </row>
    <row r="234" s="13" customFormat="1">
      <c r="A234" s="13"/>
      <c r="B234" s="259"/>
      <c r="C234" s="260"/>
      <c r="D234" s="261" t="s">
        <v>174</v>
      </c>
      <c r="E234" s="262" t="s">
        <v>1</v>
      </c>
      <c r="F234" s="263" t="s">
        <v>461</v>
      </c>
      <c r="G234" s="260"/>
      <c r="H234" s="264">
        <v>28.219999999999999</v>
      </c>
      <c r="I234" s="265"/>
      <c r="J234" s="260"/>
      <c r="K234" s="260"/>
      <c r="L234" s="266"/>
      <c r="M234" s="267"/>
      <c r="N234" s="268"/>
      <c r="O234" s="268"/>
      <c r="P234" s="268"/>
      <c r="Q234" s="268"/>
      <c r="R234" s="268"/>
      <c r="S234" s="268"/>
      <c r="T234" s="26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0" t="s">
        <v>174</v>
      </c>
      <c r="AU234" s="270" t="s">
        <v>91</v>
      </c>
      <c r="AV234" s="13" t="s">
        <v>91</v>
      </c>
      <c r="AW234" s="13" t="s">
        <v>32</v>
      </c>
      <c r="AX234" s="13" t="s">
        <v>84</v>
      </c>
      <c r="AY234" s="270" t="s">
        <v>165</v>
      </c>
    </row>
    <row r="235" s="2" customFormat="1" ht="16.5" customHeight="1">
      <c r="A235" s="38"/>
      <c r="B235" s="39"/>
      <c r="C235" s="245" t="s">
        <v>390</v>
      </c>
      <c r="D235" s="245" t="s">
        <v>168</v>
      </c>
      <c r="E235" s="246" t="s">
        <v>631</v>
      </c>
      <c r="F235" s="247" t="s">
        <v>632</v>
      </c>
      <c r="G235" s="248" t="s">
        <v>264</v>
      </c>
      <c r="H235" s="249">
        <v>56.439999999999998</v>
      </c>
      <c r="I235" s="250"/>
      <c r="J235" s="251">
        <f>ROUND(I235*H235,2)</f>
        <v>0</v>
      </c>
      <c r="K235" s="252"/>
      <c r="L235" s="44"/>
      <c r="M235" s="253" t="s">
        <v>1</v>
      </c>
      <c r="N235" s="254" t="s">
        <v>42</v>
      </c>
      <c r="O235" s="91"/>
      <c r="P235" s="255">
        <f>O235*H235</f>
        <v>0</v>
      </c>
      <c r="Q235" s="255">
        <v>0</v>
      </c>
      <c r="R235" s="255">
        <f>Q235*H235</f>
        <v>0</v>
      </c>
      <c r="S235" s="255">
        <v>0</v>
      </c>
      <c r="T235" s="25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7" t="s">
        <v>256</v>
      </c>
      <c r="AT235" s="257" t="s">
        <v>168</v>
      </c>
      <c r="AU235" s="257" t="s">
        <v>91</v>
      </c>
      <c r="AY235" s="17" t="s">
        <v>165</v>
      </c>
      <c r="BE235" s="258">
        <f>IF(N235="základní",J235,0)</f>
        <v>0</v>
      </c>
      <c r="BF235" s="258">
        <f>IF(N235="snížená",J235,0)</f>
        <v>0</v>
      </c>
      <c r="BG235" s="258">
        <f>IF(N235="zákl. přenesená",J235,0)</f>
        <v>0</v>
      </c>
      <c r="BH235" s="258">
        <f>IF(N235="sníž. přenesená",J235,0)</f>
        <v>0</v>
      </c>
      <c r="BI235" s="258">
        <f>IF(N235="nulová",J235,0)</f>
        <v>0</v>
      </c>
      <c r="BJ235" s="17" t="s">
        <v>91</v>
      </c>
      <c r="BK235" s="258">
        <f>ROUND(I235*H235,2)</f>
        <v>0</v>
      </c>
      <c r="BL235" s="17" t="s">
        <v>256</v>
      </c>
      <c r="BM235" s="257" t="s">
        <v>917</v>
      </c>
    </row>
    <row r="236" s="13" customFormat="1">
      <c r="A236" s="13"/>
      <c r="B236" s="259"/>
      <c r="C236" s="260"/>
      <c r="D236" s="261" t="s">
        <v>174</v>
      </c>
      <c r="E236" s="262" t="s">
        <v>1</v>
      </c>
      <c r="F236" s="263" t="s">
        <v>634</v>
      </c>
      <c r="G236" s="260"/>
      <c r="H236" s="264">
        <v>56.439999999999998</v>
      </c>
      <c r="I236" s="265"/>
      <c r="J236" s="260"/>
      <c r="K236" s="260"/>
      <c r="L236" s="266"/>
      <c r="M236" s="267"/>
      <c r="N236" s="268"/>
      <c r="O236" s="268"/>
      <c r="P236" s="268"/>
      <c r="Q236" s="268"/>
      <c r="R236" s="268"/>
      <c r="S236" s="268"/>
      <c r="T236" s="26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0" t="s">
        <v>174</v>
      </c>
      <c r="AU236" s="270" t="s">
        <v>91</v>
      </c>
      <c r="AV236" s="13" t="s">
        <v>91</v>
      </c>
      <c r="AW236" s="13" t="s">
        <v>32</v>
      </c>
      <c r="AX236" s="13" t="s">
        <v>84</v>
      </c>
      <c r="AY236" s="270" t="s">
        <v>165</v>
      </c>
    </row>
    <row r="237" s="2" customFormat="1" ht="21.75" customHeight="1">
      <c r="A237" s="38"/>
      <c r="B237" s="39"/>
      <c r="C237" s="245" t="s">
        <v>394</v>
      </c>
      <c r="D237" s="245" t="s">
        <v>168</v>
      </c>
      <c r="E237" s="246" t="s">
        <v>635</v>
      </c>
      <c r="F237" s="247" t="s">
        <v>636</v>
      </c>
      <c r="G237" s="248" t="s">
        <v>576</v>
      </c>
      <c r="H237" s="298"/>
      <c r="I237" s="250"/>
      <c r="J237" s="251">
        <f>ROUND(I237*H237,2)</f>
        <v>0</v>
      </c>
      <c r="K237" s="252"/>
      <c r="L237" s="44"/>
      <c r="M237" s="253" t="s">
        <v>1</v>
      </c>
      <c r="N237" s="254" t="s">
        <v>42</v>
      </c>
      <c r="O237" s="91"/>
      <c r="P237" s="255">
        <f>O237*H237</f>
        <v>0</v>
      </c>
      <c r="Q237" s="255">
        <v>0</v>
      </c>
      <c r="R237" s="255">
        <f>Q237*H237</f>
        <v>0</v>
      </c>
      <c r="S237" s="255">
        <v>0</v>
      </c>
      <c r="T237" s="25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7" t="s">
        <v>256</v>
      </c>
      <c r="AT237" s="257" t="s">
        <v>168</v>
      </c>
      <c r="AU237" s="257" t="s">
        <v>91</v>
      </c>
      <c r="AY237" s="17" t="s">
        <v>165</v>
      </c>
      <c r="BE237" s="258">
        <f>IF(N237="základní",J237,0)</f>
        <v>0</v>
      </c>
      <c r="BF237" s="258">
        <f>IF(N237="snížená",J237,0)</f>
        <v>0</v>
      </c>
      <c r="BG237" s="258">
        <f>IF(N237="zákl. přenesená",J237,0)</f>
        <v>0</v>
      </c>
      <c r="BH237" s="258">
        <f>IF(N237="sníž. přenesená",J237,0)</f>
        <v>0</v>
      </c>
      <c r="BI237" s="258">
        <f>IF(N237="nulová",J237,0)</f>
        <v>0</v>
      </c>
      <c r="BJ237" s="17" t="s">
        <v>91</v>
      </c>
      <c r="BK237" s="258">
        <f>ROUND(I237*H237,2)</f>
        <v>0</v>
      </c>
      <c r="BL237" s="17" t="s">
        <v>256</v>
      </c>
      <c r="BM237" s="257" t="s">
        <v>918</v>
      </c>
    </row>
    <row r="238" s="12" customFormat="1" ht="22.8" customHeight="1">
      <c r="A238" s="12"/>
      <c r="B238" s="229"/>
      <c r="C238" s="230"/>
      <c r="D238" s="231" t="s">
        <v>75</v>
      </c>
      <c r="E238" s="243" t="s">
        <v>638</v>
      </c>
      <c r="F238" s="243" t="s">
        <v>639</v>
      </c>
      <c r="G238" s="230"/>
      <c r="H238" s="230"/>
      <c r="I238" s="233"/>
      <c r="J238" s="244">
        <f>BK238</f>
        <v>0</v>
      </c>
      <c r="K238" s="230"/>
      <c r="L238" s="235"/>
      <c r="M238" s="236"/>
      <c r="N238" s="237"/>
      <c r="O238" s="237"/>
      <c r="P238" s="238">
        <f>SUM(P239:P240)</f>
        <v>0</v>
      </c>
      <c r="Q238" s="237"/>
      <c r="R238" s="238">
        <f>SUM(R239:R240)</f>
        <v>2.5600000000000002E-05</v>
      </c>
      <c r="S238" s="237"/>
      <c r="T238" s="239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40" t="s">
        <v>91</v>
      </c>
      <c r="AT238" s="241" t="s">
        <v>75</v>
      </c>
      <c r="AU238" s="241" t="s">
        <v>84</v>
      </c>
      <c r="AY238" s="240" t="s">
        <v>165</v>
      </c>
      <c r="BK238" s="242">
        <f>SUM(BK239:BK240)</f>
        <v>0</v>
      </c>
    </row>
    <row r="239" s="2" customFormat="1" ht="16.5" customHeight="1">
      <c r="A239" s="38"/>
      <c r="B239" s="39"/>
      <c r="C239" s="245" t="s">
        <v>400</v>
      </c>
      <c r="D239" s="245" t="s">
        <v>168</v>
      </c>
      <c r="E239" s="246" t="s">
        <v>640</v>
      </c>
      <c r="F239" s="247" t="s">
        <v>641</v>
      </c>
      <c r="G239" s="248" t="s">
        <v>185</v>
      </c>
      <c r="H239" s="249">
        <v>0.64000000000000001</v>
      </c>
      <c r="I239" s="250"/>
      <c r="J239" s="251">
        <f>ROUND(I239*H239,2)</f>
        <v>0</v>
      </c>
      <c r="K239" s="252"/>
      <c r="L239" s="44"/>
      <c r="M239" s="253" t="s">
        <v>1</v>
      </c>
      <c r="N239" s="254" t="s">
        <v>42</v>
      </c>
      <c r="O239" s="91"/>
      <c r="P239" s="255">
        <f>O239*H239</f>
        <v>0</v>
      </c>
      <c r="Q239" s="255">
        <v>4.0000000000000003E-05</v>
      </c>
      <c r="R239" s="255">
        <f>Q239*H239</f>
        <v>2.5600000000000002E-05</v>
      </c>
      <c r="S239" s="255">
        <v>0</v>
      </c>
      <c r="T239" s="25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7" t="s">
        <v>256</v>
      </c>
      <c r="AT239" s="257" t="s">
        <v>168</v>
      </c>
      <c r="AU239" s="257" t="s">
        <v>91</v>
      </c>
      <c r="AY239" s="17" t="s">
        <v>165</v>
      </c>
      <c r="BE239" s="258">
        <f>IF(N239="základní",J239,0)</f>
        <v>0</v>
      </c>
      <c r="BF239" s="258">
        <f>IF(N239="snížená",J239,0)</f>
        <v>0</v>
      </c>
      <c r="BG239" s="258">
        <f>IF(N239="zákl. přenesená",J239,0)</f>
        <v>0</v>
      </c>
      <c r="BH239" s="258">
        <f>IF(N239="sníž. přenesená",J239,0)</f>
        <v>0</v>
      </c>
      <c r="BI239" s="258">
        <f>IF(N239="nulová",J239,0)</f>
        <v>0</v>
      </c>
      <c r="BJ239" s="17" t="s">
        <v>91</v>
      </c>
      <c r="BK239" s="258">
        <f>ROUND(I239*H239,2)</f>
        <v>0</v>
      </c>
      <c r="BL239" s="17" t="s">
        <v>256</v>
      </c>
      <c r="BM239" s="257" t="s">
        <v>919</v>
      </c>
    </row>
    <row r="240" s="13" customFormat="1">
      <c r="A240" s="13"/>
      <c r="B240" s="259"/>
      <c r="C240" s="260"/>
      <c r="D240" s="261" t="s">
        <v>174</v>
      </c>
      <c r="E240" s="262" t="s">
        <v>643</v>
      </c>
      <c r="F240" s="263" t="s">
        <v>644</v>
      </c>
      <c r="G240" s="260"/>
      <c r="H240" s="264">
        <v>0.64000000000000001</v>
      </c>
      <c r="I240" s="265"/>
      <c r="J240" s="260"/>
      <c r="K240" s="260"/>
      <c r="L240" s="266"/>
      <c r="M240" s="267"/>
      <c r="N240" s="268"/>
      <c r="O240" s="268"/>
      <c r="P240" s="268"/>
      <c r="Q240" s="268"/>
      <c r="R240" s="268"/>
      <c r="S240" s="268"/>
      <c r="T240" s="26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0" t="s">
        <v>174</v>
      </c>
      <c r="AU240" s="270" t="s">
        <v>91</v>
      </c>
      <c r="AV240" s="13" t="s">
        <v>91</v>
      </c>
      <c r="AW240" s="13" t="s">
        <v>32</v>
      </c>
      <c r="AX240" s="13" t="s">
        <v>84</v>
      </c>
      <c r="AY240" s="270" t="s">
        <v>165</v>
      </c>
    </row>
    <row r="241" s="12" customFormat="1" ht="22.8" customHeight="1">
      <c r="A241" s="12"/>
      <c r="B241" s="229"/>
      <c r="C241" s="230"/>
      <c r="D241" s="231" t="s">
        <v>75</v>
      </c>
      <c r="E241" s="243" t="s">
        <v>645</v>
      </c>
      <c r="F241" s="243" t="s">
        <v>646</v>
      </c>
      <c r="G241" s="230"/>
      <c r="H241" s="230"/>
      <c r="I241" s="233"/>
      <c r="J241" s="244">
        <f>BK241</f>
        <v>0</v>
      </c>
      <c r="K241" s="230"/>
      <c r="L241" s="235"/>
      <c r="M241" s="236"/>
      <c r="N241" s="237"/>
      <c r="O241" s="237"/>
      <c r="P241" s="238">
        <f>SUM(P242:P245)</f>
        <v>0</v>
      </c>
      <c r="Q241" s="237"/>
      <c r="R241" s="238">
        <f>SUM(R242:R245)</f>
        <v>0.0053939999999999995</v>
      </c>
      <c r="S241" s="237"/>
      <c r="T241" s="239">
        <f>SUM(T242:T245)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40" t="s">
        <v>91</v>
      </c>
      <c r="AT241" s="241" t="s">
        <v>75</v>
      </c>
      <c r="AU241" s="241" t="s">
        <v>84</v>
      </c>
      <c r="AY241" s="240" t="s">
        <v>165</v>
      </c>
      <c r="BK241" s="242">
        <f>SUM(BK242:BK245)</f>
        <v>0</v>
      </c>
    </row>
    <row r="242" s="2" customFormat="1" ht="21.75" customHeight="1">
      <c r="A242" s="38"/>
      <c r="B242" s="39"/>
      <c r="C242" s="245" t="s">
        <v>405</v>
      </c>
      <c r="D242" s="245" t="s">
        <v>168</v>
      </c>
      <c r="E242" s="246" t="s">
        <v>647</v>
      </c>
      <c r="F242" s="247" t="s">
        <v>648</v>
      </c>
      <c r="G242" s="248" t="s">
        <v>264</v>
      </c>
      <c r="H242" s="249">
        <v>1.24</v>
      </c>
      <c r="I242" s="250"/>
      <c r="J242" s="251">
        <f>ROUND(I242*H242,2)</f>
        <v>0</v>
      </c>
      <c r="K242" s="252"/>
      <c r="L242" s="44"/>
      <c r="M242" s="253" t="s">
        <v>1</v>
      </c>
      <c r="N242" s="254" t="s">
        <v>42</v>
      </c>
      <c r="O242" s="91"/>
      <c r="P242" s="255">
        <f>O242*H242</f>
        <v>0</v>
      </c>
      <c r="Q242" s="255">
        <v>0.0043499999999999997</v>
      </c>
      <c r="R242" s="255">
        <f>Q242*H242</f>
        <v>0.0053939999999999995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256</v>
      </c>
      <c r="AT242" s="257" t="s">
        <v>168</v>
      </c>
      <c r="AU242" s="257" t="s">
        <v>91</v>
      </c>
      <c r="AY242" s="17" t="s">
        <v>165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7" t="s">
        <v>91</v>
      </c>
      <c r="BK242" s="258">
        <f>ROUND(I242*H242,2)</f>
        <v>0</v>
      </c>
      <c r="BL242" s="17" t="s">
        <v>256</v>
      </c>
      <c r="BM242" s="257" t="s">
        <v>920</v>
      </c>
    </row>
    <row r="243" s="13" customFormat="1">
      <c r="A243" s="13"/>
      <c r="B243" s="259"/>
      <c r="C243" s="260"/>
      <c r="D243" s="261" t="s">
        <v>174</v>
      </c>
      <c r="E243" s="262" t="s">
        <v>1</v>
      </c>
      <c r="F243" s="263" t="s">
        <v>650</v>
      </c>
      <c r="G243" s="260"/>
      <c r="H243" s="264">
        <v>0.59999999999999998</v>
      </c>
      <c r="I243" s="265"/>
      <c r="J243" s="260"/>
      <c r="K243" s="260"/>
      <c r="L243" s="266"/>
      <c r="M243" s="267"/>
      <c r="N243" s="268"/>
      <c r="O243" s="268"/>
      <c r="P243" s="268"/>
      <c r="Q243" s="268"/>
      <c r="R243" s="268"/>
      <c r="S243" s="268"/>
      <c r="T243" s="26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0" t="s">
        <v>174</v>
      </c>
      <c r="AU243" s="270" t="s">
        <v>91</v>
      </c>
      <c r="AV243" s="13" t="s">
        <v>91</v>
      </c>
      <c r="AW243" s="13" t="s">
        <v>32</v>
      </c>
      <c r="AX243" s="13" t="s">
        <v>76</v>
      </c>
      <c r="AY243" s="270" t="s">
        <v>165</v>
      </c>
    </row>
    <row r="244" s="13" customFormat="1">
      <c r="A244" s="13"/>
      <c r="B244" s="259"/>
      <c r="C244" s="260"/>
      <c r="D244" s="261" t="s">
        <v>174</v>
      </c>
      <c r="E244" s="262" t="s">
        <v>1</v>
      </c>
      <c r="F244" s="263" t="s">
        <v>651</v>
      </c>
      <c r="G244" s="260"/>
      <c r="H244" s="264">
        <v>0.64000000000000001</v>
      </c>
      <c r="I244" s="265"/>
      <c r="J244" s="260"/>
      <c r="K244" s="260"/>
      <c r="L244" s="266"/>
      <c r="M244" s="267"/>
      <c r="N244" s="268"/>
      <c r="O244" s="268"/>
      <c r="P244" s="268"/>
      <c r="Q244" s="268"/>
      <c r="R244" s="268"/>
      <c r="S244" s="268"/>
      <c r="T244" s="26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0" t="s">
        <v>174</v>
      </c>
      <c r="AU244" s="270" t="s">
        <v>91</v>
      </c>
      <c r="AV244" s="13" t="s">
        <v>91</v>
      </c>
      <c r="AW244" s="13" t="s">
        <v>32</v>
      </c>
      <c r="AX244" s="13" t="s">
        <v>76</v>
      </c>
      <c r="AY244" s="270" t="s">
        <v>165</v>
      </c>
    </row>
    <row r="245" s="14" customFormat="1">
      <c r="A245" s="14"/>
      <c r="B245" s="271"/>
      <c r="C245" s="272"/>
      <c r="D245" s="261" t="s">
        <v>174</v>
      </c>
      <c r="E245" s="273" t="s">
        <v>1</v>
      </c>
      <c r="F245" s="274" t="s">
        <v>182</v>
      </c>
      <c r="G245" s="272"/>
      <c r="H245" s="275">
        <v>1.24</v>
      </c>
      <c r="I245" s="276"/>
      <c r="J245" s="272"/>
      <c r="K245" s="272"/>
      <c r="L245" s="277"/>
      <c r="M245" s="278"/>
      <c r="N245" s="279"/>
      <c r="O245" s="279"/>
      <c r="P245" s="279"/>
      <c r="Q245" s="279"/>
      <c r="R245" s="279"/>
      <c r="S245" s="279"/>
      <c r="T245" s="28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81" t="s">
        <v>174</v>
      </c>
      <c r="AU245" s="281" t="s">
        <v>91</v>
      </c>
      <c r="AV245" s="14" t="s">
        <v>172</v>
      </c>
      <c r="AW245" s="14" t="s">
        <v>32</v>
      </c>
      <c r="AX245" s="14" t="s">
        <v>84</v>
      </c>
      <c r="AY245" s="281" t="s">
        <v>165</v>
      </c>
    </row>
    <row r="246" s="12" customFormat="1" ht="22.8" customHeight="1">
      <c r="A246" s="12"/>
      <c r="B246" s="229"/>
      <c r="C246" s="230"/>
      <c r="D246" s="231" t="s">
        <v>75</v>
      </c>
      <c r="E246" s="243" t="s">
        <v>398</v>
      </c>
      <c r="F246" s="243" t="s">
        <v>399</v>
      </c>
      <c r="G246" s="230"/>
      <c r="H246" s="230"/>
      <c r="I246" s="233"/>
      <c r="J246" s="244">
        <f>BK246</f>
        <v>0</v>
      </c>
      <c r="K246" s="230"/>
      <c r="L246" s="235"/>
      <c r="M246" s="236"/>
      <c r="N246" s="237"/>
      <c r="O246" s="237"/>
      <c r="P246" s="238">
        <f>SUM(P247:P294)</f>
        <v>0</v>
      </c>
      <c r="Q246" s="237"/>
      <c r="R246" s="238">
        <f>SUM(R247:R294)</f>
        <v>0.30870528000000003</v>
      </c>
      <c r="S246" s="237"/>
      <c r="T246" s="239">
        <f>SUM(T247:T294)</f>
        <v>0.018081899999999998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40" t="s">
        <v>91</v>
      </c>
      <c r="AT246" s="241" t="s">
        <v>75</v>
      </c>
      <c r="AU246" s="241" t="s">
        <v>84</v>
      </c>
      <c r="AY246" s="240" t="s">
        <v>165</v>
      </c>
      <c r="BK246" s="242">
        <f>SUM(BK247:BK294)</f>
        <v>0</v>
      </c>
    </row>
    <row r="247" s="2" customFormat="1" ht="21.75" customHeight="1">
      <c r="A247" s="38"/>
      <c r="B247" s="39"/>
      <c r="C247" s="245" t="s">
        <v>409</v>
      </c>
      <c r="D247" s="245" t="s">
        <v>168</v>
      </c>
      <c r="E247" s="246" t="s">
        <v>652</v>
      </c>
      <c r="F247" s="247" t="s">
        <v>653</v>
      </c>
      <c r="G247" s="248" t="s">
        <v>185</v>
      </c>
      <c r="H247" s="249">
        <v>3.4249999999999998</v>
      </c>
      <c r="I247" s="250"/>
      <c r="J247" s="251">
        <f>ROUND(I247*H247,2)</f>
        <v>0</v>
      </c>
      <c r="K247" s="252"/>
      <c r="L247" s="44"/>
      <c r="M247" s="253" t="s">
        <v>1</v>
      </c>
      <c r="N247" s="254" t="s">
        <v>42</v>
      </c>
      <c r="O247" s="91"/>
      <c r="P247" s="255">
        <f>O247*H247</f>
        <v>0</v>
      </c>
      <c r="Q247" s="255">
        <v>6.0000000000000002E-05</v>
      </c>
      <c r="R247" s="255">
        <f>Q247*H247</f>
        <v>0.00020550000000000001</v>
      </c>
      <c r="S247" s="255">
        <v>0</v>
      </c>
      <c r="T247" s="25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57" t="s">
        <v>256</v>
      </c>
      <c r="AT247" s="257" t="s">
        <v>168</v>
      </c>
      <c r="AU247" s="257" t="s">
        <v>91</v>
      </c>
      <c r="AY247" s="17" t="s">
        <v>165</v>
      </c>
      <c r="BE247" s="258">
        <f>IF(N247="základní",J247,0)</f>
        <v>0</v>
      </c>
      <c r="BF247" s="258">
        <f>IF(N247="snížená",J247,0)</f>
        <v>0</v>
      </c>
      <c r="BG247" s="258">
        <f>IF(N247="zákl. přenesená",J247,0)</f>
        <v>0</v>
      </c>
      <c r="BH247" s="258">
        <f>IF(N247="sníž. přenesená",J247,0)</f>
        <v>0</v>
      </c>
      <c r="BI247" s="258">
        <f>IF(N247="nulová",J247,0)</f>
        <v>0</v>
      </c>
      <c r="BJ247" s="17" t="s">
        <v>91</v>
      </c>
      <c r="BK247" s="258">
        <f>ROUND(I247*H247,2)</f>
        <v>0</v>
      </c>
      <c r="BL247" s="17" t="s">
        <v>256</v>
      </c>
      <c r="BM247" s="257" t="s">
        <v>921</v>
      </c>
    </row>
    <row r="248" s="13" customFormat="1">
      <c r="A248" s="13"/>
      <c r="B248" s="259"/>
      <c r="C248" s="260"/>
      <c r="D248" s="261" t="s">
        <v>174</v>
      </c>
      <c r="E248" s="262" t="s">
        <v>465</v>
      </c>
      <c r="F248" s="263" t="s">
        <v>655</v>
      </c>
      <c r="G248" s="260"/>
      <c r="H248" s="264">
        <v>3.4249999999999998</v>
      </c>
      <c r="I248" s="265"/>
      <c r="J248" s="260"/>
      <c r="K248" s="260"/>
      <c r="L248" s="266"/>
      <c r="M248" s="267"/>
      <c r="N248" s="268"/>
      <c r="O248" s="268"/>
      <c r="P248" s="268"/>
      <c r="Q248" s="268"/>
      <c r="R248" s="268"/>
      <c r="S248" s="268"/>
      <c r="T248" s="26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70" t="s">
        <v>174</v>
      </c>
      <c r="AU248" s="270" t="s">
        <v>91</v>
      </c>
      <c r="AV248" s="13" t="s">
        <v>91</v>
      </c>
      <c r="AW248" s="13" t="s">
        <v>32</v>
      </c>
      <c r="AX248" s="13" t="s">
        <v>84</v>
      </c>
      <c r="AY248" s="270" t="s">
        <v>165</v>
      </c>
    </row>
    <row r="249" s="2" customFormat="1" ht="21.75" customHeight="1">
      <c r="A249" s="38"/>
      <c r="B249" s="39"/>
      <c r="C249" s="245" t="s">
        <v>414</v>
      </c>
      <c r="D249" s="245" t="s">
        <v>168</v>
      </c>
      <c r="E249" s="246" t="s">
        <v>401</v>
      </c>
      <c r="F249" s="247" t="s">
        <v>402</v>
      </c>
      <c r="G249" s="248" t="s">
        <v>185</v>
      </c>
      <c r="H249" s="249">
        <v>4.5670000000000002</v>
      </c>
      <c r="I249" s="250"/>
      <c r="J249" s="251">
        <f>ROUND(I249*H249,2)</f>
        <v>0</v>
      </c>
      <c r="K249" s="252"/>
      <c r="L249" s="44"/>
      <c r="M249" s="253" t="s">
        <v>1</v>
      </c>
      <c r="N249" s="254" t="s">
        <v>42</v>
      </c>
      <c r="O249" s="91"/>
      <c r="P249" s="255">
        <f>O249*H249</f>
        <v>0</v>
      </c>
      <c r="Q249" s="255">
        <v>0.00012999999999999999</v>
      </c>
      <c r="R249" s="255">
        <f>Q249*H249</f>
        <v>0.00059371000000000001</v>
      </c>
      <c r="S249" s="255">
        <v>0</v>
      </c>
      <c r="T249" s="25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57" t="s">
        <v>256</v>
      </c>
      <c r="AT249" s="257" t="s">
        <v>168</v>
      </c>
      <c r="AU249" s="257" t="s">
        <v>91</v>
      </c>
      <c r="AY249" s="17" t="s">
        <v>165</v>
      </c>
      <c r="BE249" s="258">
        <f>IF(N249="základní",J249,0)</f>
        <v>0</v>
      </c>
      <c r="BF249" s="258">
        <f>IF(N249="snížená",J249,0)</f>
        <v>0</v>
      </c>
      <c r="BG249" s="258">
        <f>IF(N249="zákl. přenesená",J249,0)</f>
        <v>0</v>
      </c>
      <c r="BH249" s="258">
        <f>IF(N249="sníž. přenesená",J249,0)</f>
        <v>0</v>
      </c>
      <c r="BI249" s="258">
        <f>IF(N249="nulová",J249,0)</f>
        <v>0</v>
      </c>
      <c r="BJ249" s="17" t="s">
        <v>91</v>
      </c>
      <c r="BK249" s="258">
        <f>ROUND(I249*H249,2)</f>
        <v>0</v>
      </c>
      <c r="BL249" s="17" t="s">
        <v>256</v>
      </c>
      <c r="BM249" s="257" t="s">
        <v>922</v>
      </c>
    </row>
    <row r="250" s="13" customFormat="1">
      <c r="A250" s="13"/>
      <c r="B250" s="259"/>
      <c r="C250" s="260"/>
      <c r="D250" s="261" t="s">
        <v>174</v>
      </c>
      <c r="E250" s="262" t="s">
        <v>1</v>
      </c>
      <c r="F250" s="263" t="s">
        <v>657</v>
      </c>
      <c r="G250" s="260"/>
      <c r="H250" s="264">
        <v>4.5670000000000002</v>
      </c>
      <c r="I250" s="265"/>
      <c r="J250" s="260"/>
      <c r="K250" s="260"/>
      <c r="L250" s="266"/>
      <c r="M250" s="267"/>
      <c r="N250" s="268"/>
      <c r="O250" s="268"/>
      <c r="P250" s="268"/>
      <c r="Q250" s="268"/>
      <c r="R250" s="268"/>
      <c r="S250" s="268"/>
      <c r="T250" s="26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0" t="s">
        <v>174</v>
      </c>
      <c r="AU250" s="270" t="s">
        <v>91</v>
      </c>
      <c r="AV250" s="13" t="s">
        <v>91</v>
      </c>
      <c r="AW250" s="13" t="s">
        <v>32</v>
      </c>
      <c r="AX250" s="13" t="s">
        <v>84</v>
      </c>
      <c r="AY250" s="270" t="s">
        <v>165</v>
      </c>
    </row>
    <row r="251" s="2" customFormat="1" ht="21.75" customHeight="1">
      <c r="A251" s="38"/>
      <c r="B251" s="39"/>
      <c r="C251" s="245" t="s">
        <v>418</v>
      </c>
      <c r="D251" s="245" t="s">
        <v>168</v>
      </c>
      <c r="E251" s="246" t="s">
        <v>406</v>
      </c>
      <c r="F251" s="247" t="s">
        <v>407</v>
      </c>
      <c r="G251" s="248" t="s">
        <v>185</v>
      </c>
      <c r="H251" s="249">
        <v>1.1419999999999999</v>
      </c>
      <c r="I251" s="250"/>
      <c r="J251" s="251">
        <f>ROUND(I251*H251,2)</f>
        <v>0</v>
      </c>
      <c r="K251" s="252"/>
      <c r="L251" s="44"/>
      <c r="M251" s="253" t="s">
        <v>1</v>
      </c>
      <c r="N251" s="254" t="s">
        <v>42</v>
      </c>
      <c r="O251" s="91"/>
      <c r="P251" s="255">
        <f>O251*H251</f>
        <v>0</v>
      </c>
      <c r="Q251" s="255">
        <v>0.00012</v>
      </c>
      <c r="R251" s="255">
        <f>Q251*H251</f>
        <v>0.00013704</v>
      </c>
      <c r="S251" s="255">
        <v>0</v>
      </c>
      <c r="T251" s="25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7" t="s">
        <v>256</v>
      </c>
      <c r="AT251" s="257" t="s">
        <v>168</v>
      </c>
      <c r="AU251" s="257" t="s">
        <v>91</v>
      </c>
      <c r="AY251" s="17" t="s">
        <v>165</v>
      </c>
      <c r="BE251" s="258">
        <f>IF(N251="základní",J251,0)</f>
        <v>0</v>
      </c>
      <c r="BF251" s="258">
        <f>IF(N251="snížená",J251,0)</f>
        <v>0</v>
      </c>
      <c r="BG251" s="258">
        <f>IF(N251="zákl. přenesená",J251,0)</f>
        <v>0</v>
      </c>
      <c r="BH251" s="258">
        <f>IF(N251="sníž. přenesená",J251,0)</f>
        <v>0</v>
      </c>
      <c r="BI251" s="258">
        <f>IF(N251="nulová",J251,0)</f>
        <v>0</v>
      </c>
      <c r="BJ251" s="17" t="s">
        <v>91</v>
      </c>
      <c r="BK251" s="258">
        <f>ROUND(I251*H251,2)</f>
        <v>0</v>
      </c>
      <c r="BL251" s="17" t="s">
        <v>256</v>
      </c>
      <c r="BM251" s="257" t="s">
        <v>923</v>
      </c>
    </row>
    <row r="252" s="13" customFormat="1">
      <c r="A252" s="13"/>
      <c r="B252" s="259"/>
      <c r="C252" s="260"/>
      <c r="D252" s="261" t="s">
        <v>174</v>
      </c>
      <c r="E252" s="262" t="s">
        <v>117</v>
      </c>
      <c r="F252" s="263" t="s">
        <v>659</v>
      </c>
      <c r="G252" s="260"/>
      <c r="H252" s="264">
        <v>1.1419999999999999</v>
      </c>
      <c r="I252" s="265"/>
      <c r="J252" s="260"/>
      <c r="K252" s="260"/>
      <c r="L252" s="266"/>
      <c r="M252" s="267"/>
      <c r="N252" s="268"/>
      <c r="O252" s="268"/>
      <c r="P252" s="268"/>
      <c r="Q252" s="268"/>
      <c r="R252" s="268"/>
      <c r="S252" s="268"/>
      <c r="T252" s="26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70" t="s">
        <v>174</v>
      </c>
      <c r="AU252" s="270" t="s">
        <v>91</v>
      </c>
      <c r="AV252" s="13" t="s">
        <v>91</v>
      </c>
      <c r="AW252" s="13" t="s">
        <v>32</v>
      </c>
      <c r="AX252" s="13" t="s">
        <v>84</v>
      </c>
      <c r="AY252" s="270" t="s">
        <v>165</v>
      </c>
    </row>
    <row r="253" s="2" customFormat="1" ht="21.75" customHeight="1">
      <c r="A253" s="38"/>
      <c r="B253" s="39"/>
      <c r="C253" s="245" t="s">
        <v>422</v>
      </c>
      <c r="D253" s="245" t="s">
        <v>168</v>
      </c>
      <c r="E253" s="246" t="s">
        <v>660</v>
      </c>
      <c r="F253" s="247" t="s">
        <v>661</v>
      </c>
      <c r="G253" s="248" t="s">
        <v>185</v>
      </c>
      <c r="H253" s="249">
        <v>3.4249999999999998</v>
      </c>
      <c r="I253" s="250"/>
      <c r="J253" s="251">
        <f>ROUND(I253*H253,2)</f>
        <v>0</v>
      </c>
      <c r="K253" s="252"/>
      <c r="L253" s="44"/>
      <c r="M253" s="253" t="s">
        <v>1</v>
      </c>
      <c r="N253" s="254" t="s">
        <v>42</v>
      </c>
      <c r="O253" s="91"/>
      <c r="P253" s="255">
        <f>O253*H253</f>
        <v>0</v>
      </c>
      <c r="Q253" s="255">
        <v>0.00029</v>
      </c>
      <c r="R253" s="255">
        <f>Q253*H253</f>
        <v>0.00099324999999999999</v>
      </c>
      <c r="S253" s="255">
        <v>0</v>
      </c>
      <c r="T253" s="25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57" t="s">
        <v>256</v>
      </c>
      <c r="AT253" s="257" t="s">
        <v>168</v>
      </c>
      <c r="AU253" s="257" t="s">
        <v>91</v>
      </c>
      <c r="AY253" s="17" t="s">
        <v>165</v>
      </c>
      <c r="BE253" s="258">
        <f>IF(N253="základní",J253,0)</f>
        <v>0</v>
      </c>
      <c r="BF253" s="258">
        <f>IF(N253="snížená",J253,0)</f>
        <v>0</v>
      </c>
      <c r="BG253" s="258">
        <f>IF(N253="zákl. přenesená",J253,0)</f>
        <v>0</v>
      </c>
      <c r="BH253" s="258">
        <f>IF(N253="sníž. přenesená",J253,0)</f>
        <v>0</v>
      </c>
      <c r="BI253" s="258">
        <f>IF(N253="nulová",J253,0)</f>
        <v>0</v>
      </c>
      <c r="BJ253" s="17" t="s">
        <v>91</v>
      </c>
      <c r="BK253" s="258">
        <f>ROUND(I253*H253,2)</f>
        <v>0</v>
      </c>
      <c r="BL253" s="17" t="s">
        <v>256</v>
      </c>
      <c r="BM253" s="257" t="s">
        <v>924</v>
      </c>
    </row>
    <row r="254" s="13" customFormat="1">
      <c r="A254" s="13"/>
      <c r="B254" s="259"/>
      <c r="C254" s="260"/>
      <c r="D254" s="261" t="s">
        <v>174</v>
      </c>
      <c r="E254" s="262" t="s">
        <v>1</v>
      </c>
      <c r="F254" s="263" t="s">
        <v>465</v>
      </c>
      <c r="G254" s="260"/>
      <c r="H254" s="264">
        <v>3.4249999999999998</v>
      </c>
      <c r="I254" s="265"/>
      <c r="J254" s="260"/>
      <c r="K254" s="260"/>
      <c r="L254" s="266"/>
      <c r="M254" s="267"/>
      <c r="N254" s="268"/>
      <c r="O254" s="268"/>
      <c r="P254" s="268"/>
      <c r="Q254" s="268"/>
      <c r="R254" s="268"/>
      <c r="S254" s="268"/>
      <c r="T254" s="26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0" t="s">
        <v>174</v>
      </c>
      <c r="AU254" s="270" t="s">
        <v>91</v>
      </c>
      <c r="AV254" s="13" t="s">
        <v>91</v>
      </c>
      <c r="AW254" s="13" t="s">
        <v>32</v>
      </c>
      <c r="AX254" s="13" t="s">
        <v>84</v>
      </c>
      <c r="AY254" s="270" t="s">
        <v>165</v>
      </c>
    </row>
    <row r="255" s="2" customFormat="1" ht="21.75" customHeight="1">
      <c r="A255" s="38"/>
      <c r="B255" s="39"/>
      <c r="C255" s="245" t="s">
        <v>426</v>
      </c>
      <c r="D255" s="245" t="s">
        <v>168</v>
      </c>
      <c r="E255" s="246" t="s">
        <v>663</v>
      </c>
      <c r="F255" s="247" t="s">
        <v>664</v>
      </c>
      <c r="G255" s="248" t="s">
        <v>185</v>
      </c>
      <c r="H255" s="249">
        <v>17.399999999999999</v>
      </c>
      <c r="I255" s="250"/>
      <c r="J255" s="251">
        <f>ROUND(I255*H255,2)</f>
        <v>0</v>
      </c>
      <c r="K255" s="252"/>
      <c r="L255" s="44"/>
      <c r="M255" s="253" t="s">
        <v>1</v>
      </c>
      <c r="N255" s="254" t="s">
        <v>42</v>
      </c>
      <c r="O255" s="91"/>
      <c r="P255" s="255">
        <f>O255*H255</f>
        <v>0</v>
      </c>
      <c r="Q255" s="255">
        <v>6.0000000000000002E-05</v>
      </c>
      <c r="R255" s="255">
        <f>Q255*H255</f>
        <v>0.001044</v>
      </c>
      <c r="S255" s="255">
        <v>0</v>
      </c>
      <c r="T255" s="25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57" t="s">
        <v>256</v>
      </c>
      <c r="AT255" s="257" t="s">
        <v>168</v>
      </c>
      <c r="AU255" s="257" t="s">
        <v>91</v>
      </c>
      <c r="AY255" s="17" t="s">
        <v>165</v>
      </c>
      <c r="BE255" s="258">
        <f>IF(N255="základní",J255,0)</f>
        <v>0</v>
      </c>
      <c r="BF255" s="258">
        <f>IF(N255="snížená",J255,0)</f>
        <v>0</v>
      </c>
      <c r="BG255" s="258">
        <f>IF(N255="zákl. přenesená",J255,0)</f>
        <v>0</v>
      </c>
      <c r="BH255" s="258">
        <f>IF(N255="sníž. přenesená",J255,0)</f>
        <v>0</v>
      </c>
      <c r="BI255" s="258">
        <f>IF(N255="nulová",J255,0)</f>
        <v>0</v>
      </c>
      <c r="BJ255" s="17" t="s">
        <v>91</v>
      </c>
      <c r="BK255" s="258">
        <f>ROUND(I255*H255,2)</f>
        <v>0</v>
      </c>
      <c r="BL255" s="17" t="s">
        <v>256</v>
      </c>
      <c r="BM255" s="257" t="s">
        <v>925</v>
      </c>
    </row>
    <row r="256" s="13" customFormat="1">
      <c r="A256" s="13"/>
      <c r="B256" s="259"/>
      <c r="C256" s="260"/>
      <c r="D256" s="261" t="s">
        <v>174</v>
      </c>
      <c r="E256" s="262" t="s">
        <v>463</v>
      </c>
      <c r="F256" s="263" t="s">
        <v>666</v>
      </c>
      <c r="G256" s="260"/>
      <c r="H256" s="264">
        <v>13.699999999999999</v>
      </c>
      <c r="I256" s="265"/>
      <c r="J256" s="260"/>
      <c r="K256" s="260"/>
      <c r="L256" s="266"/>
      <c r="M256" s="267"/>
      <c r="N256" s="268"/>
      <c r="O256" s="268"/>
      <c r="P256" s="268"/>
      <c r="Q256" s="268"/>
      <c r="R256" s="268"/>
      <c r="S256" s="268"/>
      <c r="T256" s="26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0" t="s">
        <v>174</v>
      </c>
      <c r="AU256" s="270" t="s">
        <v>91</v>
      </c>
      <c r="AV256" s="13" t="s">
        <v>91</v>
      </c>
      <c r="AW256" s="13" t="s">
        <v>32</v>
      </c>
      <c r="AX256" s="13" t="s">
        <v>76</v>
      </c>
      <c r="AY256" s="270" t="s">
        <v>165</v>
      </c>
    </row>
    <row r="257" s="13" customFormat="1">
      <c r="A257" s="13"/>
      <c r="B257" s="259"/>
      <c r="C257" s="260"/>
      <c r="D257" s="261" t="s">
        <v>174</v>
      </c>
      <c r="E257" s="262" t="s">
        <v>488</v>
      </c>
      <c r="F257" s="263" t="s">
        <v>667</v>
      </c>
      <c r="G257" s="260"/>
      <c r="H257" s="264">
        <v>15.07</v>
      </c>
      <c r="I257" s="265"/>
      <c r="J257" s="260"/>
      <c r="K257" s="260"/>
      <c r="L257" s="266"/>
      <c r="M257" s="267"/>
      <c r="N257" s="268"/>
      <c r="O257" s="268"/>
      <c r="P257" s="268"/>
      <c r="Q257" s="268"/>
      <c r="R257" s="268"/>
      <c r="S257" s="268"/>
      <c r="T257" s="26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0" t="s">
        <v>174</v>
      </c>
      <c r="AU257" s="270" t="s">
        <v>91</v>
      </c>
      <c r="AV257" s="13" t="s">
        <v>91</v>
      </c>
      <c r="AW257" s="13" t="s">
        <v>32</v>
      </c>
      <c r="AX257" s="13" t="s">
        <v>76</v>
      </c>
      <c r="AY257" s="270" t="s">
        <v>165</v>
      </c>
    </row>
    <row r="258" s="13" customFormat="1">
      <c r="A258" s="13"/>
      <c r="B258" s="259"/>
      <c r="C258" s="260"/>
      <c r="D258" s="261" t="s">
        <v>174</v>
      </c>
      <c r="E258" s="262" t="s">
        <v>490</v>
      </c>
      <c r="F258" s="263" t="s">
        <v>668</v>
      </c>
      <c r="G258" s="260"/>
      <c r="H258" s="264">
        <v>6</v>
      </c>
      <c r="I258" s="265"/>
      <c r="J258" s="260"/>
      <c r="K258" s="260"/>
      <c r="L258" s="266"/>
      <c r="M258" s="267"/>
      <c r="N258" s="268"/>
      <c r="O258" s="268"/>
      <c r="P258" s="268"/>
      <c r="Q258" s="268"/>
      <c r="R258" s="268"/>
      <c r="S258" s="268"/>
      <c r="T258" s="26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0" t="s">
        <v>174</v>
      </c>
      <c r="AU258" s="270" t="s">
        <v>91</v>
      </c>
      <c r="AV258" s="13" t="s">
        <v>91</v>
      </c>
      <c r="AW258" s="13" t="s">
        <v>32</v>
      </c>
      <c r="AX258" s="13" t="s">
        <v>76</v>
      </c>
      <c r="AY258" s="270" t="s">
        <v>165</v>
      </c>
    </row>
    <row r="259" s="13" customFormat="1">
      <c r="A259" s="13"/>
      <c r="B259" s="259"/>
      <c r="C259" s="260"/>
      <c r="D259" s="261" t="s">
        <v>174</v>
      </c>
      <c r="E259" s="262" t="s">
        <v>480</v>
      </c>
      <c r="F259" s="263" t="s">
        <v>669</v>
      </c>
      <c r="G259" s="260"/>
      <c r="H259" s="264">
        <v>2.3300000000000001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174</v>
      </c>
      <c r="AU259" s="270" t="s">
        <v>91</v>
      </c>
      <c r="AV259" s="13" t="s">
        <v>91</v>
      </c>
      <c r="AW259" s="13" t="s">
        <v>32</v>
      </c>
      <c r="AX259" s="13" t="s">
        <v>76</v>
      </c>
      <c r="AY259" s="270" t="s">
        <v>165</v>
      </c>
    </row>
    <row r="260" s="13" customFormat="1">
      <c r="A260" s="13"/>
      <c r="B260" s="259"/>
      <c r="C260" s="260"/>
      <c r="D260" s="261" t="s">
        <v>174</v>
      </c>
      <c r="E260" s="262" t="s">
        <v>1</v>
      </c>
      <c r="F260" s="263" t="s">
        <v>670</v>
      </c>
      <c r="G260" s="260"/>
      <c r="H260" s="264">
        <v>17.399999999999999</v>
      </c>
      <c r="I260" s="265"/>
      <c r="J260" s="260"/>
      <c r="K260" s="260"/>
      <c r="L260" s="266"/>
      <c r="M260" s="267"/>
      <c r="N260" s="268"/>
      <c r="O260" s="268"/>
      <c r="P260" s="268"/>
      <c r="Q260" s="268"/>
      <c r="R260" s="268"/>
      <c r="S260" s="268"/>
      <c r="T260" s="26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0" t="s">
        <v>174</v>
      </c>
      <c r="AU260" s="270" t="s">
        <v>91</v>
      </c>
      <c r="AV260" s="13" t="s">
        <v>91</v>
      </c>
      <c r="AW260" s="13" t="s">
        <v>32</v>
      </c>
      <c r="AX260" s="13" t="s">
        <v>84</v>
      </c>
      <c r="AY260" s="270" t="s">
        <v>165</v>
      </c>
    </row>
    <row r="261" s="2" customFormat="1" ht="21.75" customHeight="1">
      <c r="A261" s="38"/>
      <c r="B261" s="39"/>
      <c r="C261" s="245" t="s">
        <v>431</v>
      </c>
      <c r="D261" s="245" t="s">
        <v>168</v>
      </c>
      <c r="E261" s="246" t="s">
        <v>671</v>
      </c>
      <c r="F261" s="247" t="s">
        <v>672</v>
      </c>
      <c r="G261" s="248" t="s">
        <v>185</v>
      </c>
      <c r="H261" s="249">
        <v>23.399999999999999</v>
      </c>
      <c r="I261" s="250"/>
      <c r="J261" s="251">
        <f>ROUND(I261*H261,2)</f>
        <v>0</v>
      </c>
      <c r="K261" s="252"/>
      <c r="L261" s="44"/>
      <c r="M261" s="253" t="s">
        <v>1</v>
      </c>
      <c r="N261" s="254" t="s">
        <v>42</v>
      </c>
      <c r="O261" s="91"/>
      <c r="P261" s="255">
        <f>O261*H261</f>
        <v>0</v>
      </c>
      <c r="Q261" s="255">
        <v>0.00013999999999999999</v>
      </c>
      <c r="R261" s="255">
        <f>Q261*H261</f>
        <v>0.0032759999999999994</v>
      </c>
      <c r="S261" s="255">
        <v>0</v>
      </c>
      <c r="T261" s="25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57" t="s">
        <v>256</v>
      </c>
      <c r="AT261" s="257" t="s">
        <v>168</v>
      </c>
      <c r="AU261" s="257" t="s">
        <v>91</v>
      </c>
      <c r="AY261" s="17" t="s">
        <v>165</v>
      </c>
      <c r="BE261" s="258">
        <f>IF(N261="základní",J261,0)</f>
        <v>0</v>
      </c>
      <c r="BF261" s="258">
        <f>IF(N261="snížená",J261,0)</f>
        <v>0</v>
      </c>
      <c r="BG261" s="258">
        <f>IF(N261="zákl. přenesená",J261,0)</f>
        <v>0</v>
      </c>
      <c r="BH261" s="258">
        <f>IF(N261="sníž. přenesená",J261,0)</f>
        <v>0</v>
      </c>
      <c r="BI261" s="258">
        <f>IF(N261="nulová",J261,0)</f>
        <v>0</v>
      </c>
      <c r="BJ261" s="17" t="s">
        <v>91</v>
      </c>
      <c r="BK261" s="258">
        <f>ROUND(I261*H261,2)</f>
        <v>0</v>
      </c>
      <c r="BL261" s="17" t="s">
        <v>256</v>
      </c>
      <c r="BM261" s="257" t="s">
        <v>926</v>
      </c>
    </row>
    <row r="262" s="13" customFormat="1">
      <c r="A262" s="13"/>
      <c r="B262" s="259"/>
      <c r="C262" s="260"/>
      <c r="D262" s="261" t="s">
        <v>174</v>
      </c>
      <c r="E262" s="262" t="s">
        <v>1</v>
      </c>
      <c r="F262" s="263" t="s">
        <v>674</v>
      </c>
      <c r="G262" s="260"/>
      <c r="H262" s="264">
        <v>23.399999999999999</v>
      </c>
      <c r="I262" s="265"/>
      <c r="J262" s="260"/>
      <c r="K262" s="260"/>
      <c r="L262" s="266"/>
      <c r="M262" s="267"/>
      <c r="N262" s="268"/>
      <c r="O262" s="268"/>
      <c r="P262" s="268"/>
      <c r="Q262" s="268"/>
      <c r="R262" s="268"/>
      <c r="S262" s="268"/>
      <c r="T262" s="26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70" t="s">
        <v>174</v>
      </c>
      <c r="AU262" s="270" t="s">
        <v>91</v>
      </c>
      <c r="AV262" s="13" t="s">
        <v>91</v>
      </c>
      <c r="AW262" s="13" t="s">
        <v>32</v>
      </c>
      <c r="AX262" s="13" t="s">
        <v>84</v>
      </c>
      <c r="AY262" s="270" t="s">
        <v>165</v>
      </c>
    </row>
    <row r="263" s="2" customFormat="1" ht="21.75" customHeight="1">
      <c r="A263" s="38"/>
      <c r="B263" s="39"/>
      <c r="C263" s="245" t="s">
        <v>438</v>
      </c>
      <c r="D263" s="245" t="s">
        <v>168</v>
      </c>
      <c r="E263" s="246" t="s">
        <v>419</v>
      </c>
      <c r="F263" s="247" t="s">
        <v>420</v>
      </c>
      <c r="G263" s="248" t="s">
        <v>185</v>
      </c>
      <c r="H263" s="249">
        <v>23.399999999999999</v>
      </c>
      <c r="I263" s="250"/>
      <c r="J263" s="251">
        <f>ROUND(I263*H263,2)</f>
        <v>0</v>
      </c>
      <c r="K263" s="252"/>
      <c r="L263" s="44"/>
      <c r="M263" s="253" t="s">
        <v>1</v>
      </c>
      <c r="N263" s="254" t="s">
        <v>42</v>
      </c>
      <c r="O263" s="91"/>
      <c r="P263" s="255">
        <f>O263*H263</f>
        <v>0</v>
      </c>
      <c r="Q263" s="255">
        <v>0.00012</v>
      </c>
      <c r="R263" s="255">
        <f>Q263*H263</f>
        <v>0.0028079999999999997</v>
      </c>
      <c r="S263" s="255">
        <v>0</v>
      </c>
      <c r="T263" s="25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57" t="s">
        <v>256</v>
      </c>
      <c r="AT263" s="257" t="s">
        <v>168</v>
      </c>
      <c r="AU263" s="257" t="s">
        <v>91</v>
      </c>
      <c r="AY263" s="17" t="s">
        <v>165</v>
      </c>
      <c r="BE263" s="258">
        <f>IF(N263="základní",J263,0)</f>
        <v>0</v>
      </c>
      <c r="BF263" s="258">
        <f>IF(N263="snížená",J263,0)</f>
        <v>0</v>
      </c>
      <c r="BG263" s="258">
        <f>IF(N263="zákl. přenesená",J263,0)</f>
        <v>0</v>
      </c>
      <c r="BH263" s="258">
        <f>IF(N263="sníž. přenesená",J263,0)</f>
        <v>0</v>
      </c>
      <c r="BI263" s="258">
        <f>IF(N263="nulová",J263,0)</f>
        <v>0</v>
      </c>
      <c r="BJ263" s="17" t="s">
        <v>91</v>
      </c>
      <c r="BK263" s="258">
        <f>ROUND(I263*H263,2)</f>
        <v>0</v>
      </c>
      <c r="BL263" s="17" t="s">
        <v>256</v>
      </c>
      <c r="BM263" s="257" t="s">
        <v>927</v>
      </c>
    </row>
    <row r="264" s="13" customFormat="1">
      <c r="A264" s="13"/>
      <c r="B264" s="259"/>
      <c r="C264" s="260"/>
      <c r="D264" s="261" t="s">
        <v>174</v>
      </c>
      <c r="E264" s="262" t="s">
        <v>1</v>
      </c>
      <c r="F264" s="263" t="s">
        <v>674</v>
      </c>
      <c r="G264" s="260"/>
      <c r="H264" s="264">
        <v>23.399999999999999</v>
      </c>
      <c r="I264" s="265"/>
      <c r="J264" s="260"/>
      <c r="K264" s="260"/>
      <c r="L264" s="266"/>
      <c r="M264" s="267"/>
      <c r="N264" s="268"/>
      <c r="O264" s="268"/>
      <c r="P264" s="268"/>
      <c r="Q264" s="268"/>
      <c r="R264" s="268"/>
      <c r="S264" s="268"/>
      <c r="T264" s="26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0" t="s">
        <v>174</v>
      </c>
      <c r="AU264" s="270" t="s">
        <v>91</v>
      </c>
      <c r="AV264" s="13" t="s">
        <v>91</v>
      </c>
      <c r="AW264" s="13" t="s">
        <v>32</v>
      </c>
      <c r="AX264" s="13" t="s">
        <v>84</v>
      </c>
      <c r="AY264" s="270" t="s">
        <v>165</v>
      </c>
    </row>
    <row r="265" s="2" customFormat="1" ht="21.75" customHeight="1">
      <c r="A265" s="38"/>
      <c r="B265" s="39"/>
      <c r="C265" s="245" t="s">
        <v>442</v>
      </c>
      <c r="D265" s="245" t="s">
        <v>168</v>
      </c>
      <c r="E265" s="246" t="s">
        <v>676</v>
      </c>
      <c r="F265" s="247" t="s">
        <v>677</v>
      </c>
      <c r="G265" s="248" t="s">
        <v>171</v>
      </c>
      <c r="H265" s="249">
        <v>18</v>
      </c>
      <c r="I265" s="250"/>
      <c r="J265" s="251">
        <f>ROUND(I265*H265,2)</f>
        <v>0</v>
      </c>
      <c r="K265" s="252"/>
      <c r="L265" s="44"/>
      <c r="M265" s="253" t="s">
        <v>1</v>
      </c>
      <c r="N265" s="254" t="s">
        <v>42</v>
      </c>
      <c r="O265" s="91"/>
      <c r="P265" s="255">
        <f>O265*H265</f>
        <v>0</v>
      </c>
      <c r="Q265" s="255">
        <v>1.0000000000000001E-05</v>
      </c>
      <c r="R265" s="255">
        <f>Q265*H265</f>
        <v>0.00018000000000000001</v>
      </c>
      <c r="S265" s="255">
        <v>0</v>
      </c>
      <c r="T265" s="25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57" t="s">
        <v>256</v>
      </c>
      <c r="AT265" s="257" t="s">
        <v>168</v>
      </c>
      <c r="AU265" s="257" t="s">
        <v>91</v>
      </c>
      <c r="AY265" s="17" t="s">
        <v>165</v>
      </c>
      <c r="BE265" s="258">
        <f>IF(N265="základní",J265,0)</f>
        <v>0</v>
      </c>
      <c r="BF265" s="258">
        <f>IF(N265="snížená",J265,0)</f>
        <v>0</v>
      </c>
      <c r="BG265" s="258">
        <f>IF(N265="zákl. přenesená",J265,0)</f>
        <v>0</v>
      </c>
      <c r="BH265" s="258">
        <f>IF(N265="sníž. přenesená",J265,0)</f>
        <v>0</v>
      </c>
      <c r="BI265" s="258">
        <f>IF(N265="nulová",J265,0)</f>
        <v>0</v>
      </c>
      <c r="BJ265" s="17" t="s">
        <v>91</v>
      </c>
      <c r="BK265" s="258">
        <f>ROUND(I265*H265,2)</f>
        <v>0</v>
      </c>
      <c r="BL265" s="17" t="s">
        <v>256</v>
      </c>
      <c r="BM265" s="257" t="s">
        <v>928</v>
      </c>
    </row>
    <row r="266" s="13" customFormat="1">
      <c r="A266" s="13"/>
      <c r="B266" s="259"/>
      <c r="C266" s="260"/>
      <c r="D266" s="261" t="s">
        <v>174</v>
      </c>
      <c r="E266" s="262" t="s">
        <v>1</v>
      </c>
      <c r="F266" s="263" t="s">
        <v>679</v>
      </c>
      <c r="G266" s="260"/>
      <c r="H266" s="264">
        <v>14</v>
      </c>
      <c r="I266" s="265"/>
      <c r="J266" s="260"/>
      <c r="K266" s="260"/>
      <c r="L266" s="266"/>
      <c r="M266" s="267"/>
      <c r="N266" s="268"/>
      <c r="O266" s="268"/>
      <c r="P266" s="268"/>
      <c r="Q266" s="268"/>
      <c r="R266" s="268"/>
      <c r="S266" s="268"/>
      <c r="T266" s="26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0" t="s">
        <v>174</v>
      </c>
      <c r="AU266" s="270" t="s">
        <v>91</v>
      </c>
      <c r="AV266" s="13" t="s">
        <v>91</v>
      </c>
      <c r="AW266" s="13" t="s">
        <v>32</v>
      </c>
      <c r="AX266" s="13" t="s">
        <v>76</v>
      </c>
      <c r="AY266" s="270" t="s">
        <v>165</v>
      </c>
    </row>
    <row r="267" s="13" customFormat="1">
      <c r="A267" s="13"/>
      <c r="B267" s="259"/>
      <c r="C267" s="260"/>
      <c r="D267" s="261" t="s">
        <v>174</v>
      </c>
      <c r="E267" s="262" t="s">
        <v>1</v>
      </c>
      <c r="F267" s="263" t="s">
        <v>680</v>
      </c>
      <c r="G267" s="260"/>
      <c r="H267" s="264">
        <v>4</v>
      </c>
      <c r="I267" s="265"/>
      <c r="J267" s="260"/>
      <c r="K267" s="260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174</v>
      </c>
      <c r="AU267" s="270" t="s">
        <v>91</v>
      </c>
      <c r="AV267" s="13" t="s">
        <v>91</v>
      </c>
      <c r="AW267" s="13" t="s">
        <v>32</v>
      </c>
      <c r="AX267" s="13" t="s">
        <v>76</v>
      </c>
      <c r="AY267" s="270" t="s">
        <v>165</v>
      </c>
    </row>
    <row r="268" s="14" customFormat="1">
      <c r="A268" s="14"/>
      <c r="B268" s="271"/>
      <c r="C268" s="272"/>
      <c r="D268" s="261" t="s">
        <v>174</v>
      </c>
      <c r="E268" s="273" t="s">
        <v>468</v>
      </c>
      <c r="F268" s="274" t="s">
        <v>182</v>
      </c>
      <c r="G268" s="272"/>
      <c r="H268" s="275">
        <v>18</v>
      </c>
      <c r="I268" s="276"/>
      <c r="J268" s="272"/>
      <c r="K268" s="272"/>
      <c r="L268" s="277"/>
      <c r="M268" s="278"/>
      <c r="N268" s="279"/>
      <c r="O268" s="279"/>
      <c r="P268" s="279"/>
      <c r="Q268" s="279"/>
      <c r="R268" s="279"/>
      <c r="S268" s="279"/>
      <c r="T268" s="28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81" t="s">
        <v>174</v>
      </c>
      <c r="AU268" s="281" t="s">
        <v>91</v>
      </c>
      <c r="AV268" s="14" t="s">
        <v>172</v>
      </c>
      <c r="AW268" s="14" t="s">
        <v>32</v>
      </c>
      <c r="AX268" s="14" t="s">
        <v>84</v>
      </c>
      <c r="AY268" s="281" t="s">
        <v>165</v>
      </c>
    </row>
    <row r="269" s="2" customFormat="1" ht="21.75" customHeight="1">
      <c r="A269" s="38"/>
      <c r="B269" s="39"/>
      <c r="C269" s="245" t="s">
        <v>447</v>
      </c>
      <c r="D269" s="245" t="s">
        <v>168</v>
      </c>
      <c r="E269" s="246" t="s">
        <v>681</v>
      </c>
      <c r="F269" s="247" t="s">
        <v>682</v>
      </c>
      <c r="G269" s="248" t="s">
        <v>264</v>
      </c>
      <c r="H269" s="249">
        <v>10</v>
      </c>
      <c r="I269" s="250"/>
      <c r="J269" s="251">
        <f>ROUND(I269*H269,2)</f>
        <v>0</v>
      </c>
      <c r="K269" s="252"/>
      <c r="L269" s="44"/>
      <c r="M269" s="253" t="s">
        <v>1</v>
      </c>
      <c r="N269" s="254" t="s">
        <v>42</v>
      </c>
      <c r="O269" s="91"/>
      <c r="P269" s="255">
        <f>O269*H269</f>
        <v>0</v>
      </c>
      <c r="Q269" s="255">
        <v>0.00012</v>
      </c>
      <c r="R269" s="255">
        <f>Q269*H269</f>
        <v>0.0012000000000000001</v>
      </c>
      <c r="S269" s="255">
        <v>0</v>
      </c>
      <c r="T269" s="25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57" t="s">
        <v>256</v>
      </c>
      <c r="AT269" s="257" t="s">
        <v>168</v>
      </c>
      <c r="AU269" s="257" t="s">
        <v>91</v>
      </c>
      <c r="AY269" s="17" t="s">
        <v>165</v>
      </c>
      <c r="BE269" s="258">
        <f>IF(N269="základní",J269,0)</f>
        <v>0</v>
      </c>
      <c r="BF269" s="258">
        <f>IF(N269="snížená",J269,0)</f>
        <v>0</v>
      </c>
      <c r="BG269" s="258">
        <f>IF(N269="zákl. přenesená",J269,0)</f>
        <v>0</v>
      </c>
      <c r="BH269" s="258">
        <f>IF(N269="sníž. přenesená",J269,0)</f>
        <v>0</v>
      </c>
      <c r="BI269" s="258">
        <f>IF(N269="nulová",J269,0)</f>
        <v>0</v>
      </c>
      <c r="BJ269" s="17" t="s">
        <v>91</v>
      </c>
      <c r="BK269" s="258">
        <f>ROUND(I269*H269,2)</f>
        <v>0</v>
      </c>
      <c r="BL269" s="17" t="s">
        <v>256</v>
      </c>
      <c r="BM269" s="257" t="s">
        <v>929</v>
      </c>
    </row>
    <row r="270" s="13" customFormat="1">
      <c r="A270" s="13"/>
      <c r="B270" s="259"/>
      <c r="C270" s="260"/>
      <c r="D270" s="261" t="s">
        <v>174</v>
      </c>
      <c r="E270" s="262" t="s">
        <v>494</v>
      </c>
      <c r="F270" s="263" t="s">
        <v>684</v>
      </c>
      <c r="G270" s="260"/>
      <c r="H270" s="264">
        <v>10</v>
      </c>
      <c r="I270" s="265"/>
      <c r="J270" s="260"/>
      <c r="K270" s="260"/>
      <c r="L270" s="266"/>
      <c r="M270" s="267"/>
      <c r="N270" s="268"/>
      <c r="O270" s="268"/>
      <c r="P270" s="268"/>
      <c r="Q270" s="268"/>
      <c r="R270" s="268"/>
      <c r="S270" s="268"/>
      <c r="T270" s="26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0" t="s">
        <v>174</v>
      </c>
      <c r="AU270" s="270" t="s">
        <v>91</v>
      </c>
      <c r="AV270" s="13" t="s">
        <v>91</v>
      </c>
      <c r="AW270" s="13" t="s">
        <v>32</v>
      </c>
      <c r="AX270" s="13" t="s">
        <v>84</v>
      </c>
      <c r="AY270" s="270" t="s">
        <v>165</v>
      </c>
    </row>
    <row r="271" s="2" customFormat="1" ht="21.75" customHeight="1">
      <c r="A271" s="38"/>
      <c r="B271" s="39"/>
      <c r="C271" s="245" t="s">
        <v>455</v>
      </c>
      <c r="D271" s="245" t="s">
        <v>168</v>
      </c>
      <c r="E271" s="246" t="s">
        <v>685</v>
      </c>
      <c r="F271" s="247" t="s">
        <v>686</v>
      </c>
      <c r="G271" s="248" t="s">
        <v>171</v>
      </c>
      <c r="H271" s="249">
        <v>18</v>
      </c>
      <c r="I271" s="250"/>
      <c r="J271" s="251">
        <f>ROUND(I271*H271,2)</f>
        <v>0</v>
      </c>
      <c r="K271" s="252"/>
      <c r="L271" s="44"/>
      <c r="M271" s="253" t="s">
        <v>1</v>
      </c>
      <c r="N271" s="254" t="s">
        <v>42</v>
      </c>
      <c r="O271" s="91"/>
      <c r="P271" s="255">
        <f>O271*H271</f>
        <v>0</v>
      </c>
      <c r="Q271" s="255">
        <v>4.0000000000000003E-05</v>
      </c>
      <c r="R271" s="255">
        <f>Q271*H271</f>
        <v>0.00072000000000000005</v>
      </c>
      <c r="S271" s="255">
        <v>0</v>
      </c>
      <c r="T271" s="25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57" t="s">
        <v>256</v>
      </c>
      <c r="AT271" s="257" t="s">
        <v>168</v>
      </c>
      <c r="AU271" s="257" t="s">
        <v>91</v>
      </c>
      <c r="AY271" s="17" t="s">
        <v>165</v>
      </c>
      <c r="BE271" s="258">
        <f>IF(N271="základní",J271,0)</f>
        <v>0</v>
      </c>
      <c r="BF271" s="258">
        <f>IF(N271="snížená",J271,0)</f>
        <v>0</v>
      </c>
      <c r="BG271" s="258">
        <f>IF(N271="zákl. přenesená",J271,0)</f>
        <v>0</v>
      </c>
      <c r="BH271" s="258">
        <f>IF(N271="sníž. přenesená",J271,0)</f>
        <v>0</v>
      </c>
      <c r="BI271" s="258">
        <f>IF(N271="nulová",J271,0)</f>
        <v>0</v>
      </c>
      <c r="BJ271" s="17" t="s">
        <v>91</v>
      </c>
      <c r="BK271" s="258">
        <f>ROUND(I271*H271,2)</f>
        <v>0</v>
      </c>
      <c r="BL271" s="17" t="s">
        <v>256</v>
      </c>
      <c r="BM271" s="257" t="s">
        <v>930</v>
      </c>
    </row>
    <row r="272" s="13" customFormat="1">
      <c r="A272" s="13"/>
      <c r="B272" s="259"/>
      <c r="C272" s="260"/>
      <c r="D272" s="261" t="s">
        <v>174</v>
      </c>
      <c r="E272" s="262" t="s">
        <v>1</v>
      </c>
      <c r="F272" s="263" t="s">
        <v>468</v>
      </c>
      <c r="G272" s="260"/>
      <c r="H272" s="264">
        <v>18</v>
      </c>
      <c r="I272" s="265"/>
      <c r="J272" s="260"/>
      <c r="K272" s="260"/>
      <c r="L272" s="266"/>
      <c r="M272" s="267"/>
      <c r="N272" s="268"/>
      <c r="O272" s="268"/>
      <c r="P272" s="268"/>
      <c r="Q272" s="268"/>
      <c r="R272" s="268"/>
      <c r="S272" s="268"/>
      <c r="T272" s="26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70" t="s">
        <v>174</v>
      </c>
      <c r="AU272" s="270" t="s">
        <v>91</v>
      </c>
      <c r="AV272" s="13" t="s">
        <v>91</v>
      </c>
      <c r="AW272" s="13" t="s">
        <v>32</v>
      </c>
      <c r="AX272" s="13" t="s">
        <v>84</v>
      </c>
      <c r="AY272" s="270" t="s">
        <v>165</v>
      </c>
    </row>
    <row r="273" s="2" customFormat="1" ht="21.75" customHeight="1">
      <c r="A273" s="38"/>
      <c r="B273" s="39"/>
      <c r="C273" s="245" t="s">
        <v>688</v>
      </c>
      <c r="D273" s="245" t="s">
        <v>168</v>
      </c>
      <c r="E273" s="246" t="s">
        <v>689</v>
      </c>
      <c r="F273" s="247" t="s">
        <v>690</v>
      </c>
      <c r="G273" s="248" t="s">
        <v>264</v>
      </c>
      <c r="H273" s="249">
        <v>10</v>
      </c>
      <c r="I273" s="250"/>
      <c r="J273" s="251">
        <f>ROUND(I273*H273,2)</f>
        <v>0</v>
      </c>
      <c r="K273" s="252"/>
      <c r="L273" s="44"/>
      <c r="M273" s="253" t="s">
        <v>1</v>
      </c>
      <c r="N273" s="254" t="s">
        <v>42</v>
      </c>
      <c r="O273" s="91"/>
      <c r="P273" s="255">
        <f>O273*H273</f>
        <v>0</v>
      </c>
      <c r="Q273" s="255">
        <v>0.00012999999999999999</v>
      </c>
      <c r="R273" s="255">
        <f>Q273*H273</f>
        <v>0.0012999999999999999</v>
      </c>
      <c r="S273" s="255">
        <v>0</v>
      </c>
      <c r="T273" s="25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57" t="s">
        <v>256</v>
      </c>
      <c r="AT273" s="257" t="s">
        <v>168</v>
      </c>
      <c r="AU273" s="257" t="s">
        <v>91</v>
      </c>
      <c r="AY273" s="17" t="s">
        <v>165</v>
      </c>
      <c r="BE273" s="258">
        <f>IF(N273="základní",J273,0)</f>
        <v>0</v>
      </c>
      <c r="BF273" s="258">
        <f>IF(N273="snížená",J273,0)</f>
        <v>0</v>
      </c>
      <c r="BG273" s="258">
        <f>IF(N273="zákl. přenesená",J273,0)</f>
        <v>0</v>
      </c>
      <c r="BH273" s="258">
        <f>IF(N273="sníž. přenesená",J273,0)</f>
        <v>0</v>
      </c>
      <c r="BI273" s="258">
        <f>IF(N273="nulová",J273,0)</f>
        <v>0</v>
      </c>
      <c r="BJ273" s="17" t="s">
        <v>91</v>
      </c>
      <c r="BK273" s="258">
        <f>ROUND(I273*H273,2)</f>
        <v>0</v>
      </c>
      <c r="BL273" s="17" t="s">
        <v>256</v>
      </c>
      <c r="BM273" s="257" t="s">
        <v>931</v>
      </c>
    </row>
    <row r="274" s="13" customFormat="1">
      <c r="A274" s="13"/>
      <c r="B274" s="259"/>
      <c r="C274" s="260"/>
      <c r="D274" s="261" t="s">
        <v>174</v>
      </c>
      <c r="E274" s="262" t="s">
        <v>1</v>
      </c>
      <c r="F274" s="263" t="s">
        <v>494</v>
      </c>
      <c r="G274" s="260"/>
      <c r="H274" s="264">
        <v>10</v>
      </c>
      <c r="I274" s="265"/>
      <c r="J274" s="260"/>
      <c r="K274" s="260"/>
      <c r="L274" s="266"/>
      <c r="M274" s="267"/>
      <c r="N274" s="268"/>
      <c r="O274" s="268"/>
      <c r="P274" s="268"/>
      <c r="Q274" s="268"/>
      <c r="R274" s="268"/>
      <c r="S274" s="268"/>
      <c r="T274" s="26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0" t="s">
        <v>174</v>
      </c>
      <c r="AU274" s="270" t="s">
        <v>91</v>
      </c>
      <c r="AV274" s="13" t="s">
        <v>91</v>
      </c>
      <c r="AW274" s="13" t="s">
        <v>32</v>
      </c>
      <c r="AX274" s="13" t="s">
        <v>84</v>
      </c>
      <c r="AY274" s="270" t="s">
        <v>165</v>
      </c>
    </row>
    <row r="275" s="2" customFormat="1" ht="21.75" customHeight="1">
      <c r="A275" s="38"/>
      <c r="B275" s="39"/>
      <c r="C275" s="245" t="s">
        <v>692</v>
      </c>
      <c r="D275" s="245" t="s">
        <v>168</v>
      </c>
      <c r="E275" s="246" t="s">
        <v>693</v>
      </c>
      <c r="F275" s="247" t="s">
        <v>694</v>
      </c>
      <c r="G275" s="248" t="s">
        <v>171</v>
      </c>
      <c r="H275" s="249">
        <v>18</v>
      </c>
      <c r="I275" s="250"/>
      <c r="J275" s="251">
        <f>ROUND(I275*H275,2)</f>
        <v>0</v>
      </c>
      <c r="K275" s="252"/>
      <c r="L275" s="44"/>
      <c r="M275" s="253" t="s">
        <v>1</v>
      </c>
      <c r="N275" s="254" t="s">
        <v>42</v>
      </c>
      <c r="O275" s="91"/>
      <c r="P275" s="255">
        <f>O275*H275</f>
        <v>0</v>
      </c>
      <c r="Q275" s="255">
        <v>4.0000000000000003E-05</v>
      </c>
      <c r="R275" s="255">
        <f>Q275*H275</f>
        <v>0.00072000000000000005</v>
      </c>
      <c r="S275" s="255">
        <v>0</v>
      </c>
      <c r="T275" s="25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57" t="s">
        <v>256</v>
      </c>
      <c r="AT275" s="257" t="s">
        <v>168</v>
      </c>
      <c r="AU275" s="257" t="s">
        <v>91</v>
      </c>
      <c r="AY275" s="17" t="s">
        <v>165</v>
      </c>
      <c r="BE275" s="258">
        <f>IF(N275="základní",J275,0)</f>
        <v>0</v>
      </c>
      <c r="BF275" s="258">
        <f>IF(N275="snížená",J275,0)</f>
        <v>0</v>
      </c>
      <c r="BG275" s="258">
        <f>IF(N275="zákl. přenesená",J275,0)</f>
        <v>0</v>
      </c>
      <c r="BH275" s="258">
        <f>IF(N275="sníž. přenesená",J275,0)</f>
        <v>0</v>
      </c>
      <c r="BI275" s="258">
        <f>IF(N275="nulová",J275,0)</f>
        <v>0</v>
      </c>
      <c r="BJ275" s="17" t="s">
        <v>91</v>
      </c>
      <c r="BK275" s="258">
        <f>ROUND(I275*H275,2)</f>
        <v>0</v>
      </c>
      <c r="BL275" s="17" t="s">
        <v>256</v>
      </c>
      <c r="BM275" s="257" t="s">
        <v>932</v>
      </c>
    </row>
    <row r="276" s="13" customFormat="1">
      <c r="A276" s="13"/>
      <c r="B276" s="259"/>
      <c r="C276" s="260"/>
      <c r="D276" s="261" t="s">
        <v>174</v>
      </c>
      <c r="E276" s="262" t="s">
        <v>1</v>
      </c>
      <c r="F276" s="263" t="s">
        <v>468</v>
      </c>
      <c r="G276" s="260"/>
      <c r="H276" s="264">
        <v>18</v>
      </c>
      <c r="I276" s="265"/>
      <c r="J276" s="260"/>
      <c r="K276" s="260"/>
      <c r="L276" s="266"/>
      <c r="M276" s="267"/>
      <c r="N276" s="268"/>
      <c r="O276" s="268"/>
      <c r="P276" s="268"/>
      <c r="Q276" s="268"/>
      <c r="R276" s="268"/>
      <c r="S276" s="268"/>
      <c r="T276" s="26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70" t="s">
        <v>174</v>
      </c>
      <c r="AU276" s="270" t="s">
        <v>91</v>
      </c>
      <c r="AV276" s="13" t="s">
        <v>91</v>
      </c>
      <c r="AW276" s="13" t="s">
        <v>32</v>
      </c>
      <c r="AX276" s="13" t="s">
        <v>84</v>
      </c>
      <c r="AY276" s="270" t="s">
        <v>165</v>
      </c>
    </row>
    <row r="277" s="2" customFormat="1" ht="16.5" customHeight="1">
      <c r="A277" s="38"/>
      <c r="B277" s="39"/>
      <c r="C277" s="245" t="s">
        <v>696</v>
      </c>
      <c r="D277" s="245" t="s">
        <v>168</v>
      </c>
      <c r="E277" s="246" t="s">
        <v>697</v>
      </c>
      <c r="F277" s="247" t="s">
        <v>698</v>
      </c>
      <c r="G277" s="248" t="s">
        <v>185</v>
      </c>
      <c r="H277" s="249">
        <v>60.273000000000003</v>
      </c>
      <c r="I277" s="250"/>
      <c r="J277" s="251">
        <f>ROUND(I277*H277,2)</f>
        <v>0</v>
      </c>
      <c r="K277" s="252"/>
      <c r="L277" s="44"/>
      <c r="M277" s="253" t="s">
        <v>1</v>
      </c>
      <c r="N277" s="254" t="s">
        <v>42</v>
      </c>
      <c r="O277" s="91"/>
      <c r="P277" s="255">
        <f>O277*H277</f>
        <v>0</v>
      </c>
      <c r="Q277" s="255">
        <v>1.0000000000000001E-05</v>
      </c>
      <c r="R277" s="255">
        <f>Q277*H277</f>
        <v>0.00060273000000000011</v>
      </c>
      <c r="S277" s="255">
        <v>0.00014999999999999999</v>
      </c>
      <c r="T277" s="256">
        <f>S277*H277</f>
        <v>0.009040949999999999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57" t="s">
        <v>256</v>
      </c>
      <c r="AT277" s="257" t="s">
        <v>168</v>
      </c>
      <c r="AU277" s="257" t="s">
        <v>91</v>
      </c>
      <c r="AY277" s="17" t="s">
        <v>165</v>
      </c>
      <c r="BE277" s="258">
        <f>IF(N277="základní",J277,0)</f>
        <v>0</v>
      </c>
      <c r="BF277" s="258">
        <f>IF(N277="snížená",J277,0)</f>
        <v>0</v>
      </c>
      <c r="BG277" s="258">
        <f>IF(N277="zákl. přenesená",J277,0)</f>
        <v>0</v>
      </c>
      <c r="BH277" s="258">
        <f>IF(N277="sníž. přenesená",J277,0)</f>
        <v>0</v>
      </c>
      <c r="BI277" s="258">
        <f>IF(N277="nulová",J277,0)</f>
        <v>0</v>
      </c>
      <c r="BJ277" s="17" t="s">
        <v>91</v>
      </c>
      <c r="BK277" s="258">
        <f>ROUND(I277*H277,2)</f>
        <v>0</v>
      </c>
      <c r="BL277" s="17" t="s">
        <v>256</v>
      </c>
      <c r="BM277" s="257" t="s">
        <v>933</v>
      </c>
    </row>
    <row r="278" s="13" customFormat="1">
      <c r="A278" s="13"/>
      <c r="B278" s="259"/>
      <c r="C278" s="260"/>
      <c r="D278" s="261" t="s">
        <v>174</v>
      </c>
      <c r="E278" s="262" t="s">
        <v>1</v>
      </c>
      <c r="F278" s="263" t="s">
        <v>700</v>
      </c>
      <c r="G278" s="260"/>
      <c r="H278" s="264">
        <v>60.273000000000003</v>
      </c>
      <c r="I278" s="265"/>
      <c r="J278" s="260"/>
      <c r="K278" s="260"/>
      <c r="L278" s="266"/>
      <c r="M278" s="267"/>
      <c r="N278" s="268"/>
      <c r="O278" s="268"/>
      <c r="P278" s="268"/>
      <c r="Q278" s="268"/>
      <c r="R278" s="268"/>
      <c r="S278" s="268"/>
      <c r="T278" s="26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0" t="s">
        <v>174</v>
      </c>
      <c r="AU278" s="270" t="s">
        <v>91</v>
      </c>
      <c r="AV278" s="13" t="s">
        <v>91</v>
      </c>
      <c r="AW278" s="13" t="s">
        <v>32</v>
      </c>
      <c r="AX278" s="13" t="s">
        <v>84</v>
      </c>
      <c r="AY278" s="270" t="s">
        <v>165</v>
      </c>
    </row>
    <row r="279" s="2" customFormat="1" ht="16.5" customHeight="1">
      <c r="A279" s="38"/>
      <c r="B279" s="39"/>
      <c r="C279" s="245" t="s">
        <v>701</v>
      </c>
      <c r="D279" s="245" t="s">
        <v>168</v>
      </c>
      <c r="E279" s="246" t="s">
        <v>702</v>
      </c>
      <c r="F279" s="247" t="s">
        <v>703</v>
      </c>
      <c r="G279" s="248" t="s">
        <v>185</v>
      </c>
      <c r="H279" s="249">
        <v>60.273000000000003</v>
      </c>
      <c r="I279" s="250"/>
      <c r="J279" s="251">
        <f>ROUND(I279*H279,2)</f>
        <v>0</v>
      </c>
      <c r="K279" s="252"/>
      <c r="L279" s="44"/>
      <c r="M279" s="253" t="s">
        <v>1</v>
      </c>
      <c r="N279" s="254" t="s">
        <v>42</v>
      </c>
      <c r="O279" s="91"/>
      <c r="P279" s="255">
        <f>O279*H279</f>
        <v>0</v>
      </c>
      <c r="Q279" s="255">
        <v>0</v>
      </c>
      <c r="R279" s="255">
        <f>Q279*H279</f>
        <v>0</v>
      </c>
      <c r="S279" s="255">
        <v>0.00014999999999999999</v>
      </c>
      <c r="T279" s="256">
        <f>S279*H279</f>
        <v>0.009040949999999999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57" t="s">
        <v>256</v>
      </c>
      <c r="AT279" s="257" t="s">
        <v>168</v>
      </c>
      <c r="AU279" s="257" t="s">
        <v>91</v>
      </c>
      <c r="AY279" s="17" t="s">
        <v>165</v>
      </c>
      <c r="BE279" s="258">
        <f>IF(N279="základní",J279,0)</f>
        <v>0</v>
      </c>
      <c r="BF279" s="258">
        <f>IF(N279="snížená",J279,0)</f>
        <v>0</v>
      </c>
      <c r="BG279" s="258">
        <f>IF(N279="zákl. přenesená",J279,0)</f>
        <v>0</v>
      </c>
      <c r="BH279" s="258">
        <f>IF(N279="sníž. přenesená",J279,0)</f>
        <v>0</v>
      </c>
      <c r="BI279" s="258">
        <f>IF(N279="nulová",J279,0)</f>
        <v>0</v>
      </c>
      <c r="BJ279" s="17" t="s">
        <v>91</v>
      </c>
      <c r="BK279" s="258">
        <f>ROUND(I279*H279,2)</f>
        <v>0</v>
      </c>
      <c r="BL279" s="17" t="s">
        <v>256</v>
      </c>
      <c r="BM279" s="257" t="s">
        <v>934</v>
      </c>
    </row>
    <row r="280" s="13" customFormat="1">
      <c r="A280" s="13"/>
      <c r="B280" s="259"/>
      <c r="C280" s="260"/>
      <c r="D280" s="261" t="s">
        <v>174</v>
      </c>
      <c r="E280" s="262" t="s">
        <v>1</v>
      </c>
      <c r="F280" s="263" t="s">
        <v>700</v>
      </c>
      <c r="G280" s="260"/>
      <c r="H280" s="264">
        <v>60.273000000000003</v>
      </c>
      <c r="I280" s="265"/>
      <c r="J280" s="260"/>
      <c r="K280" s="260"/>
      <c r="L280" s="266"/>
      <c r="M280" s="267"/>
      <c r="N280" s="268"/>
      <c r="O280" s="268"/>
      <c r="P280" s="268"/>
      <c r="Q280" s="268"/>
      <c r="R280" s="268"/>
      <c r="S280" s="268"/>
      <c r="T280" s="26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70" t="s">
        <v>174</v>
      </c>
      <c r="AU280" s="270" t="s">
        <v>91</v>
      </c>
      <c r="AV280" s="13" t="s">
        <v>91</v>
      </c>
      <c r="AW280" s="13" t="s">
        <v>32</v>
      </c>
      <c r="AX280" s="13" t="s">
        <v>84</v>
      </c>
      <c r="AY280" s="270" t="s">
        <v>165</v>
      </c>
    </row>
    <row r="281" s="2" customFormat="1" ht="16.5" customHeight="1">
      <c r="A281" s="38"/>
      <c r="B281" s="39"/>
      <c r="C281" s="245" t="s">
        <v>705</v>
      </c>
      <c r="D281" s="245" t="s">
        <v>168</v>
      </c>
      <c r="E281" s="246" t="s">
        <v>706</v>
      </c>
      <c r="F281" s="247" t="s">
        <v>707</v>
      </c>
      <c r="G281" s="248" t="s">
        <v>185</v>
      </c>
      <c r="H281" s="249">
        <v>67.064999999999998</v>
      </c>
      <c r="I281" s="250"/>
      <c r="J281" s="251">
        <f>ROUND(I281*H281,2)</f>
        <v>0</v>
      </c>
      <c r="K281" s="252"/>
      <c r="L281" s="44"/>
      <c r="M281" s="253" t="s">
        <v>1</v>
      </c>
      <c r="N281" s="254" t="s">
        <v>42</v>
      </c>
      <c r="O281" s="91"/>
      <c r="P281" s="255">
        <f>O281*H281</f>
        <v>0</v>
      </c>
      <c r="Q281" s="255">
        <v>0.00014999999999999999</v>
      </c>
      <c r="R281" s="255">
        <f>Q281*H281</f>
        <v>0.010059749999999999</v>
      </c>
      <c r="S281" s="255">
        <v>0</v>
      </c>
      <c r="T281" s="25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57" t="s">
        <v>256</v>
      </c>
      <c r="AT281" s="257" t="s">
        <v>168</v>
      </c>
      <c r="AU281" s="257" t="s">
        <v>91</v>
      </c>
      <c r="AY281" s="17" t="s">
        <v>165</v>
      </c>
      <c r="BE281" s="258">
        <f>IF(N281="základní",J281,0)</f>
        <v>0</v>
      </c>
      <c r="BF281" s="258">
        <f>IF(N281="snížená",J281,0)</f>
        <v>0</v>
      </c>
      <c r="BG281" s="258">
        <f>IF(N281="zákl. přenesená",J281,0)</f>
        <v>0</v>
      </c>
      <c r="BH281" s="258">
        <f>IF(N281="sníž. přenesená",J281,0)</f>
        <v>0</v>
      </c>
      <c r="BI281" s="258">
        <f>IF(N281="nulová",J281,0)</f>
        <v>0</v>
      </c>
      <c r="BJ281" s="17" t="s">
        <v>91</v>
      </c>
      <c r="BK281" s="258">
        <f>ROUND(I281*H281,2)</f>
        <v>0</v>
      </c>
      <c r="BL281" s="17" t="s">
        <v>256</v>
      </c>
      <c r="BM281" s="257" t="s">
        <v>935</v>
      </c>
    </row>
    <row r="282" s="15" customFormat="1">
      <c r="A282" s="15"/>
      <c r="B282" s="299"/>
      <c r="C282" s="300"/>
      <c r="D282" s="261" t="s">
        <v>174</v>
      </c>
      <c r="E282" s="301" t="s">
        <v>1</v>
      </c>
      <c r="F282" s="302" t="s">
        <v>709</v>
      </c>
      <c r="G282" s="300"/>
      <c r="H282" s="301" t="s">
        <v>1</v>
      </c>
      <c r="I282" s="303"/>
      <c r="J282" s="300"/>
      <c r="K282" s="300"/>
      <c r="L282" s="304"/>
      <c r="M282" s="305"/>
      <c r="N282" s="306"/>
      <c r="O282" s="306"/>
      <c r="P282" s="306"/>
      <c r="Q282" s="306"/>
      <c r="R282" s="306"/>
      <c r="S282" s="306"/>
      <c r="T282" s="30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308" t="s">
        <v>174</v>
      </c>
      <c r="AU282" s="308" t="s">
        <v>91</v>
      </c>
      <c r="AV282" s="15" t="s">
        <v>84</v>
      </c>
      <c r="AW282" s="15" t="s">
        <v>32</v>
      </c>
      <c r="AX282" s="15" t="s">
        <v>76</v>
      </c>
      <c r="AY282" s="308" t="s">
        <v>165</v>
      </c>
    </row>
    <row r="283" s="13" customFormat="1">
      <c r="A283" s="13"/>
      <c r="B283" s="259"/>
      <c r="C283" s="260"/>
      <c r="D283" s="261" t="s">
        <v>174</v>
      </c>
      <c r="E283" s="262" t="s">
        <v>1</v>
      </c>
      <c r="F283" s="263" t="s">
        <v>472</v>
      </c>
      <c r="G283" s="260"/>
      <c r="H283" s="264">
        <v>67.064999999999998</v>
      </c>
      <c r="I283" s="265"/>
      <c r="J283" s="260"/>
      <c r="K283" s="260"/>
      <c r="L283" s="266"/>
      <c r="M283" s="267"/>
      <c r="N283" s="268"/>
      <c r="O283" s="268"/>
      <c r="P283" s="268"/>
      <c r="Q283" s="268"/>
      <c r="R283" s="268"/>
      <c r="S283" s="268"/>
      <c r="T283" s="26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0" t="s">
        <v>174</v>
      </c>
      <c r="AU283" s="270" t="s">
        <v>91</v>
      </c>
      <c r="AV283" s="13" t="s">
        <v>91</v>
      </c>
      <c r="AW283" s="13" t="s">
        <v>32</v>
      </c>
      <c r="AX283" s="13" t="s">
        <v>84</v>
      </c>
      <c r="AY283" s="270" t="s">
        <v>165</v>
      </c>
    </row>
    <row r="284" s="2" customFormat="1" ht="21.75" customHeight="1">
      <c r="A284" s="38"/>
      <c r="B284" s="39"/>
      <c r="C284" s="245" t="s">
        <v>710</v>
      </c>
      <c r="D284" s="245" t="s">
        <v>168</v>
      </c>
      <c r="E284" s="246" t="s">
        <v>711</v>
      </c>
      <c r="F284" s="247" t="s">
        <v>712</v>
      </c>
      <c r="G284" s="248" t="s">
        <v>185</v>
      </c>
      <c r="H284" s="249">
        <v>60.359000000000002</v>
      </c>
      <c r="I284" s="250"/>
      <c r="J284" s="251">
        <f>ROUND(I284*H284,2)</f>
        <v>0</v>
      </c>
      <c r="K284" s="252"/>
      <c r="L284" s="44"/>
      <c r="M284" s="253" t="s">
        <v>1</v>
      </c>
      <c r="N284" s="254" t="s">
        <v>42</v>
      </c>
      <c r="O284" s="91"/>
      <c r="P284" s="255">
        <f>O284*H284</f>
        <v>0</v>
      </c>
      <c r="Q284" s="255">
        <v>0.0047000000000000002</v>
      </c>
      <c r="R284" s="255">
        <f>Q284*H284</f>
        <v>0.28368730000000003</v>
      </c>
      <c r="S284" s="255">
        <v>0</v>
      </c>
      <c r="T284" s="25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57" t="s">
        <v>256</v>
      </c>
      <c r="AT284" s="257" t="s">
        <v>168</v>
      </c>
      <c r="AU284" s="257" t="s">
        <v>91</v>
      </c>
      <c r="AY284" s="17" t="s">
        <v>165</v>
      </c>
      <c r="BE284" s="258">
        <f>IF(N284="základní",J284,0)</f>
        <v>0</v>
      </c>
      <c r="BF284" s="258">
        <f>IF(N284="snížená",J284,0)</f>
        <v>0</v>
      </c>
      <c r="BG284" s="258">
        <f>IF(N284="zákl. přenesená",J284,0)</f>
        <v>0</v>
      </c>
      <c r="BH284" s="258">
        <f>IF(N284="sníž. přenesená",J284,0)</f>
        <v>0</v>
      </c>
      <c r="BI284" s="258">
        <f>IF(N284="nulová",J284,0)</f>
        <v>0</v>
      </c>
      <c r="BJ284" s="17" t="s">
        <v>91</v>
      </c>
      <c r="BK284" s="258">
        <f>ROUND(I284*H284,2)</f>
        <v>0</v>
      </c>
      <c r="BL284" s="17" t="s">
        <v>256</v>
      </c>
      <c r="BM284" s="257" t="s">
        <v>936</v>
      </c>
    </row>
    <row r="285" s="15" customFormat="1">
      <c r="A285" s="15"/>
      <c r="B285" s="299"/>
      <c r="C285" s="300"/>
      <c r="D285" s="261" t="s">
        <v>174</v>
      </c>
      <c r="E285" s="301" t="s">
        <v>1</v>
      </c>
      <c r="F285" s="302" t="s">
        <v>714</v>
      </c>
      <c r="G285" s="300"/>
      <c r="H285" s="301" t="s">
        <v>1</v>
      </c>
      <c r="I285" s="303"/>
      <c r="J285" s="300"/>
      <c r="K285" s="300"/>
      <c r="L285" s="304"/>
      <c r="M285" s="305"/>
      <c r="N285" s="306"/>
      <c r="O285" s="306"/>
      <c r="P285" s="306"/>
      <c r="Q285" s="306"/>
      <c r="R285" s="306"/>
      <c r="S285" s="306"/>
      <c r="T285" s="30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308" t="s">
        <v>174</v>
      </c>
      <c r="AU285" s="308" t="s">
        <v>91</v>
      </c>
      <c r="AV285" s="15" t="s">
        <v>84</v>
      </c>
      <c r="AW285" s="15" t="s">
        <v>32</v>
      </c>
      <c r="AX285" s="15" t="s">
        <v>76</v>
      </c>
      <c r="AY285" s="308" t="s">
        <v>165</v>
      </c>
    </row>
    <row r="286" s="13" customFormat="1">
      <c r="A286" s="13"/>
      <c r="B286" s="259"/>
      <c r="C286" s="260"/>
      <c r="D286" s="261" t="s">
        <v>174</v>
      </c>
      <c r="E286" s="262" t="s">
        <v>1</v>
      </c>
      <c r="F286" s="263" t="s">
        <v>715</v>
      </c>
      <c r="G286" s="260"/>
      <c r="H286" s="264">
        <v>60.359000000000002</v>
      </c>
      <c r="I286" s="265"/>
      <c r="J286" s="260"/>
      <c r="K286" s="260"/>
      <c r="L286" s="266"/>
      <c r="M286" s="267"/>
      <c r="N286" s="268"/>
      <c r="O286" s="268"/>
      <c r="P286" s="268"/>
      <c r="Q286" s="268"/>
      <c r="R286" s="268"/>
      <c r="S286" s="268"/>
      <c r="T286" s="26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70" t="s">
        <v>174</v>
      </c>
      <c r="AU286" s="270" t="s">
        <v>91</v>
      </c>
      <c r="AV286" s="13" t="s">
        <v>91</v>
      </c>
      <c r="AW286" s="13" t="s">
        <v>32</v>
      </c>
      <c r="AX286" s="13" t="s">
        <v>84</v>
      </c>
      <c r="AY286" s="270" t="s">
        <v>165</v>
      </c>
    </row>
    <row r="287" s="2" customFormat="1" ht="21.75" customHeight="1">
      <c r="A287" s="38"/>
      <c r="B287" s="39"/>
      <c r="C287" s="245" t="s">
        <v>716</v>
      </c>
      <c r="D287" s="245" t="s">
        <v>168</v>
      </c>
      <c r="E287" s="246" t="s">
        <v>717</v>
      </c>
      <c r="F287" s="247" t="s">
        <v>718</v>
      </c>
      <c r="G287" s="248" t="s">
        <v>185</v>
      </c>
      <c r="H287" s="249">
        <v>1.24</v>
      </c>
      <c r="I287" s="250"/>
      <c r="J287" s="251">
        <f>ROUND(I287*H287,2)</f>
        <v>0</v>
      </c>
      <c r="K287" s="252"/>
      <c r="L287" s="44"/>
      <c r="M287" s="253" t="s">
        <v>1</v>
      </c>
      <c r="N287" s="254" t="s">
        <v>42</v>
      </c>
      <c r="O287" s="91"/>
      <c r="P287" s="255">
        <f>O287*H287</f>
        <v>0</v>
      </c>
      <c r="Q287" s="255">
        <v>0.00029</v>
      </c>
      <c r="R287" s="255">
        <f>Q287*H287</f>
        <v>0.00035960000000000001</v>
      </c>
      <c r="S287" s="255">
        <v>0</v>
      </c>
      <c r="T287" s="25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57" t="s">
        <v>256</v>
      </c>
      <c r="AT287" s="257" t="s">
        <v>168</v>
      </c>
      <c r="AU287" s="257" t="s">
        <v>91</v>
      </c>
      <c r="AY287" s="17" t="s">
        <v>165</v>
      </c>
      <c r="BE287" s="258">
        <f>IF(N287="základní",J287,0)</f>
        <v>0</v>
      </c>
      <c r="BF287" s="258">
        <f>IF(N287="snížená",J287,0)</f>
        <v>0</v>
      </c>
      <c r="BG287" s="258">
        <f>IF(N287="zákl. přenesená",J287,0)</f>
        <v>0</v>
      </c>
      <c r="BH287" s="258">
        <f>IF(N287="sníž. přenesená",J287,0)</f>
        <v>0</v>
      </c>
      <c r="BI287" s="258">
        <f>IF(N287="nulová",J287,0)</f>
        <v>0</v>
      </c>
      <c r="BJ287" s="17" t="s">
        <v>91</v>
      </c>
      <c r="BK287" s="258">
        <f>ROUND(I287*H287,2)</f>
        <v>0</v>
      </c>
      <c r="BL287" s="17" t="s">
        <v>256</v>
      </c>
      <c r="BM287" s="257" t="s">
        <v>937</v>
      </c>
    </row>
    <row r="288" s="13" customFormat="1">
      <c r="A288" s="13"/>
      <c r="B288" s="259"/>
      <c r="C288" s="260"/>
      <c r="D288" s="261" t="s">
        <v>174</v>
      </c>
      <c r="E288" s="262" t="s">
        <v>1</v>
      </c>
      <c r="F288" s="263" t="s">
        <v>650</v>
      </c>
      <c r="G288" s="260"/>
      <c r="H288" s="264">
        <v>0.59999999999999998</v>
      </c>
      <c r="I288" s="265"/>
      <c r="J288" s="260"/>
      <c r="K288" s="260"/>
      <c r="L288" s="266"/>
      <c r="M288" s="267"/>
      <c r="N288" s="268"/>
      <c r="O288" s="268"/>
      <c r="P288" s="268"/>
      <c r="Q288" s="268"/>
      <c r="R288" s="268"/>
      <c r="S288" s="268"/>
      <c r="T288" s="26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0" t="s">
        <v>174</v>
      </c>
      <c r="AU288" s="270" t="s">
        <v>91</v>
      </c>
      <c r="AV288" s="13" t="s">
        <v>91</v>
      </c>
      <c r="AW288" s="13" t="s">
        <v>32</v>
      </c>
      <c r="AX288" s="13" t="s">
        <v>76</v>
      </c>
      <c r="AY288" s="270" t="s">
        <v>165</v>
      </c>
    </row>
    <row r="289" s="13" customFormat="1">
      <c r="A289" s="13"/>
      <c r="B289" s="259"/>
      <c r="C289" s="260"/>
      <c r="D289" s="261" t="s">
        <v>174</v>
      </c>
      <c r="E289" s="262" t="s">
        <v>1</v>
      </c>
      <c r="F289" s="263" t="s">
        <v>651</v>
      </c>
      <c r="G289" s="260"/>
      <c r="H289" s="264">
        <v>0.64000000000000001</v>
      </c>
      <c r="I289" s="265"/>
      <c r="J289" s="260"/>
      <c r="K289" s="260"/>
      <c r="L289" s="266"/>
      <c r="M289" s="267"/>
      <c r="N289" s="268"/>
      <c r="O289" s="268"/>
      <c r="P289" s="268"/>
      <c r="Q289" s="268"/>
      <c r="R289" s="268"/>
      <c r="S289" s="268"/>
      <c r="T289" s="26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70" t="s">
        <v>174</v>
      </c>
      <c r="AU289" s="270" t="s">
        <v>91</v>
      </c>
      <c r="AV289" s="13" t="s">
        <v>91</v>
      </c>
      <c r="AW289" s="13" t="s">
        <v>32</v>
      </c>
      <c r="AX289" s="13" t="s">
        <v>76</v>
      </c>
      <c r="AY289" s="270" t="s">
        <v>165</v>
      </c>
    </row>
    <row r="290" s="14" customFormat="1">
      <c r="A290" s="14"/>
      <c r="B290" s="271"/>
      <c r="C290" s="272"/>
      <c r="D290" s="261" t="s">
        <v>174</v>
      </c>
      <c r="E290" s="273" t="s">
        <v>1</v>
      </c>
      <c r="F290" s="274" t="s">
        <v>182</v>
      </c>
      <c r="G290" s="272"/>
      <c r="H290" s="275">
        <v>1.24</v>
      </c>
      <c r="I290" s="276"/>
      <c r="J290" s="272"/>
      <c r="K290" s="272"/>
      <c r="L290" s="277"/>
      <c r="M290" s="278"/>
      <c r="N290" s="279"/>
      <c r="O290" s="279"/>
      <c r="P290" s="279"/>
      <c r="Q290" s="279"/>
      <c r="R290" s="279"/>
      <c r="S290" s="279"/>
      <c r="T290" s="28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81" t="s">
        <v>174</v>
      </c>
      <c r="AU290" s="281" t="s">
        <v>91</v>
      </c>
      <c r="AV290" s="14" t="s">
        <v>172</v>
      </c>
      <c r="AW290" s="14" t="s">
        <v>32</v>
      </c>
      <c r="AX290" s="14" t="s">
        <v>84</v>
      </c>
      <c r="AY290" s="281" t="s">
        <v>165</v>
      </c>
    </row>
    <row r="291" s="2" customFormat="1" ht="21.75" customHeight="1">
      <c r="A291" s="38"/>
      <c r="B291" s="39"/>
      <c r="C291" s="245" t="s">
        <v>720</v>
      </c>
      <c r="D291" s="245" t="s">
        <v>168</v>
      </c>
      <c r="E291" s="246" t="s">
        <v>721</v>
      </c>
      <c r="F291" s="247" t="s">
        <v>722</v>
      </c>
      <c r="G291" s="248" t="s">
        <v>185</v>
      </c>
      <c r="H291" s="249">
        <v>1.24</v>
      </c>
      <c r="I291" s="250"/>
      <c r="J291" s="251">
        <f>ROUND(I291*H291,2)</f>
        <v>0</v>
      </c>
      <c r="K291" s="252"/>
      <c r="L291" s="44"/>
      <c r="M291" s="253" t="s">
        <v>1</v>
      </c>
      <c r="N291" s="254" t="s">
        <v>42</v>
      </c>
      <c r="O291" s="91"/>
      <c r="P291" s="255">
        <f>O291*H291</f>
        <v>0</v>
      </c>
      <c r="Q291" s="255">
        <v>0.00066</v>
      </c>
      <c r="R291" s="255">
        <f>Q291*H291</f>
        <v>0.00081839999999999994</v>
      </c>
      <c r="S291" s="255">
        <v>0</v>
      </c>
      <c r="T291" s="25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57" t="s">
        <v>256</v>
      </c>
      <c r="AT291" s="257" t="s">
        <v>168</v>
      </c>
      <c r="AU291" s="257" t="s">
        <v>91</v>
      </c>
      <c r="AY291" s="17" t="s">
        <v>165</v>
      </c>
      <c r="BE291" s="258">
        <f>IF(N291="základní",J291,0)</f>
        <v>0</v>
      </c>
      <c r="BF291" s="258">
        <f>IF(N291="snížená",J291,0)</f>
        <v>0</v>
      </c>
      <c r="BG291" s="258">
        <f>IF(N291="zákl. přenesená",J291,0)</f>
        <v>0</v>
      </c>
      <c r="BH291" s="258">
        <f>IF(N291="sníž. přenesená",J291,0)</f>
        <v>0</v>
      </c>
      <c r="BI291" s="258">
        <f>IF(N291="nulová",J291,0)</f>
        <v>0</v>
      </c>
      <c r="BJ291" s="17" t="s">
        <v>91</v>
      </c>
      <c r="BK291" s="258">
        <f>ROUND(I291*H291,2)</f>
        <v>0</v>
      </c>
      <c r="BL291" s="17" t="s">
        <v>256</v>
      </c>
      <c r="BM291" s="257" t="s">
        <v>938</v>
      </c>
    </row>
    <row r="292" s="13" customFormat="1">
      <c r="A292" s="13"/>
      <c r="B292" s="259"/>
      <c r="C292" s="260"/>
      <c r="D292" s="261" t="s">
        <v>174</v>
      </c>
      <c r="E292" s="262" t="s">
        <v>1</v>
      </c>
      <c r="F292" s="263" t="s">
        <v>650</v>
      </c>
      <c r="G292" s="260"/>
      <c r="H292" s="264">
        <v>0.59999999999999998</v>
      </c>
      <c r="I292" s="265"/>
      <c r="J292" s="260"/>
      <c r="K292" s="260"/>
      <c r="L292" s="266"/>
      <c r="M292" s="267"/>
      <c r="N292" s="268"/>
      <c r="O292" s="268"/>
      <c r="P292" s="268"/>
      <c r="Q292" s="268"/>
      <c r="R292" s="268"/>
      <c r="S292" s="268"/>
      <c r="T292" s="26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70" t="s">
        <v>174</v>
      </c>
      <c r="AU292" s="270" t="s">
        <v>91</v>
      </c>
      <c r="AV292" s="13" t="s">
        <v>91</v>
      </c>
      <c r="AW292" s="13" t="s">
        <v>32</v>
      </c>
      <c r="AX292" s="13" t="s">
        <v>76</v>
      </c>
      <c r="AY292" s="270" t="s">
        <v>165</v>
      </c>
    </row>
    <row r="293" s="13" customFormat="1">
      <c r="A293" s="13"/>
      <c r="B293" s="259"/>
      <c r="C293" s="260"/>
      <c r="D293" s="261" t="s">
        <v>174</v>
      </c>
      <c r="E293" s="262" t="s">
        <v>1</v>
      </c>
      <c r="F293" s="263" t="s">
        <v>724</v>
      </c>
      <c r="G293" s="260"/>
      <c r="H293" s="264">
        <v>0.64000000000000001</v>
      </c>
      <c r="I293" s="265"/>
      <c r="J293" s="260"/>
      <c r="K293" s="260"/>
      <c r="L293" s="266"/>
      <c r="M293" s="267"/>
      <c r="N293" s="268"/>
      <c r="O293" s="268"/>
      <c r="P293" s="268"/>
      <c r="Q293" s="268"/>
      <c r="R293" s="268"/>
      <c r="S293" s="268"/>
      <c r="T293" s="26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70" t="s">
        <v>174</v>
      </c>
      <c r="AU293" s="270" t="s">
        <v>91</v>
      </c>
      <c r="AV293" s="13" t="s">
        <v>91</v>
      </c>
      <c r="AW293" s="13" t="s">
        <v>32</v>
      </c>
      <c r="AX293" s="13" t="s">
        <v>76</v>
      </c>
      <c r="AY293" s="270" t="s">
        <v>165</v>
      </c>
    </row>
    <row r="294" s="14" customFormat="1">
      <c r="A294" s="14"/>
      <c r="B294" s="271"/>
      <c r="C294" s="272"/>
      <c r="D294" s="261" t="s">
        <v>174</v>
      </c>
      <c r="E294" s="273" t="s">
        <v>1</v>
      </c>
      <c r="F294" s="274" t="s">
        <v>182</v>
      </c>
      <c r="G294" s="272"/>
      <c r="H294" s="275">
        <v>1.24</v>
      </c>
      <c r="I294" s="276"/>
      <c r="J294" s="272"/>
      <c r="K294" s="272"/>
      <c r="L294" s="277"/>
      <c r="M294" s="278"/>
      <c r="N294" s="279"/>
      <c r="O294" s="279"/>
      <c r="P294" s="279"/>
      <c r="Q294" s="279"/>
      <c r="R294" s="279"/>
      <c r="S294" s="279"/>
      <c r="T294" s="28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81" t="s">
        <v>174</v>
      </c>
      <c r="AU294" s="281" t="s">
        <v>91</v>
      </c>
      <c r="AV294" s="14" t="s">
        <v>172</v>
      </c>
      <c r="AW294" s="14" t="s">
        <v>32</v>
      </c>
      <c r="AX294" s="14" t="s">
        <v>84</v>
      </c>
      <c r="AY294" s="281" t="s">
        <v>165</v>
      </c>
    </row>
    <row r="295" s="12" customFormat="1" ht="22.8" customHeight="1">
      <c r="A295" s="12"/>
      <c r="B295" s="229"/>
      <c r="C295" s="230"/>
      <c r="D295" s="231" t="s">
        <v>75</v>
      </c>
      <c r="E295" s="243" t="s">
        <v>436</v>
      </c>
      <c r="F295" s="243" t="s">
        <v>437</v>
      </c>
      <c r="G295" s="230"/>
      <c r="H295" s="230"/>
      <c r="I295" s="233"/>
      <c r="J295" s="244">
        <f>BK295</f>
        <v>0</v>
      </c>
      <c r="K295" s="230"/>
      <c r="L295" s="235"/>
      <c r="M295" s="236"/>
      <c r="N295" s="237"/>
      <c r="O295" s="237"/>
      <c r="P295" s="238">
        <f>SUM(P296:P310)</f>
        <v>0</v>
      </c>
      <c r="Q295" s="237"/>
      <c r="R295" s="238">
        <f>SUM(R296:R310)</f>
        <v>0.64588580000000007</v>
      </c>
      <c r="S295" s="237"/>
      <c r="T295" s="239">
        <f>SUM(T296:T310)</f>
        <v>0.010059749999999999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40" t="s">
        <v>91</v>
      </c>
      <c r="AT295" s="241" t="s">
        <v>75</v>
      </c>
      <c r="AU295" s="241" t="s">
        <v>84</v>
      </c>
      <c r="AY295" s="240" t="s">
        <v>165</v>
      </c>
      <c r="BK295" s="242">
        <f>SUM(BK296:BK310)</f>
        <v>0</v>
      </c>
    </row>
    <row r="296" s="2" customFormat="1" ht="21.75" customHeight="1">
      <c r="A296" s="38"/>
      <c r="B296" s="39"/>
      <c r="C296" s="245" t="s">
        <v>725</v>
      </c>
      <c r="D296" s="245" t="s">
        <v>168</v>
      </c>
      <c r="E296" s="246" t="s">
        <v>726</v>
      </c>
      <c r="F296" s="247" t="s">
        <v>727</v>
      </c>
      <c r="G296" s="248" t="s">
        <v>185</v>
      </c>
      <c r="H296" s="249">
        <v>67.064999999999998</v>
      </c>
      <c r="I296" s="250"/>
      <c r="J296" s="251">
        <f>ROUND(I296*H296,2)</f>
        <v>0</v>
      </c>
      <c r="K296" s="252"/>
      <c r="L296" s="44"/>
      <c r="M296" s="253" t="s">
        <v>1</v>
      </c>
      <c r="N296" s="254" t="s">
        <v>42</v>
      </c>
      <c r="O296" s="91"/>
      <c r="P296" s="255">
        <f>O296*H296</f>
        <v>0</v>
      </c>
      <c r="Q296" s="255">
        <v>0</v>
      </c>
      <c r="R296" s="255">
        <f>Q296*H296</f>
        <v>0</v>
      </c>
      <c r="S296" s="255">
        <v>0.00014999999999999999</v>
      </c>
      <c r="T296" s="256">
        <f>S296*H296</f>
        <v>0.010059749999999999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57" t="s">
        <v>256</v>
      </c>
      <c r="AT296" s="257" t="s">
        <v>168</v>
      </c>
      <c r="AU296" s="257" t="s">
        <v>91</v>
      </c>
      <c r="AY296" s="17" t="s">
        <v>165</v>
      </c>
      <c r="BE296" s="258">
        <f>IF(N296="základní",J296,0)</f>
        <v>0</v>
      </c>
      <c r="BF296" s="258">
        <f>IF(N296="snížená",J296,0)</f>
        <v>0</v>
      </c>
      <c r="BG296" s="258">
        <f>IF(N296="zákl. přenesená",J296,0)</f>
        <v>0</v>
      </c>
      <c r="BH296" s="258">
        <f>IF(N296="sníž. přenesená",J296,0)</f>
        <v>0</v>
      </c>
      <c r="BI296" s="258">
        <f>IF(N296="nulová",J296,0)</f>
        <v>0</v>
      </c>
      <c r="BJ296" s="17" t="s">
        <v>91</v>
      </c>
      <c r="BK296" s="258">
        <f>ROUND(I296*H296,2)</f>
        <v>0</v>
      </c>
      <c r="BL296" s="17" t="s">
        <v>256</v>
      </c>
      <c r="BM296" s="257" t="s">
        <v>939</v>
      </c>
    </row>
    <row r="297" s="13" customFormat="1">
      <c r="A297" s="13"/>
      <c r="B297" s="259"/>
      <c r="C297" s="260"/>
      <c r="D297" s="261" t="s">
        <v>174</v>
      </c>
      <c r="E297" s="262" t="s">
        <v>472</v>
      </c>
      <c r="F297" s="263" t="s">
        <v>940</v>
      </c>
      <c r="G297" s="260"/>
      <c r="H297" s="264">
        <v>67.064999999999998</v>
      </c>
      <c r="I297" s="265"/>
      <c r="J297" s="260"/>
      <c r="K297" s="260"/>
      <c r="L297" s="266"/>
      <c r="M297" s="267"/>
      <c r="N297" s="268"/>
      <c r="O297" s="268"/>
      <c r="P297" s="268"/>
      <c r="Q297" s="268"/>
      <c r="R297" s="268"/>
      <c r="S297" s="268"/>
      <c r="T297" s="26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70" t="s">
        <v>174</v>
      </c>
      <c r="AU297" s="270" t="s">
        <v>91</v>
      </c>
      <c r="AV297" s="13" t="s">
        <v>91</v>
      </c>
      <c r="AW297" s="13" t="s">
        <v>32</v>
      </c>
      <c r="AX297" s="13" t="s">
        <v>84</v>
      </c>
      <c r="AY297" s="270" t="s">
        <v>165</v>
      </c>
    </row>
    <row r="298" s="2" customFormat="1" ht="21.75" customHeight="1">
      <c r="A298" s="38"/>
      <c r="B298" s="39"/>
      <c r="C298" s="245" t="s">
        <v>730</v>
      </c>
      <c r="D298" s="245" t="s">
        <v>168</v>
      </c>
      <c r="E298" s="246" t="s">
        <v>439</v>
      </c>
      <c r="F298" s="247" t="s">
        <v>440</v>
      </c>
      <c r="G298" s="248" t="s">
        <v>185</v>
      </c>
      <c r="H298" s="249">
        <v>117.84999999999999</v>
      </c>
      <c r="I298" s="250"/>
      <c r="J298" s="251">
        <f>ROUND(I298*H298,2)</f>
        <v>0</v>
      </c>
      <c r="K298" s="252"/>
      <c r="L298" s="44"/>
      <c r="M298" s="253" t="s">
        <v>1</v>
      </c>
      <c r="N298" s="254" t="s">
        <v>42</v>
      </c>
      <c r="O298" s="91"/>
      <c r="P298" s="255">
        <f>O298*H298</f>
        <v>0</v>
      </c>
      <c r="Q298" s="255">
        <v>0</v>
      </c>
      <c r="R298" s="255">
        <f>Q298*H298</f>
        <v>0</v>
      </c>
      <c r="S298" s="255">
        <v>0</v>
      </c>
      <c r="T298" s="25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7" t="s">
        <v>256</v>
      </c>
      <c r="AT298" s="257" t="s">
        <v>168</v>
      </c>
      <c r="AU298" s="257" t="s">
        <v>91</v>
      </c>
      <c r="AY298" s="17" t="s">
        <v>165</v>
      </c>
      <c r="BE298" s="258">
        <f>IF(N298="základní",J298,0)</f>
        <v>0</v>
      </c>
      <c r="BF298" s="258">
        <f>IF(N298="snížená",J298,0)</f>
        <v>0</v>
      </c>
      <c r="BG298" s="258">
        <f>IF(N298="zákl. přenesená",J298,0)</f>
        <v>0</v>
      </c>
      <c r="BH298" s="258">
        <f>IF(N298="sníž. přenesená",J298,0)</f>
        <v>0</v>
      </c>
      <c r="BI298" s="258">
        <f>IF(N298="nulová",J298,0)</f>
        <v>0</v>
      </c>
      <c r="BJ298" s="17" t="s">
        <v>91</v>
      </c>
      <c r="BK298" s="258">
        <f>ROUND(I298*H298,2)</f>
        <v>0</v>
      </c>
      <c r="BL298" s="17" t="s">
        <v>256</v>
      </c>
      <c r="BM298" s="257" t="s">
        <v>941</v>
      </c>
    </row>
    <row r="299" s="13" customFormat="1">
      <c r="A299" s="13"/>
      <c r="B299" s="259"/>
      <c r="C299" s="260"/>
      <c r="D299" s="261" t="s">
        <v>174</v>
      </c>
      <c r="E299" s="262" t="s">
        <v>1</v>
      </c>
      <c r="F299" s="263" t="s">
        <v>942</v>
      </c>
      <c r="G299" s="260"/>
      <c r="H299" s="264">
        <v>117.84999999999999</v>
      </c>
      <c r="I299" s="265"/>
      <c r="J299" s="260"/>
      <c r="K299" s="260"/>
      <c r="L299" s="266"/>
      <c r="M299" s="267"/>
      <c r="N299" s="268"/>
      <c r="O299" s="268"/>
      <c r="P299" s="268"/>
      <c r="Q299" s="268"/>
      <c r="R299" s="268"/>
      <c r="S299" s="268"/>
      <c r="T299" s="26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0" t="s">
        <v>174</v>
      </c>
      <c r="AU299" s="270" t="s">
        <v>91</v>
      </c>
      <c r="AV299" s="13" t="s">
        <v>91</v>
      </c>
      <c r="AW299" s="13" t="s">
        <v>32</v>
      </c>
      <c r="AX299" s="13" t="s">
        <v>84</v>
      </c>
      <c r="AY299" s="270" t="s">
        <v>165</v>
      </c>
    </row>
    <row r="300" s="2" customFormat="1" ht="16.5" customHeight="1">
      <c r="A300" s="38"/>
      <c r="B300" s="39"/>
      <c r="C300" s="282" t="s">
        <v>733</v>
      </c>
      <c r="D300" s="282" t="s">
        <v>219</v>
      </c>
      <c r="E300" s="283" t="s">
        <v>443</v>
      </c>
      <c r="F300" s="284" t="s">
        <v>444</v>
      </c>
      <c r="G300" s="285" t="s">
        <v>185</v>
      </c>
      <c r="H300" s="286">
        <v>123.743</v>
      </c>
      <c r="I300" s="287"/>
      <c r="J300" s="288">
        <f>ROUND(I300*H300,2)</f>
        <v>0</v>
      </c>
      <c r="K300" s="289"/>
      <c r="L300" s="290"/>
      <c r="M300" s="291" t="s">
        <v>1</v>
      </c>
      <c r="N300" s="292" t="s">
        <v>42</v>
      </c>
      <c r="O300" s="91"/>
      <c r="P300" s="255">
        <f>O300*H300</f>
        <v>0</v>
      </c>
      <c r="Q300" s="255">
        <v>0</v>
      </c>
      <c r="R300" s="255">
        <f>Q300*H300</f>
        <v>0</v>
      </c>
      <c r="S300" s="255">
        <v>0</v>
      </c>
      <c r="T300" s="25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57" t="s">
        <v>331</v>
      </c>
      <c r="AT300" s="257" t="s">
        <v>219</v>
      </c>
      <c r="AU300" s="257" t="s">
        <v>91</v>
      </c>
      <c r="AY300" s="17" t="s">
        <v>165</v>
      </c>
      <c r="BE300" s="258">
        <f>IF(N300="základní",J300,0)</f>
        <v>0</v>
      </c>
      <c r="BF300" s="258">
        <f>IF(N300="snížená",J300,0)</f>
        <v>0</v>
      </c>
      <c r="BG300" s="258">
        <f>IF(N300="zákl. přenesená",J300,0)</f>
        <v>0</v>
      </c>
      <c r="BH300" s="258">
        <f>IF(N300="sníž. přenesená",J300,0)</f>
        <v>0</v>
      </c>
      <c r="BI300" s="258">
        <f>IF(N300="nulová",J300,0)</f>
        <v>0</v>
      </c>
      <c r="BJ300" s="17" t="s">
        <v>91</v>
      </c>
      <c r="BK300" s="258">
        <f>ROUND(I300*H300,2)</f>
        <v>0</v>
      </c>
      <c r="BL300" s="17" t="s">
        <v>256</v>
      </c>
      <c r="BM300" s="257" t="s">
        <v>943</v>
      </c>
    </row>
    <row r="301" s="13" customFormat="1">
      <c r="A301" s="13"/>
      <c r="B301" s="259"/>
      <c r="C301" s="260"/>
      <c r="D301" s="261" t="s">
        <v>174</v>
      </c>
      <c r="E301" s="260"/>
      <c r="F301" s="263" t="s">
        <v>944</v>
      </c>
      <c r="G301" s="260"/>
      <c r="H301" s="264">
        <v>123.743</v>
      </c>
      <c r="I301" s="265"/>
      <c r="J301" s="260"/>
      <c r="K301" s="260"/>
      <c r="L301" s="266"/>
      <c r="M301" s="267"/>
      <c r="N301" s="268"/>
      <c r="O301" s="268"/>
      <c r="P301" s="268"/>
      <c r="Q301" s="268"/>
      <c r="R301" s="268"/>
      <c r="S301" s="268"/>
      <c r="T301" s="26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70" t="s">
        <v>174</v>
      </c>
      <c r="AU301" s="270" t="s">
        <v>91</v>
      </c>
      <c r="AV301" s="13" t="s">
        <v>91</v>
      </c>
      <c r="AW301" s="13" t="s">
        <v>4</v>
      </c>
      <c r="AX301" s="13" t="s">
        <v>84</v>
      </c>
      <c r="AY301" s="270" t="s">
        <v>165</v>
      </c>
    </row>
    <row r="302" s="2" customFormat="1" ht="21.75" customHeight="1">
      <c r="A302" s="38"/>
      <c r="B302" s="39"/>
      <c r="C302" s="245" t="s">
        <v>736</v>
      </c>
      <c r="D302" s="245" t="s">
        <v>168</v>
      </c>
      <c r="E302" s="246" t="s">
        <v>737</v>
      </c>
      <c r="F302" s="247" t="s">
        <v>738</v>
      </c>
      <c r="G302" s="248" t="s">
        <v>185</v>
      </c>
      <c r="H302" s="249">
        <v>120.545</v>
      </c>
      <c r="I302" s="250"/>
      <c r="J302" s="251">
        <f>ROUND(I302*H302,2)</f>
        <v>0</v>
      </c>
      <c r="K302" s="252"/>
      <c r="L302" s="44"/>
      <c r="M302" s="253" t="s">
        <v>1</v>
      </c>
      <c r="N302" s="254" t="s">
        <v>42</v>
      </c>
      <c r="O302" s="91"/>
      <c r="P302" s="255">
        <f>O302*H302</f>
        <v>0</v>
      </c>
      <c r="Q302" s="255">
        <v>0.00020000000000000001</v>
      </c>
      <c r="R302" s="255">
        <f>Q302*H302</f>
        <v>0.024109000000000002</v>
      </c>
      <c r="S302" s="255">
        <v>0</v>
      </c>
      <c r="T302" s="25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57" t="s">
        <v>256</v>
      </c>
      <c r="AT302" s="257" t="s">
        <v>168</v>
      </c>
      <c r="AU302" s="257" t="s">
        <v>91</v>
      </c>
      <c r="AY302" s="17" t="s">
        <v>165</v>
      </c>
      <c r="BE302" s="258">
        <f>IF(N302="základní",J302,0)</f>
        <v>0</v>
      </c>
      <c r="BF302" s="258">
        <f>IF(N302="snížená",J302,0)</f>
        <v>0</v>
      </c>
      <c r="BG302" s="258">
        <f>IF(N302="zákl. přenesená",J302,0)</f>
        <v>0</v>
      </c>
      <c r="BH302" s="258">
        <f>IF(N302="sníž. přenesená",J302,0)</f>
        <v>0</v>
      </c>
      <c r="BI302" s="258">
        <f>IF(N302="nulová",J302,0)</f>
        <v>0</v>
      </c>
      <c r="BJ302" s="17" t="s">
        <v>91</v>
      </c>
      <c r="BK302" s="258">
        <f>ROUND(I302*H302,2)</f>
        <v>0</v>
      </c>
      <c r="BL302" s="17" t="s">
        <v>256</v>
      </c>
      <c r="BM302" s="257" t="s">
        <v>945</v>
      </c>
    </row>
    <row r="303" s="15" customFormat="1">
      <c r="A303" s="15"/>
      <c r="B303" s="299"/>
      <c r="C303" s="300"/>
      <c r="D303" s="261" t="s">
        <v>174</v>
      </c>
      <c r="E303" s="301" t="s">
        <v>1</v>
      </c>
      <c r="F303" s="302" t="s">
        <v>740</v>
      </c>
      <c r="G303" s="300"/>
      <c r="H303" s="301" t="s">
        <v>1</v>
      </c>
      <c r="I303" s="303"/>
      <c r="J303" s="300"/>
      <c r="K303" s="300"/>
      <c r="L303" s="304"/>
      <c r="M303" s="305"/>
      <c r="N303" s="306"/>
      <c r="O303" s="306"/>
      <c r="P303" s="306"/>
      <c r="Q303" s="306"/>
      <c r="R303" s="306"/>
      <c r="S303" s="306"/>
      <c r="T303" s="307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308" t="s">
        <v>174</v>
      </c>
      <c r="AU303" s="308" t="s">
        <v>91</v>
      </c>
      <c r="AV303" s="15" t="s">
        <v>84</v>
      </c>
      <c r="AW303" s="15" t="s">
        <v>32</v>
      </c>
      <c r="AX303" s="15" t="s">
        <v>76</v>
      </c>
      <c r="AY303" s="308" t="s">
        <v>165</v>
      </c>
    </row>
    <row r="304" s="13" customFormat="1">
      <c r="A304" s="13"/>
      <c r="B304" s="259"/>
      <c r="C304" s="260"/>
      <c r="D304" s="261" t="s">
        <v>174</v>
      </c>
      <c r="E304" s="262" t="s">
        <v>474</v>
      </c>
      <c r="F304" s="263" t="s">
        <v>741</v>
      </c>
      <c r="G304" s="260"/>
      <c r="H304" s="264">
        <v>120.545</v>
      </c>
      <c r="I304" s="265"/>
      <c r="J304" s="260"/>
      <c r="K304" s="260"/>
      <c r="L304" s="266"/>
      <c r="M304" s="267"/>
      <c r="N304" s="268"/>
      <c r="O304" s="268"/>
      <c r="P304" s="268"/>
      <c r="Q304" s="268"/>
      <c r="R304" s="268"/>
      <c r="S304" s="268"/>
      <c r="T304" s="26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70" t="s">
        <v>174</v>
      </c>
      <c r="AU304" s="270" t="s">
        <v>91</v>
      </c>
      <c r="AV304" s="13" t="s">
        <v>91</v>
      </c>
      <c r="AW304" s="13" t="s">
        <v>32</v>
      </c>
      <c r="AX304" s="13" t="s">
        <v>84</v>
      </c>
      <c r="AY304" s="270" t="s">
        <v>165</v>
      </c>
    </row>
    <row r="305" s="2" customFormat="1" ht="21.75" customHeight="1">
      <c r="A305" s="38"/>
      <c r="B305" s="39"/>
      <c r="C305" s="245" t="s">
        <v>742</v>
      </c>
      <c r="D305" s="245" t="s">
        <v>168</v>
      </c>
      <c r="E305" s="246" t="s">
        <v>743</v>
      </c>
      <c r="F305" s="247" t="s">
        <v>744</v>
      </c>
      <c r="G305" s="248" t="s">
        <v>185</v>
      </c>
      <c r="H305" s="249">
        <v>120.545</v>
      </c>
      <c r="I305" s="250"/>
      <c r="J305" s="251">
        <f>ROUND(I305*H305,2)</f>
        <v>0</v>
      </c>
      <c r="K305" s="252"/>
      <c r="L305" s="44"/>
      <c r="M305" s="253" t="s">
        <v>1</v>
      </c>
      <c r="N305" s="254" t="s">
        <v>42</v>
      </c>
      <c r="O305" s="91"/>
      <c r="P305" s="255">
        <f>O305*H305</f>
        <v>0</v>
      </c>
      <c r="Q305" s="255">
        <v>0.00029</v>
      </c>
      <c r="R305" s="255">
        <f>Q305*H305</f>
        <v>0.034958049999999997</v>
      </c>
      <c r="S305" s="255">
        <v>0</v>
      </c>
      <c r="T305" s="25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57" t="s">
        <v>256</v>
      </c>
      <c r="AT305" s="257" t="s">
        <v>168</v>
      </c>
      <c r="AU305" s="257" t="s">
        <v>91</v>
      </c>
      <c r="AY305" s="17" t="s">
        <v>165</v>
      </c>
      <c r="BE305" s="258">
        <f>IF(N305="základní",J305,0)</f>
        <v>0</v>
      </c>
      <c r="BF305" s="258">
        <f>IF(N305="snížená",J305,0)</f>
        <v>0</v>
      </c>
      <c r="BG305" s="258">
        <f>IF(N305="zákl. přenesená",J305,0)</f>
        <v>0</v>
      </c>
      <c r="BH305" s="258">
        <f>IF(N305="sníž. přenesená",J305,0)</f>
        <v>0</v>
      </c>
      <c r="BI305" s="258">
        <f>IF(N305="nulová",J305,0)</f>
        <v>0</v>
      </c>
      <c r="BJ305" s="17" t="s">
        <v>91</v>
      </c>
      <c r="BK305" s="258">
        <f>ROUND(I305*H305,2)</f>
        <v>0</v>
      </c>
      <c r="BL305" s="17" t="s">
        <v>256</v>
      </c>
      <c r="BM305" s="257" t="s">
        <v>946</v>
      </c>
    </row>
    <row r="306" s="13" customFormat="1">
      <c r="A306" s="13"/>
      <c r="B306" s="259"/>
      <c r="C306" s="260"/>
      <c r="D306" s="261" t="s">
        <v>174</v>
      </c>
      <c r="E306" s="262" t="s">
        <v>1</v>
      </c>
      <c r="F306" s="263" t="s">
        <v>474</v>
      </c>
      <c r="G306" s="260"/>
      <c r="H306" s="264">
        <v>120.545</v>
      </c>
      <c r="I306" s="265"/>
      <c r="J306" s="260"/>
      <c r="K306" s="260"/>
      <c r="L306" s="266"/>
      <c r="M306" s="267"/>
      <c r="N306" s="268"/>
      <c r="O306" s="268"/>
      <c r="P306" s="268"/>
      <c r="Q306" s="268"/>
      <c r="R306" s="268"/>
      <c r="S306" s="268"/>
      <c r="T306" s="26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0" t="s">
        <v>174</v>
      </c>
      <c r="AU306" s="270" t="s">
        <v>91</v>
      </c>
      <c r="AV306" s="13" t="s">
        <v>91</v>
      </c>
      <c r="AW306" s="13" t="s">
        <v>32</v>
      </c>
      <c r="AX306" s="13" t="s">
        <v>84</v>
      </c>
      <c r="AY306" s="270" t="s">
        <v>165</v>
      </c>
    </row>
    <row r="307" s="2" customFormat="1" ht="21.75" customHeight="1">
      <c r="A307" s="38"/>
      <c r="B307" s="39"/>
      <c r="C307" s="245" t="s">
        <v>746</v>
      </c>
      <c r="D307" s="245" t="s">
        <v>168</v>
      </c>
      <c r="E307" s="246" t="s">
        <v>747</v>
      </c>
      <c r="F307" s="247" t="s">
        <v>748</v>
      </c>
      <c r="G307" s="248" t="s">
        <v>171</v>
      </c>
      <c r="H307" s="249">
        <v>31.199999999999999</v>
      </c>
      <c r="I307" s="250"/>
      <c r="J307" s="251">
        <f>ROUND(I307*H307,2)</f>
        <v>0</v>
      </c>
      <c r="K307" s="252"/>
      <c r="L307" s="44"/>
      <c r="M307" s="253" t="s">
        <v>1</v>
      </c>
      <c r="N307" s="254" t="s">
        <v>42</v>
      </c>
      <c r="O307" s="91"/>
      <c r="P307" s="255">
        <f>O307*H307</f>
        <v>0</v>
      </c>
      <c r="Q307" s="255">
        <v>0</v>
      </c>
      <c r="R307" s="255">
        <f>Q307*H307</f>
        <v>0</v>
      </c>
      <c r="S307" s="255">
        <v>0</v>
      </c>
      <c r="T307" s="25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7" t="s">
        <v>256</v>
      </c>
      <c r="AT307" s="257" t="s">
        <v>168</v>
      </c>
      <c r="AU307" s="257" t="s">
        <v>91</v>
      </c>
      <c r="AY307" s="17" t="s">
        <v>165</v>
      </c>
      <c r="BE307" s="258">
        <f>IF(N307="základní",J307,0)</f>
        <v>0</v>
      </c>
      <c r="BF307" s="258">
        <f>IF(N307="snížená",J307,0)</f>
        <v>0</v>
      </c>
      <c r="BG307" s="258">
        <f>IF(N307="zákl. přenesená",J307,0)</f>
        <v>0</v>
      </c>
      <c r="BH307" s="258">
        <f>IF(N307="sníž. přenesená",J307,0)</f>
        <v>0</v>
      </c>
      <c r="BI307" s="258">
        <f>IF(N307="nulová",J307,0)</f>
        <v>0</v>
      </c>
      <c r="BJ307" s="17" t="s">
        <v>91</v>
      </c>
      <c r="BK307" s="258">
        <f>ROUND(I307*H307,2)</f>
        <v>0</v>
      </c>
      <c r="BL307" s="17" t="s">
        <v>256</v>
      </c>
      <c r="BM307" s="257" t="s">
        <v>947</v>
      </c>
    </row>
    <row r="308" s="13" customFormat="1">
      <c r="A308" s="13"/>
      <c r="B308" s="259"/>
      <c r="C308" s="260"/>
      <c r="D308" s="261" t="s">
        <v>174</v>
      </c>
      <c r="E308" s="262" t="s">
        <v>1</v>
      </c>
      <c r="F308" s="263" t="s">
        <v>948</v>
      </c>
      <c r="G308" s="260"/>
      <c r="H308" s="264">
        <v>31.199999999999999</v>
      </c>
      <c r="I308" s="265"/>
      <c r="J308" s="260"/>
      <c r="K308" s="260"/>
      <c r="L308" s="266"/>
      <c r="M308" s="267"/>
      <c r="N308" s="268"/>
      <c r="O308" s="268"/>
      <c r="P308" s="268"/>
      <c r="Q308" s="268"/>
      <c r="R308" s="268"/>
      <c r="S308" s="268"/>
      <c r="T308" s="26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70" t="s">
        <v>174</v>
      </c>
      <c r="AU308" s="270" t="s">
        <v>91</v>
      </c>
      <c r="AV308" s="13" t="s">
        <v>91</v>
      </c>
      <c r="AW308" s="13" t="s">
        <v>32</v>
      </c>
      <c r="AX308" s="13" t="s">
        <v>84</v>
      </c>
      <c r="AY308" s="270" t="s">
        <v>165</v>
      </c>
    </row>
    <row r="309" s="2" customFormat="1" ht="16.5" customHeight="1">
      <c r="A309" s="38"/>
      <c r="B309" s="39"/>
      <c r="C309" s="245" t="s">
        <v>751</v>
      </c>
      <c r="D309" s="245" t="s">
        <v>168</v>
      </c>
      <c r="E309" s="246" t="s">
        <v>752</v>
      </c>
      <c r="F309" s="247" t="s">
        <v>753</v>
      </c>
      <c r="G309" s="248" t="s">
        <v>185</v>
      </c>
      <c r="H309" s="249">
        <v>67.064999999999998</v>
      </c>
      <c r="I309" s="250"/>
      <c r="J309" s="251">
        <f>ROUND(I309*H309,2)</f>
        <v>0</v>
      </c>
      <c r="K309" s="252"/>
      <c r="L309" s="44"/>
      <c r="M309" s="253" t="s">
        <v>1</v>
      </c>
      <c r="N309" s="254" t="s">
        <v>42</v>
      </c>
      <c r="O309" s="91"/>
      <c r="P309" s="255">
        <f>O309*H309</f>
        <v>0</v>
      </c>
      <c r="Q309" s="255">
        <v>0.0087500000000000008</v>
      </c>
      <c r="R309" s="255">
        <f>Q309*H309</f>
        <v>0.58681875000000006</v>
      </c>
      <c r="S309" s="255">
        <v>0</v>
      </c>
      <c r="T309" s="25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57" t="s">
        <v>256</v>
      </c>
      <c r="AT309" s="257" t="s">
        <v>168</v>
      </c>
      <c r="AU309" s="257" t="s">
        <v>91</v>
      </c>
      <c r="AY309" s="17" t="s">
        <v>165</v>
      </c>
      <c r="BE309" s="258">
        <f>IF(N309="základní",J309,0)</f>
        <v>0</v>
      </c>
      <c r="BF309" s="258">
        <f>IF(N309="snížená",J309,0)</f>
        <v>0</v>
      </c>
      <c r="BG309" s="258">
        <f>IF(N309="zákl. přenesená",J309,0)</f>
        <v>0</v>
      </c>
      <c r="BH309" s="258">
        <f>IF(N309="sníž. přenesená",J309,0)</f>
        <v>0</v>
      </c>
      <c r="BI309" s="258">
        <f>IF(N309="nulová",J309,0)</f>
        <v>0</v>
      </c>
      <c r="BJ309" s="17" t="s">
        <v>91</v>
      </c>
      <c r="BK309" s="258">
        <f>ROUND(I309*H309,2)</f>
        <v>0</v>
      </c>
      <c r="BL309" s="17" t="s">
        <v>256</v>
      </c>
      <c r="BM309" s="257" t="s">
        <v>949</v>
      </c>
    </row>
    <row r="310" s="13" customFormat="1">
      <c r="A310" s="13"/>
      <c r="B310" s="259"/>
      <c r="C310" s="260"/>
      <c r="D310" s="261" t="s">
        <v>174</v>
      </c>
      <c r="E310" s="262" t="s">
        <v>1</v>
      </c>
      <c r="F310" s="263" t="s">
        <v>472</v>
      </c>
      <c r="G310" s="260"/>
      <c r="H310" s="264">
        <v>67.064999999999998</v>
      </c>
      <c r="I310" s="265"/>
      <c r="J310" s="260"/>
      <c r="K310" s="260"/>
      <c r="L310" s="266"/>
      <c r="M310" s="309"/>
      <c r="N310" s="310"/>
      <c r="O310" s="310"/>
      <c r="P310" s="310"/>
      <c r="Q310" s="310"/>
      <c r="R310" s="310"/>
      <c r="S310" s="310"/>
      <c r="T310" s="31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0" t="s">
        <v>174</v>
      </c>
      <c r="AU310" s="270" t="s">
        <v>91</v>
      </c>
      <c r="AV310" s="13" t="s">
        <v>91</v>
      </c>
      <c r="AW310" s="13" t="s">
        <v>32</v>
      </c>
      <c r="AX310" s="13" t="s">
        <v>84</v>
      </c>
      <c r="AY310" s="270" t="s">
        <v>165</v>
      </c>
    </row>
    <row r="311" s="2" customFormat="1" ht="6.96" customHeight="1">
      <c r="A311" s="38"/>
      <c r="B311" s="66"/>
      <c r="C311" s="67"/>
      <c r="D311" s="67"/>
      <c r="E311" s="67"/>
      <c r="F311" s="67"/>
      <c r="G311" s="67"/>
      <c r="H311" s="67"/>
      <c r="I311" s="193"/>
      <c r="J311" s="67"/>
      <c r="K311" s="67"/>
      <c r="L311" s="44"/>
      <c r="M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</row>
  </sheetData>
  <sheetProtection sheet="1" autoFilter="0" formatColumns="0" formatRows="0" objects="1" scenarios="1" spinCount="100000" saltValue="SGuprjJRJ1m9hCvJ8g6uNmKLHTa41J4pD+dtVYmSO0a4SyWqSbKMhqipTc+dlsF6jDBD/NH/94VUvapa2+nGaQ==" hashValue="6wyLb535qgNub98eHwa/t88RzwTfp5CGQ7DylsncBR5DY0Rnf5k2NKeKsF3MP772OI9FI1TeJvSOBk6CMAdzDw==" algorithmName="SHA-512" password="CC35"/>
  <autoFilter ref="C134:K31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8"/>
      <c r="C3" s="149"/>
      <c r="D3" s="149"/>
      <c r="E3" s="149"/>
      <c r="F3" s="149"/>
      <c r="G3" s="149"/>
      <c r="H3" s="20"/>
    </row>
    <row r="4" s="1" customFormat="1" ht="24.96" customHeight="1">
      <c r="B4" s="20"/>
      <c r="C4" s="151" t="s">
        <v>950</v>
      </c>
      <c r="H4" s="20"/>
    </row>
    <row r="5" s="1" customFormat="1" ht="12" customHeight="1">
      <c r="B5" s="20"/>
      <c r="C5" s="312" t="s">
        <v>13</v>
      </c>
      <c r="D5" s="161" t="s">
        <v>14</v>
      </c>
      <c r="E5" s="1"/>
      <c r="F5" s="1"/>
      <c r="H5" s="20"/>
    </row>
    <row r="6" s="1" customFormat="1" ht="36.96" customHeight="1">
      <c r="B6" s="20"/>
      <c r="C6" s="313" t="s">
        <v>16</v>
      </c>
      <c r="D6" s="314" t="s">
        <v>17</v>
      </c>
      <c r="E6" s="1"/>
      <c r="F6" s="1"/>
      <c r="H6" s="20"/>
    </row>
    <row r="7" s="1" customFormat="1" ht="16.5" customHeight="1">
      <c r="B7" s="20"/>
      <c r="C7" s="153" t="s">
        <v>22</v>
      </c>
      <c r="D7" s="158" t="str">
        <f>'Rekapitulace stavby'!AN8</f>
        <v>5. 1. 2021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216"/>
      <c r="B9" s="315"/>
      <c r="C9" s="316" t="s">
        <v>57</v>
      </c>
      <c r="D9" s="317" t="s">
        <v>58</v>
      </c>
      <c r="E9" s="317" t="s">
        <v>152</v>
      </c>
      <c r="F9" s="318" t="s">
        <v>951</v>
      </c>
      <c r="G9" s="216"/>
      <c r="H9" s="315"/>
    </row>
    <row r="10" s="2" customFormat="1" ht="26.4" customHeight="1">
      <c r="A10" s="38"/>
      <c r="B10" s="44"/>
      <c r="C10" s="319" t="s">
        <v>952</v>
      </c>
      <c r="D10" s="319" t="s">
        <v>82</v>
      </c>
      <c r="E10" s="38"/>
      <c r="F10" s="38"/>
      <c r="G10" s="38"/>
      <c r="H10" s="44"/>
    </row>
    <row r="11" s="2" customFormat="1" ht="16.8" customHeight="1">
      <c r="A11" s="38"/>
      <c r="B11" s="44"/>
      <c r="C11" s="320" t="s">
        <v>98</v>
      </c>
      <c r="D11" s="321" t="s">
        <v>98</v>
      </c>
      <c r="E11" s="322" t="s">
        <v>1</v>
      </c>
      <c r="F11" s="323">
        <v>67.450000000000003</v>
      </c>
      <c r="G11" s="38"/>
      <c r="H11" s="44"/>
    </row>
    <row r="12" s="2" customFormat="1">
      <c r="A12" s="38"/>
      <c r="B12" s="44"/>
      <c r="C12" s="324" t="s">
        <v>98</v>
      </c>
      <c r="D12" s="324" t="s">
        <v>289</v>
      </c>
      <c r="E12" s="17" t="s">
        <v>1</v>
      </c>
      <c r="F12" s="325">
        <v>67.450000000000003</v>
      </c>
      <c r="G12" s="38"/>
      <c r="H12" s="44"/>
    </row>
    <row r="13" s="2" customFormat="1" ht="16.8" customHeight="1">
      <c r="A13" s="38"/>
      <c r="B13" s="44"/>
      <c r="C13" s="326" t="s">
        <v>953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324" t="s">
        <v>286</v>
      </c>
      <c r="D14" s="324" t="s">
        <v>287</v>
      </c>
      <c r="E14" s="17" t="s">
        <v>185</v>
      </c>
      <c r="F14" s="325">
        <v>116.84999999999999</v>
      </c>
      <c r="G14" s="38"/>
      <c r="H14" s="44"/>
    </row>
    <row r="15" s="2" customFormat="1" ht="16.8" customHeight="1">
      <c r="A15" s="38"/>
      <c r="B15" s="44"/>
      <c r="C15" s="320" t="s">
        <v>100</v>
      </c>
      <c r="D15" s="321" t="s">
        <v>100</v>
      </c>
      <c r="E15" s="322" t="s">
        <v>1</v>
      </c>
      <c r="F15" s="323">
        <v>24</v>
      </c>
      <c r="G15" s="38"/>
      <c r="H15" s="44"/>
    </row>
    <row r="16" s="2" customFormat="1" ht="16.8" customHeight="1">
      <c r="A16" s="38"/>
      <c r="B16" s="44"/>
      <c r="C16" s="324" t="s">
        <v>100</v>
      </c>
      <c r="D16" s="324" t="s">
        <v>175</v>
      </c>
      <c r="E16" s="17" t="s">
        <v>1</v>
      </c>
      <c r="F16" s="325">
        <v>24</v>
      </c>
      <c r="G16" s="38"/>
      <c r="H16" s="44"/>
    </row>
    <row r="17" s="2" customFormat="1" ht="16.8" customHeight="1">
      <c r="A17" s="38"/>
      <c r="B17" s="44"/>
      <c r="C17" s="326" t="s">
        <v>953</v>
      </c>
      <c r="D17" s="38"/>
      <c r="E17" s="38"/>
      <c r="F17" s="38"/>
      <c r="G17" s="38"/>
      <c r="H17" s="44"/>
    </row>
    <row r="18" s="2" customFormat="1" ht="16.8" customHeight="1">
      <c r="A18" s="38"/>
      <c r="B18" s="44"/>
      <c r="C18" s="324" t="s">
        <v>169</v>
      </c>
      <c r="D18" s="324" t="s">
        <v>170</v>
      </c>
      <c r="E18" s="17" t="s">
        <v>171</v>
      </c>
      <c r="F18" s="325">
        <v>19.199999999999999</v>
      </c>
      <c r="G18" s="38"/>
      <c r="H18" s="44"/>
    </row>
    <row r="19" s="2" customFormat="1" ht="16.8" customHeight="1">
      <c r="A19" s="38"/>
      <c r="B19" s="44"/>
      <c r="C19" s="324" t="s">
        <v>183</v>
      </c>
      <c r="D19" s="324" t="s">
        <v>184</v>
      </c>
      <c r="E19" s="17" t="s">
        <v>185</v>
      </c>
      <c r="F19" s="325">
        <v>43.200000000000003</v>
      </c>
      <c r="G19" s="38"/>
      <c r="H19" s="44"/>
    </row>
    <row r="20" s="2" customFormat="1" ht="16.8" customHeight="1">
      <c r="A20" s="38"/>
      <c r="B20" s="44"/>
      <c r="C20" s="320" t="s">
        <v>103</v>
      </c>
      <c r="D20" s="321" t="s">
        <v>104</v>
      </c>
      <c r="E20" s="322" t="s">
        <v>1</v>
      </c>
      <c r="F20" s="323">
        <v>269.5</v>
      </c>
      <c r="G20" s="38"/>
      <c r="H20" s="44"/>
    </row>
    <row r="21" s="2" customFormat="1">
      <c r="A21" s="38"/>
      <c r="B21" s="44"/>
      <c r="C21" s="324" t="s">
        <v>103</v>
      </c>
      <c r="D21" s="324" t="s">
        <v>320</v>
      </c>
      <c r="E21" s="17" t="s">
        <v>1</v>
      </c>
      <c r="F21" s="325">
        <v>269.5</v>
      </c>
      <c r="G21" s="38"/>
      <c r="H21" s="44"/>
    </row>
    <row r="22" s="2" customFormat="1" ht="16.8" customHeight="1">
      <c r="A22" s="38"/>
      <c r="B22" s="44"/>
      <c r="C22" s="326" t="s">
        <v>953</v>
      </c>
      <c r="D22" s="38"/>
      <c r="E22" s="38"/>
      <c r="F22" s="38"/>
      <c r="G22" s="38"/>
      <c r="H22" s="44"/>
    </row>
    <row r="23" s="2" customFormat="1" ht="16.8" customHeight="1">
      <c r="A23" s="38"/>
      <c r="B23" s="44"/>
      <c r="C23" s="324" t="s">
        <v>317</v>
      </c>
      <c r="D23" s="324" t="s">
        <v>318</v>
      </c>
      <c r="E23" s="17" t="s">
        <v>185</v>
      </c>
      <c r="F23" s="325">
        <v>397.89999999999998</v>
      </c>
      <c r="G23" s="38"/>
      <c r="H23" s="44"/>
    </row>
    <row r="24" s="2" customFormat="1" ht="16.8" customHeight="1">
      <c r="A24" s="38"/>
      <c r="B24" s="44"/>
      <c r="C24" s="320" t="s">
        <v>106</v>
      </c>
      <c r="D24" s="321" t="s">
        <v>106</v>
      </c>
      <c r="E24" s="322" t="s">
        <v>1</v>
      </c>
      <c r="F24" s="323">
        <v>24</v>
      </c>
      <c r="G24" s="38"/>
      <c r="H24" s="44"/>
    </row>
    <row r="25" s="2" customFormat="1" ht="16.8" customHeight="1">
      <c r="A25" s="38"/>
      <c r="B25" s="44"/>
      <c r="C25" s="324" t="s">
        <v>1</v>
      </c>
      <c r="D25" s="324" t="s">
        <v>229</v>
      </c>
      <c r="E25" s="17" t="s">
        <v>1</v>
      </c>
      <c r="F25" s="325">
        <v>14</v>
      </c>
      <c r="G25" s="38"/>
      <c r="H25" s="44"/>
    </row>
    <row r="26" s="2" customFormat="1" ht="16.8" customHeight="1">
      <c r="A26" s="38"/>
      <c r="B26" s="44"/>
      <c r="C26" s="324" t="s">
        <v>1</v>
      </c>
      <c r="D26" s="324" t="s">
        <v>230</v>
      </c>
      <c r="E26" s="17" t="s">
        <v>1</v>
      </c>
      <c r="F26" s="325">
        <v>6</v>
      </c>
      <c r="G26" s="38"/>
      <c r="H26" s="44"/>
    </row>
    <row r="27" s="2" customFormat="1" ht="16.8" customHeight="1">
      <c r="A27" s="38"/>
      <c r="B27" s="44"/>
      <c r="C27" s="324" t="s">
        <v>1</v>
      </c>
      <c r="D27" s="324" t="s">
        <v>231</v>
      </c>
      <c r="E27" s="17" t="s">
        <v>1</v>
      </c>
      <c r="F27" s="325">
        <v>4</v>
      </c>
      <c r="G27" s="38"/>
      <c r="H27" s="44"/>
    </row>
    <row r="28" s="2" customFormat="1" ht="16.8" customHeight="1">
      <c r="A28" s="38"/>
      <c r="B28" s="44"/>
      <c r="C28" s="324" t="s">
        <v>106</v>
      </c>
      <c r="D28" s="324" t="s">
        <v>182</v>
      </c>
      <c r="E28" s="17" t="s">
        <v>1</v>
      </c>
      <c r="F28" s="325">
        <v>24</v>
      </c>
      <c r="G28" s="38"/>
      <c r="H28" s="44"/>
    </row>
    <row r="29" s="2" customFormat="1" ht="16.8" customHeight="1">
      <c r="A29" s="38"/>
      <c r="B29" s="44"/>
      <c r="C29" s="326" t="s">
        <v>953</v>
      </c>
      <c r="D29" s="38"/>
      <c r="E29" s="38"/>
      <c r="F29" s="38"/>
      <c r="G29" s="38"/>
      <c r="H29" s="44"/>
    </row>
    <row r="30" s="2" customFormat="1" ht="16.8" customHeight="1">
      <c r="A30" s="38"/>
      <c r="B30" s="44"/>
      <c r="C30" s="324" t="s">
        <v>226</v>
      </c>
      <c r="D30" s="324" t="s">
        <v>227</v>
      </c>
      <c r="E30" s="17" t="s">
        <v>185</v>
      </c>
      <c r="F30" s="325">
        <v>24</v>
      </c>
      <c r="G30" s="38"/>
      <c r="H30" s="44"/>
    </row>
    <row r="31" s="2" customFormat="1" ht="16.8" customHeight="1">
      <c r="A31" s="38"/>
      <c r="B31" s="44"/>
      <c r="C31" s="324" t="s">
        <v>448</v>
      </c>
      <c r="D31" s="324" t="s">
        <v>449</v>
      </c>
      <c r="E31" s="17" t="s">
        <v>185</v>
      </c>
      <c r="F31" s="325">
        <v>586.17999999999995</v>
      </c>
      <c r="G31" s="38"/>
      <c r="H31" s="44"/>
    </row>
    <row r="32" s="2" customFormat="1" ht="16.8" customHeight="1">
      <c r="A32" s="38"/>
      <c r="B32" s="44"/>
      <c r="C32" s="320" t="s">
        <v>130</v>
      </c>
      <c r="D32" s="321" t="s">
        <v>130</v>
      </c>
      <c r="E32" s="322" t="s">
        <v>1</v>
      </c>
      <c r="F32" s="323">
        <v>12</v>
      </c>
      <c r="G32" s="38"/>
      <c r="H32" s="44"/>
    </row>
    <row r="33" s="2" customFormat="1" ht="16.8" customHeight="1">
      <c r="A33" s="38"/>
      <c r="B33" s="44"/>
      <c r="C33" s="324" t="s">
        <v>130</v>
      </c>
      <c r="D33" s="324" t="s">
        <v>131</v>
      </c>
      <c r="E33" s="17" t="s">
        <v>1</v>
      </c>
      <c r="F33" s="325">
        <v>12</v>
      </c>
      <c r="G33" s="38"/>
      <c r="H33" s="44"/>
    </row>
    <row r="34" s="2" customFormat="1" ht="16.8" customHeight="1">
      <c r="A34" s="38"/>
      <c r="B34" s="44"/>
      <c r="C34" s="326" t="s">
        <v>953</v>
      </c>
      <c r="D34" s="38"/>
      <c r="E34" s="38"/>
      <c r="F34" s="38"/>
      <c r="G34" s="38"/>
      <c r="H34" s="44"/>
    </row>
    <row r="35" s="2" customFormat="1" ht="16.8" customHeight="1">
      <c r="A35" s="38"/>
      <c r="B35" s="44"/>
      <c r="C35" s="324" t="s">
        <v>369</v>
      </c>
      <c r="D35" s="324" t="s">
        <v>370</v>
      </c>
      <c r="E35" s="17" t="s">
        <v>264</v>
      </c>
      <c r="F35" s="325">
        <v>12</v>
      </c>
      <c r="G35" s="38"/>
      <c r="H35" s="44"/>
    </row>
    <row r="36" s="2" customFormat="1" ht="16.8" customHeight="1">
      <c r="A36" s="38"/>
      <c r="B36" s="44"/>
      <c r="C36" s="324" t="s">
        <v>377</v>
      </c>
      <c r="D36" s="324" t="s">
        <v>378</v>
      </c>
      <c r="E36" s="17" t="s">
        <v>264</v>
      </c>
      <c r="F36" s="325">
        <v>12</v>
      </c>
      <c r="G36" s="38"/>
      <c r="H36" s="44"/>
    </row>
    <row r="37" s="2" customFormat="1" ht="16.8" customHeight="1">
      <c r="A37" s="38"/>
      <c r="B37" s="44"/>
      <c r="C37" s="324" t="s">
        <v>381</v>
      </c>
      <c r="D37" s="324" t="s">
        <v>382</v>
      </c>
      <c r="E37" s="17" t="s">
        <v>383</v>
      </c>
      <c r="F37" s="325">
        <v>0.35999999999999999</v>
      </c>
      <c r="G37" s="38"/>
      <c r="H37" s="44"/>
    </row>
    <row r="38" s="2" customFormat="1" ht="16.8" customHeight="1">
      <c r="A38" s="38"/>
      <c r="B38" s="44"/>
      <c r="C38" s="324" t="s">
        <v>387</v>
      </c>
      <c r="D38" s="324" t="s">
        <v>388</v>
      </c>
      <c r="E38" s="17" t="s">
        <v>264</v>
      </c>
      <c r="F38" s="325">
        <v>12</v>
      </c>
      <c r="G38" s="38"/>
      <c r="H38" s="44"/>
    </row>
    <row r="39" s="2" customFormat="1" ht="16.8" customHeight="1">
      <c r="A39" s="38"/>
      <c r="B39" s="44"/>
      <c r="C39" s="324" t="s">
        <v>373</v>
      </c>
      <c r="D39" s="324" t="s">
        <v>374</v>
      </c>
      <c r="E39" s="17" t="s">
        <v>264</v>
      </c>
      <c r="F39" s="325">
        <v>12</v>
      </c>
      <c r="G39" s="38"/>
      <c r="H39" s="44"/>
    </row>
    <row r="40" s="2" customFormat="1" ht="16.8" customHeight="1">
      <c r="A40" s="38"/>
      <c r="B40" s="44"/>
      <c r="C40" s="320" t="s">
        <v>290</v>
      </c>
      <c r="D40" s="321" t="s">
        <v>290</v>
      </c>
      <c r="E40" s="322" t="s">
        <v>1</v>
      </c>
      <c r="F40" s="323">
        <v>116.84999999999999</v>
      </c>
      <c r="G40" s="38"/>
      <c r="H40" s="44"/>
    </row>
    <row r="41" s="2" customFormat="1" ht="16.8" customHeight="1">
      <c r="A41" s="38"/>
      <c r="B41" s="44"/>
      <c r="C41" s="324" t="s">
        <v>290</v>
      </c>
      <c r="D41" s="324" t="s">
        <v>291</v>
      </c>
      <c r="E41" s="17" t="s">
        <v>1</v>
      </c>
      <c r="F41" s="325">
        <v>116.84999999999999</v>
      </c>
      <c r="G41" s="38"/>
      <c r="H41" s="44"/>
    </row>
    <row r="42" s="2" customFormat="1" ht="16.8" customHeight="1">
      <c r="A42" s="38"/>
      <c r="B42" s="44"/>
      <c r="C42" s="320" t="s">
        <v>107</v>
      </c>
      <c r="D42" s="321" t="s">
        <v>107</v>
      </c>
      <c r="E42" s="322" t="s">
        <v>1</v>
      </c>
      <c r="F42" s="323">
        <v>38.399999999999999</v>
      </c>
      <c r="G42" s="38"/>
      <c r="H42" s="44"/>
    </row>
    <row r="43" s="2" customFormat="1" ht="16.8" customHeight="1">
      <c r="A43" s="38"/>
      <c r="B43" s="44"/>
      <c r="C43" s="324" t="s">
        <v>107</v>
      </c>
      <c r="D43" s="324" t="s">
        <v>404</v>
      </c>
      <c r="E43" s="17" t="s">
        <v>1</v>
      </c>
      <c r="F43" s="325">
        <v>38.399999999999999</v>
      </c>
      <c r="G43" s="38"/>
      <c r="H43" s="44"/>
    </row>
    <row r="44" s="2" customFormat="1" ht="16.8" customHeight="1">
      <c r="A44" s="38"/>
      <c r="B44" s="44"/>
      <c r="C44" s="326" t="s">
        <v>953</v>
      </c>
      <c r="D44" s="38"/>
      <c r="E44" s="38"/>
      <c r="F44" s="38"/>
      <c r="G44" s="38"/>
      <c r="H44" s="44"/>
    </row>
    <row r="45" s="2" customFormat="1" ht="16.8" customHeight="1">
      <c r="A45" s="38"/>
      <c r="B45" s="44"/>
      <c r="C45" s="324" t="s">
        <v>401</v>
      </c>
      <c r="D45" s="324" t="s">
        <v>402</v>
      </c>
      <c r="E45" s="17" t="s">
        <v>185</v>
      </c>
      <c r="F45" s="325">
        <v>38.399999999999999</v>
      </c>
      <c r="G45" s="38"/>
      <c r="H45" s="44"/>
    </row>
    <row r="46" s="2" customFormat="1" ht="16.8" customHeight="1">
      <c r="A46" s="38"/>
      <c r="B46" s="44"/>
      <c r="C46" s="324" t="s">
        <v>406</v>
      </c>
      <c r="D46" s="324" t="s">
        <v>407</v>
      </c>
      <c r="E46" s="17" t="s">
        <v>185</v>
      </c>
      <c r="F46" s="325">
        <v>38.399999999999999</v>
      </c>
      <c r="G46" s="38"/>
      <c r="H46" s="44"/>
    </row>
    <row r="47" s="2" customFormat="1" ht="16.8" customHeight="1">
      <c r="A47" s="38"/>
      <c r="B47" s="44"/>
      <c r="C47" s="320" t="s">
        <v>109</v>
      </c>
      <c r="D47" s="321" t="s">
        <v>110</v>
      </c>
      <c r="E47" s="322" t="s">
        <v>1</v>
      </c>
      <c r="F47" s="323">
        <v>14.775</v>
      </c>
      <c r="G47" s="38"/>
      <c r="H47" s="44"/>
    </row>
    <row r="48" s="2" customFormat="1" ht="16.8" customHeight="1">
      <c r="A48" s="38"/>
      <c r="B48" s="44"/>
      <c r="C48" s="324" t="s">
        <v>1</v>
      </c>
      <c r="D48" s="324" t="s">
        <v>247</v>
      </c>
      <c r="E48" s="17" t="s">
        <v>1</v>
      </c>
      <c r="F48" s="325">
        <v>0.78000000000000003</v>
      </c>
      <c r="G48" s="38"/>
      <c r="H48" s="44"/>
    </row>
    <row r="49" s="2" customFormat="1" ht="16.8" customHeight="1">
      <c r="A49" s="38"/>
      <c r="B49" s="44"/>
      <c r="C49" s="324" t="s">
        <v>1</v>
      </c>
      <c r="D49" s="324" t="s">
        <v>248</v>
      </c>
      <c r="E49" s="17" t="s">
        <v>1</v>
      </c>
      <c r="F49" s="325">
        <v>2.7829999999999999</v>
      </c>
      <c r="G49" s="38"/>
      <c r="H49" s="44"/>
    </row>
    <row r="50" s="2" customFormat="1" ht="16.8" customHeight="1">
      <c r="A50" s="38"/>
      <c r="B50" s="44"/>
      <c r="C50" s="324" t="s">
        <v>1</v>
      </c>
      <c r="D50" s="324" t="s">
        <v>249</v>
      </c>
      <c r="E50" s="17" t="s">
        <v>1</v>
      </c>
      <c r="F50" s="325">
        <v>2.2549999999999999</v>
      </c>
      <c r="G50" s="38"/>
      <c r="H50" s="44"/>
    </row>
    <row r="51" s="2" customFormat="1" ht="16.8" customHeight="1">
      <c r="A51" s="38"/>
      <c r="B51" s="44"/>
      <c r="C51" s="324" t="s">
        <v>1</v>
      </c>
      <c r="D51" s="324" t="s">
        <v>250</v>
      </c>
      <c r="E51" s="17" t="s">
        <v>1</v>
      </c>
      <c r="F51" s="325">
        <v>0.63200000000000001</v>
      </c>
      <c r="G51" s="38"/>
      <c r="H51" s="44"/>
    </row>
    <row r="52" s="2" customFormat="1" ht="16.8" customHeight="1">
      <c r="A52" s="38"/>
      <c r="B52" s="44"/>
      <c r="C52" s="324" t="s">
        <v>1</v>
      </c>
      <c r="D52" s="324" t="s">
        <v>251</v>
      </c>
      <c r="E52" s="17" t="s">
        <v>1</v>
      </c>
      <c r="F52" s="325">
        <v>4.0659999999999998</v>
      </c>
      <c r="G52" s="38"/>
      <c r="H52" s="44"/>
    </row>
    <row r="53" s="2" customFormat="1" ht="16.8" customHeight="1">
      <c r="A53" s="38"/>
      <c r="B53" s="44"/>
      <c r="C53" s="324" t="s">
        <v>1</v>
      </c>
      <c r="D53" s="324" t="s">
        <v>252</v>
      </c>
      <c r="E53" s="17" t="s">
        <v>1</v>
      </c>
      <c r="F53" s="325">
        <v>0.64900000000000002</v>
      </c>
      <c r="G53" s="38"/>
      <c r="H53" s="44"/>
    </row>
    <row r="54" s="2" customFormat="1" ht="16.8" customHeight="1">
      <c r="A54" s="38"/>
      <c r="B54" s="44"/>
      <c r="C54" s="324" t="s">
        <v>1</v>
      </c>
      <c r="D54" s="324" t="s">
        <v>253</v>
      </c>
      <c r="E54" s="17" t="s">
        <v>1</v>
      </c>
      <c r="F54" s="325">
        <v>1.9259999999999999</v>
      </c>
      <c r="G54" s="38"/>
      <c r="H54" s="44"/>
    </row>
    <row r="55" s="2" customFormat="1" ht="16.8" customHeight="1">
      <c r="A55" s="38"/>
      <c r="B55" s="44"/>
      <c r="C55" s="324" t="s">
        <v>1</v>
      </c>
      <c r="D55" s="324" t="s">
        <v>254</v>
      </c>
      <c r="E55" s="17" t="s">
        <v>1</v>
      </c>
      <c r="F55" s="325">
        <v>0.997</v>
      </c>
      <c r="G55" s="38"/>
      <c r="H55" s="44"/>
    </row>
    <row r="56" s="2" customFormat="1" ht="16.8" customHeight="1">
      <c r="A56" s="38"/>
      <c r="B56" s="44"/>
      <c r="C56" s="324" t="s">
        <v>1</v>
      </c>
      <c r="D56" s="324" t="s">
        <v>255</v>
      </c>
      <c r="E56" s="17" t="s">
        <v>1</v>
      </c>
      <c r="F56" s="325">
        <v>0.68700000000000006</v>
      </c>
      <c r="G56" s="38"/>
      <c r="H56" s="44"/>
    </row>
    <row r="57" s="2" customFormat="1" ht="16.8" customHeight="1">
      <c r="A57" s="38"/>
      <c r="B57" s="44"/>
      <c r="C57" s="324" t="s">
        <v>109</v>
      </c>
      <c r="D57" s="324" t="s">
        <v>182</v>
      </c>
      <c r="E57" s="17" t="s">
        <v>1</v>
      </c>
      <c r="F57" s="325">
        <v>14.775</v>
      </c>
      <c r="G57" s="38"/>
      <c r="H57" s="44"/>
    </row>
    <row r="58" s="2" customFormat="1" ht="16.8" customHeight="1">
      <c r="A58" s="38"/>
      <c r="B58" s="44"/>
      <c r="C58" s="326" t="s">
        <v>953</v>
      </c>
      <c r="D58" s="38"/>
      <c r="E58" s="38"/>
      <c r="F58" s="38"/>
      <c r="G58" s="38"/>
      <c r="H58" s="44"/>
    </row>
    <row r="59" s="2" customFormat="1" ht="16.8" customHeight="1">
      <c r="A59" s="38"/>
      <c r="B59" s="44"/>
      <c r="C59" s="324" t="s">
        <v>244</v>
      </c>
      <c r="D59" s="324" t="s">
        <v>245</v>
      </c>
      <c r="E59" s="17" t="s">
        <v>185</v>
      </c>
      <c r="F59" s="325">
        <v>14.775</v>
      </c>
      <c r="G59" s="38"/>
      <c r="H59" s="44"/>
    </row>
    <row r="60" s="2" customFormat="1" ht="16.8" customHeight="1">
      <c r="A60" s="38"/>
      <c r="B60" s="44"/>
      <c r="C60" s="324" t="s">
        <v>317</v>
      </c>
      <c r="D60" s="324" t="s">
        <v>318</v>
      </c>
      <c r="E60" s="17" t="s">
        <v>185</v>
      </c>
      <c r="F60" s="325">
        <v>397.89999999999998</v>
      </c>
      <c r="G60" s="38"/>
      <c r="H60" s="44"/>
    </row>
    <row r="61" s="2" customFormat="1" ht="16.8" customHeight="1">
      <c r="A61" s="38"/>
      <c r="B61" s="44"/>
      <c r="C61" s="320" t="s">
        <v>113</v>
      </c>
      <c r="D61" s="321" t="s">
        <v>114</v>
      </c>
      <c r="E61" s="322" t="s">
        <v>1</v>
      </c>
      <c r="F61" s="323">
        <v>307.60000000000002</v>
      </c>
      <c r="G61" s="38"/>
      <c r="H61" s="44"/>
    </row>
    <row r="62" s="2" customFormat="1">
      <c r="A62" s="38"/>
      <c r="B62" s="44"/>
      <c r="C62" s="324" t="s">
        <v>113</v>
      </c>
      <c r="D62" s="324" t="s">
        <v>284</v>
      </c>
      <c r="E62" s="17" t="s">
        <v>1</v>
      </c>
      <c r="F62" s="325">
        <v>307.60000000000002</v>
      </c>
      <c r="G62" s="38"/>
      <c r="H62" s="44"/>
    </row>
    <row r="63" s="2" customFormat="1" ht="16.8" customHeight="1">
      <c r="A63" s="38"/>
      <c r="B63" s="44"/>
      <c r="C63" s="326" t="s">
        <v>953</v>
      </c>
      <c r="D63" s="38"/>
      <c r="E63" s="38"/>
      <c r="F63" s="38"/>
      <c r="G63" s="38"/>
      <c r="H63" s="44"/>
    </row>
    <row r="64" s="2" customFormat="1" ht="16.8" customHeight="1">
      <c r="A64" s="38"/>
      <c r="B64" s="44"/>
      <c r="C64" s="324" t="s">
        <v>281</v>
      </c>
      <c r="D64" s="324" t="s">
        <v>282</v>
      </c>
      <c r="E64" s="17" t="s">
        <v>185</v>
      </c>
      <c r="F64" s="325">
        <v>307.60000000000002</v>
      </c>
      <c r="G64" s="38"/>
      <c r="H64" s="44"/>
    </row>
    <row r="65" s="2" customFormat="1" ht="16.8" customHeight="1">
      <c r="A65" s="38"/>
      <c r="B65" s="44"/>
      <c r="C65" s="324" t="s">
        <v>257</v>
      </c>
      <c r="D65" s="324" t="s">
        <v>258</v>
      </c>
      <c r="E65" s="17" t="s">
        <v>185</v>
      </c>
      <c r="F65" s="325">
        <v>92.280000000000001</v>
      </c>
      <c r="G65" s="38"/>
      <c r="H65" s="44"/>
    </row>
    <row r="66" s="2" customFormat="1" ht="16.8" customHeight="1">
      <c r="A66" s="38"/>
      <c r="B66" s="44"/>
      <c r="C66" s="324" t="s">
        <v>423</v>
      </c>
      <c r="D66" s="324" t="s">
        <v>424</v>
      </c>
      <c r="E66" s="17" t="s">
        <v>185</v>
      </c>
      <c r="F66" s="325">
        <v>307.60000000000002</v>
      </c>
      <c r="G66" s="38"/>
      <c r="H66" s="44"/>
    </row>
    <row r="67" s="2" customFormat="1" ht="16.8" customHeight="1">
      <c r="A67" s="38"/>
      <c r="B67" s="44"/>
      <c r="C67" s="324" t="s">
        <v>427</v>
      </c>
      <c r="D67" s="324" t="s">
        <v>428</v>
      </c>
      <c r="E67" s="17" t="s">
        <v>185</v>
      </c>
      <c r="F67" s="325">
        <v>92.280000000000001</v>
      </c>
      <c r="G67" s="38"/>
      <c r="H67" s="44"/>
    </row>
    <row r="68" s="2" customFormat="1" ht="16.8" customHeight="1">
      <c r="A68" s="38"/>
      <c r="B68" s="44"/>
      <c r="C68" s="324" t="s">
        <v>432</v>
      </c>
      <c r="D68" s="324" t="s">
        <v>433</v>
      </c>
      <c r="E68" s="17" t="s">
        <v>185</v>
      </c>
      <c r="F68" s="325">
        <v>184.56</v>
      </c>
      <c r="G68" s="38"/>
      <c r="H68" s="44"/>
    </row>
    <row r="69" s="2" customFormat="1">
      <c r="A69" s="38"/>
      <c r="B69" s="44"/>
      <c r="C69" s="324" t="s">
        <v>277</v>
      </c>
      <c r="D69" s="324" t="s">
        <v>278</v>
      </c>
      <c r="E69" s="17" t="s">
        <v>185</v>
      </c>
      <c r="F69" s="325">
        <v>307.60000000000002</v>
      </c>
      <c r="G69" s="38"/>
      <c r="H69" s="44"/>
    </row>
    <row r="70" s="2" customFormat="1" ht="16.8" customHeight="1">
      <c r="A70" s="38"/>
      <c r="B70" s="44"/>
      <c r="C70" s="320" t="s">
        <v>117</v>
      </c>
      <c r="D70" s="321" t="s">
        <v>117</v>
      </c>
      <c r="E70" s="322" t="s">
        <v>1</v>
      </c>
      <c r="F70" s="323">
        <v>43.200000000000003</v>
      </c>
      <c r="G70" s="38"/>
      <c r="H70" s="44"/>
    </row>
    <row r="71" s="2" customFormat="1" ht="16.8" customHeight="1">
      <c r="A71" s="38"/>
      <c r="B71" s="44"/>
      <c r="C71" s="324" t="s">
        <v>117</v>
      </c>
      <c r="D71" s="324" t="s">
        <v>187</v>
      </c>
      <c r="E71" s="17" t="s">
        <v>1</v>
      </c>
      <c r="F71" s="325">
        <v>43.200000000000003</v>
      </c>
      <c r="G71" s="38"/>
      <c r="H71" s="44"/>
    </row>
    <row r="72" s="2" customFormat="1" ht="16.8" customHeight="1">
      <c r="A72" s="38"/>
      <c r="B72" s="44"/>
      <c r="C72" s="326" t="s">
        <v>953</v>
      </c>
      <c r="D72" s="38"/>
      <c r="E72" s="38"/>
      <c r="F72" s="38"/>
      <c r="G72" s="38"/>
      <c r="H72" s="44"/>
    </row>
    <row r="73" s="2" customFormat="1" ht="16.8" customHeight="1">
      <c r="A73" s="38"/>
      <c r="B73" s="44"/>
      <c r="C73" s="324" t="s">
        <v>183</v>
      </c>
      <c r="D73" s="324" t="s">
        <v>184</v>
      </c>
      <c r="E73" s="17" t="s">
        <v>185</v>
      </c>
      <c r="F73" s="325">
        <v>43.200000000000003</v>
      </c>
      <c r="G73" s="38"/>
      <c r="H73" s="44"/>
    </row>
    <row r="74" s="2" customFormat="1" ht="16.8" customHeight="1">
      <c r="A74" s="38"/>
      <c r="B74" s="44"/>
      <c r="C74" s="324" t="s">
        <v>209</v>
      </c>
      <c r="D74" s="324" t="s">
        <v>210</v>
      </c>
      <c r="E74" s="17" t="s">
        <v>185</v>
      </c>
      <c r="F74" s="325">
        <v>86.400000000000006</v>
      </c>
      <c r="G74" s="38"/>
      <c r="H74" s="44"/>
    </row>
    <row r="75" s="2" customFormat="1" ht="16.8" customHeight="1">
      <c r="A75" s="38"/>
      <c r="B75" s="44"/>
      <c r="C75" s="324" t="s">
        <v>241</v>
      </c>
      <c r="D75" s="324" t="s">
        <v>242</v>
      </c>
      <c r="E75" s="17" t="s">
        <v>185</v>
      </c>
      <c r="F75" s="325">
        <v>86.400000000000006</v>
      </c>
      <c r="G75" s="38"/>
      <c r="H75" s="44"/>
    </row>
    <row r="76" s="2" customFormat="1" ht="16.8" customHeight="1">
      <c r="A76" s="38"/>
      <c r="B76" s="44"/>
      <c r="C76" s="324" t="s">
        <v>448</v>
      </c>
      <c r="D76" s="324" t="s">
        <v>449</v>
      </c>
      <c r="E76" s="17" t="s">
        <v>185</v>
      </c>
      <c r="F76" s="325">
        <v>586.17999999999995</v>
      </c>
      <c r="G76" s="38"/>
      <c r="H76" s="44"/>
    </row>
    <row r="77" s="2" customFormat="1" ht="16.8" customHeight="1">
      <c r="A77" s="38"/>
      <c r="B77" s="44"/>
      <c r="C77" s="320" t="s">
        <v>119</v>
      </c>
      <c r="D77" s="321" t="s">
        <v>120</v>
      </c>
      <c r="E77" s="322" t="s">
        <v>1</v>
      </c>
      <c r="F77" s="323">
        <v>38.939999999999998</v>
      </c>
      <c r="G77" s="38"/>
      <c r="H77" s="44"/>
    </row>
    <row r="78" s="2" customFormat="1" ht="16.8" customHeight="1">
      <c r="A78" s="38"/>
      <c r="B78" s="44"/>
      <c r="C78" s="324" t="s">
        <v>119</v>
      </c>
      <c r="D78" s="324" t="s">
        <v>315</v>
      </c>
      <c r="E78" s="17" t="s">
        <v>1</v>
      </c>
      <c r="F78" s="325">
        <v>38.939999999999998</v>
      </c>
      <c r="G78" s="38"/>
      <c r="H78" s="44"/>
    </row>
    <row r="79" s="2" customFormat="1" ht="16.8" customHeight="1">
      <c r="A79" s="38"/>
      <c r="B79" s="44"/>
      <c r="C79" s="326" t="s">
        <v>953</v>
      </c>
      <c r="D79" s="38"/>
      <c r="E79" s="38"/>
      <c r="F79" s="38"/>
      <c r="G79" s="38"/>
      <c r="H79" s="44"/>
    </row>
    <row r="80" s="2" customFormat="1" ht="16.8" customHeight="1">
      <c r="A80" s="38"/>
      <c r="B80" s="44"/>
      <c r="C80" s="324" t="s">
        <v>312</v>
      </c>
      <c r="D80" s="324" t="s">
        <v>313</v>
      </c>
      <c r="E80" s="17" t="s">
        <v>185</v>
      </c>
      <c r="F80" s="325">
        <v>77.879999999999995</v>
      </c>
      <c r="G80" s="38"/>
      <c r="H80" s="44"/>
    </row>
    <row r="81" s="2" customFormat="1" ht="16.8" customHeight="1">
      <c r="A81" s="38"/>
      <c r="B81" s="44"/>
      <c r="C81" s="324" t="s">
        <v>232</v>
      </c>
      <c r="D81" s="324" t="s">
        <v>233</v>
      </c>
      <c r="E81" s="17" t="s">
        <v>185</v>
      </c>
      <c r="F81" s="325">
        <v>77.879999999999995</v>
      </c>
      <c r="G81" s="38"/>
      <c r="H81" s="44"/>
    </row>
    <row r="82" s="2" customFormat="1" ht="16.8" customHeight="1">
      <c r="A82" s="38"/>
      <c r="B82" s="44"/>
      <c r="C82" s="324" t="s">
        <v>448</v>
      </c>
      <c r="D82" s="324" t="s">
        <v>449</v>
      </c>
      <c r="E82" s="17" t="s">
        <v>185</v>
      </c>
      <c r="F82" s="325">
        <v>586.17999999999995</v>
      </c>
      <c r="G82" s="38"/>
      <c r="H82" s="44"/>
    </row>
    <row r="83" s="2" customFormat="1" ht="16.8" customHeight="1">
      <c r="A83" s="38"/>
      <c r="B83" s="44"/>
      <c r="C83" s="320" t="s">
        <v>122</v>
      </c>
      <c r="D83" s="321" t="s">
        <v>123</v>
      </c>
      <c r="E83" s="322" t="s">
        <v>1</v>
      </c>
      <c r="F83" s="323">
        <v>397.89999999999998</v>
      </c>
      <c r="G83" s="38"/>
      <c r="H83" s="44"/>
    </row>
    <row r="84" s="2" customFormat="1" ht="16.8" customHeight="1">
      <c r="A84" s="38"/>
      <c r="B84" s="44"/>
      <c r="C84" s="324" t="s">
        <v>122</v>
      </c>
      <c r="D84" s="324" t="s">
        <v>321</v>
      </c>
      <c r="E84" s="17" t="s">
        <v>1</v>
      </c>
      <c r="F84" s="325">
        <v>397.89999999999998</v>
      </c>
      <c r="G84" s="38"/>
      <c r="H84" s="44"/>
    </row>
    <row r="85" s="2" customFormat="1" ht="16.8" customHeight="1">
      <c r="A85" s="38"/>
      <c r="B85" s="44"/>
      <c r="C85" s="326" t="s">
        <v>953</v>
      </c>
      <c r="D85" s="38"/>
      <c r="E85" s="38"/>
      <c r="F85" s="38"/>
      <c r="G85" s="38"/>
      <c r="H85" s="44"/>
    </row>
    <row r="86" s="2" customFormat="1" ht="16.8" customHeight="1">
      <c r="A86" s="38"/>
      <c r="B86" s="44"/>
      <c r="C86" s="324" t="s">
        <v>317</v>
      </c>
      <c r="D86" s="324" t="s">
        <v>318</v>
      </c>
      <c r="E86" s="17" t="s">
        <v>185</v>
      </c>
      <c r="F86" s="325">
        <v>397.89999999999998</v>
      </c>
      <c r="G86" s="38"/>
      <c r="H86" s="44"/>
    </row>
    <row r="87" s="2" customFormat="1" ht="16.8" customHeight="1">
      <c r="A87" s="38"/>
      <c r="B87" s="44"/>
      <c r="C87" s="324" t="s">
        <v>237</v>
      </c>
      <c r="D87" s="324" t="s">
        <v>238</v>
      </c>
      <c r="E87" s="17" t="s">
        <v>185</v>
      </c>
      <c r="F87" s="325">
        <v>397.89999999999998</v>
      </c>
      <c r="G87" s="38"/>
      <c r="H87" s="44"/>
    </row>
    <row r="88" s="2" customFormat="1" ht="16.8" customHeight="1">
      <c r="A88" s="38"/>
      <c r="B88" s="44"/>
      <c r="C88" s="324" t="s">
        <v>448</v>
      </c>
      <c r="D88" s="324" t="s">
        <v>449</v>
      </c>
      <c r="E88" s="17" t="s">
        <v>185</v>
      </c>
      <c r="F88" s="325">
        <v>586.17999999999995</v>
      </c>
      <c r="G88" s="38"/>
      <c r="H88" s="44"/>
    </row>
    <row r="89" s="2" customFormat="1" ht="16.8" customHeight="1">
      <c r="A89" s="38"/>
      <c r="B89" s="44"/>
      <c r="C89" s="320" t="s">
        <v>125</v>
      </c>
      <c r="D89" s="321" t="s">
        <v>126</v>
      </c>
      <c r="E89" s="322" t="s">
        <v>1</v>
      </c>
      <c r="F89" s="323">
        <v>17.280000000000001</v>
      </c>
      <c r="G89" s="38"/>
      <c r="H89" s="44"/>
    </row>
    <row r="90" s="2" customFormat="1" ht="16.8" customHeight="1">
      <c r="A90" s="38"/>
      <c r="B90" s="44"/>
      <c r="C90" s="324" t="s">
        <v>125</v>
      </c>
      <c r="D90" s="324" t="s">
        <v>413</v>
      </c>
      <c r="E90" s="17" t="s">
        <v>1</v>
      </c>
      <c r="F90" s="325">
        <v>17.280000000000001</v>
      </c>
      <c r="G90" s="38"/>
      <c r="H90" s="44"/>
    </row>
    <row r="91" s="2" customFormat="1" ht="16.8" customHeight="1">
      <c r="A91" s="38"/>
      <c r="B91" s="44"/>
      <c r="C91" s="326" t="s">
        <v>953</v>
      </c>
      <c r="D91" s="38"/>
      <c r="E91" s="38"/>
      <c r="F91" s="38"/>
      <c r="G91" s="38"/>
      <c r="H91" s="44"/>
    </row>
    <row r="92" s="2" customFormat="1" ht="16.8" customHeight="1">
      <c r="A92" s="38"/>
      <c r="B92" s="44"/>
      <c r="C92" s="324" t="s">
        <v>410</v>
      </c>
      <c r="D92" s="324" t="s">
        <v>411</v>
      </c>
      <c r="E92" s="17" t="s">
        <v>185</v>
      </c>
      <c r="F92" s="325">
        <v>17.280000000000001</v>
      </c>
      <c r="G92" s="38"/>
      <c r="H92" s="44"/>
    </row>
    <row r="93" s="2" customFormat="1" ht="16.8" customHeight="1">
      <c r="A93" s="38"/>
      <c r="B93" s="44"/>
      <c r="C93" s="324" t="s">
        <v>415</v>
      </c>
      <c r="D93" s="324" t="s">
        <v>416</v>
      </c>
      <c r="E93" s="17" t="s">
        <v>185</v>
      </c>
      <c r="F93" s="325">
        <v>17.280000000000001</v>
      </c>
      <c r="G93" s="38"/>
      <c r="H93" s="44"/>
    </row>
    <row r="94" s="2" customFormat="1" ht="16.8" customHeight="1">
      <c r="A94" s="38"/>
      <c r="B94" s="44"/>
      <c r="C94" s="320" t="s">
        <v>128</v>
      </c>
      <c r="D94" s="321" t="s">
        <v>129</v>
      </c>
      <c r="E94" s="322" t="s">
        <v>1</v>
      </c>
      <c r="F94" s="323">
        <v>17.280000000000001</v>
      </c>
      <c r="G94" s="38"/>
      <c r="H94" s="44"/>
    </row>
    <row r="95" s="2" customFormat="1" ht="16.8" customHeight="1">
      <c r="A95" s="38"/>
      <c r="B95" s="44"/>
      <c r="C95" s="324" t="s">
        <v>1</v>
      </c>
      <c r="D95" s="324" t="s">
        <v>125</v>
      </c>
      <c r="E95" s="17" t="s">
        <v>1</v>
      </c>
      <c r="F95" s="325">
        <v>17.280000000000001</v>
      </c>
      <c r="G95" s="38"/>
      <c r="H95" s="44"/>
    </row>
    <row r="96" s="2" customFormat="1" ht="16.8" customHeight="1">
      <c r="A96" s="38"/>
      <c r="B96" s="44"/>
      <c r="C96" s="324" t="s">
        <v>128</v>
      </c>
      <c r="D96" s="324" t="s">
        <v>182</v>
      </c>
      <c r="E96" s="17" t="s">
        <v>1</v>
      </c>
      <c r="F96" s="325">
        <v>17.280000000000001</v>
      </c>
      <c r="G96" s="38"/>
      <c r="H96" s="44"/>
    </row>
    <row r="97" s="2" customFormat="1" ht="16.8" customHeight="1">
      <c r="A97" s="38"/>
      <c r="B97" s="44"/>
      <c r="C97" s="326" t="s">
        <v>953</v>
      </c>
      <c r="D97" s="38"/>
      <c r="E97" s="38"/>
      <c r="F97" s="38"/>
      <c r="G97" s="38"/>
      <c r="H97" s="44"/>
    </row>
    <row r="98" s="2" customFormat="1" ht="16.8" customHeight="1">
      <c r="A98" s="38"/>
      <c r="B98" s="44"/>
      <c r="C98" s="324" t="s">
        <v>415</v>
      </c>
      <c r="D98" s="324" t="s">
        <v>416</v>
      </c>
      <c r="E98" s="17" t="s">
        <v>185</v>
      </c>
      <c r="F98" s="325">
        <v>17.280000000000001</v>
      </c>
      <c r="G98" s="38"/>
      <c r="H98" s="44"/>
    </row>
    <row r="99" s="2" customFormat="1" ht="16.8" customHeight="1">
      <c r="A99" s="38"/>
      <c r="B99" s="44"/>
      <c r="C99" s="324" t="s">
        <v>419</v>
      </c>
      <c r="D99" s="324" t="s">
        <v>420</v>
      </c>
      <c r="E99" s="17" t="s">
        <v>185</v>
      </c>
      <c r="F99" s="325">
        <v>17.280000000000001</v>
      </c>
      <c r="G99" s="38"/>
      <c r="H99" s="44"/>
    </row>
    <row r="100" s="2" customFormat="1" ht="26.4" customHeight="1">
      <c r="A100" s="38"/>
      <c r="B100" s="44"/>
      <c r="C100" s="319" t="s">
        <v>954</v>
      </c>
      <c r="D100" s="319" t="s">
        <v>89</v>
      </c>
      <c r="E100" s="38"/>
      <c r="F100" s="38"/>
      <c r="G100" s="38"/>
      <c r="H100" s="44"/>
    </row>
    <row r="101" s="2" customFormat="1" ht="16.8" customHeight="1">
      <c r="A101" s="38"/>
      <c r="B101" s="44"/>
      <c r="C101" s="320" t="s">
        <v>461</v>
      </c>
      <c r="D101" s="321" t="s">
        <v>461</v>
      </c>
      <c r="E101" s="322" t="s">
        <v>1</v>
      </c>
      <c r="F101" s="323">
        <v>27.645</v>
      </c>
      <c r="G101" s="38"/>
      <c r="H101" s="44"/>
    </row>
    <row r="102" s="2" customFormat="1" ht="16.8" customHeight="1">
      <c r="A102" s="38"/>
      <c r="B102" s="44"/>
      <c r="C102" s="324" t="s">
        <v>461</v>
      </c>
      <c r="D102" s="324" t="s">
        <v>608</v>
      </c>
      <c r="E102" s="17" t="s">
        <v>1</v>
      </c>
      <c r="F102" s="325">
        <v>27.645</v>
      </c>
      <c r="G102" s="38"/>
      <c r="H102" s="44"/>
    </row>
    <row r="103" s="2" customFormat="1" ht="16.8" customHeight="1">
      <c r="A103" s="38"/>
      <c r="B103" s="44"/>
      <c r="C103" s="326" t="s">
        <v>953</v>
      </c>
      <c r="D103" s="38"/>
      <c r="E103" s="38"/>
      <c r="F103" s="38"/>
      <c r="G103" s="38"/>
      <c r="H103" s="44"/>
    </row>
    <row r="104" s="2" customFormat="1" ht="16.8" customHeight="1">
      <c r="A104" s="38"/>
      <c r="B104" s="44"/>
      <c r="C104" s="324" t="s">
        <v>605</v>
      </c>
      <c r="D104" s="324" t="s">
        <v>606</v>
      </c>
      <c r="E104" s="17" t="s">
        <v>171</v>
      </c>
      <c r="F104" s="325">
        <v>27.645</v>
      </c>
      <c r="G104" s="38"/>
      <c r="H104" s="44"/>
    </row>
    <row r="105" s="2" customFormat="1" ht="16.8" customHeight="1">
      <c r="A105" s="38"/>
      <c r="B105" s="44"/>
      <c r="C105" s="324" t="s">
        <v>515</v>
      </c>
      <c r="D105" s="324" t="s">
        <v>516</v>
      </c>
      <c r="E105" s="17" t="s">
        <v>185</v>
      </c>
      <c r="F105" s="325">
        <v>4.1470000000000002</v>
      </c>
      <c r="G105" s="38"/>
      <c r="H105" s="44"/>
    </row>
    <row r="106" s="2" customFormat="1" ht="16.8" customHeight="1">
      <c r="A106" s="38"/>
      <c r="B106" s="44"/>
      <c r="C106" s="324" t="s">
        <v>609</v>
      </c>
      <c r="D106" s="324" t="s">
        <v>610</v>
      </c>
      <c r="E106" s="17" t="s">
        <v>171</v>
      </c>
      <c r="F106" s="325">
        <v>27.645</v>
      </c>
      <c r="G106" s="38"/>
      <c r="H106" s="44"/>
    </row>
    <row r="107" s="2" customFormat="1" ht="16.8" customHeight="1">
      <c r="A107" s="38"/>
      <c r="B107" s="44"/>
      <c r="C107" s="324" t="s">
        <v>628</v>
      </c>
      <c r="D107" s="324" t="s">
        <v>629</v>
      </c>
      <c r="E107" s="17" t="s">
        <v>171</v>
      </c>
      <c r="F107" s="325">
        <v>27.645</v>
      </c>
      <c r="G107" s="38"/>
      <c r="H107" s="44"/>
    </row>
    <row r="108" s="2" customFormat="1" ht="16.8" customHeight="1">
      <c r="A108" s="38"/>
      <c r="B108" s="44"/>
      <c r="C108" s="324" t="s">
        <v>631</v>
      </c>
      <c r="D108" s="324" t="s">
        <v>632</v>
      </c>
      <c r="E108" s="17" t="s">
        <v>264</v>
      </c>
      <c r="F108" s="325">
        <v>55.289999999999999</v>
      </c>
      <c r="G108" s="38"/>
      <c r="H108" s="44"/>
    </row>
    <row r="109" s="2" customFormat="1" ht="16.8" customHeight="1">
      <c r="A109" s="38"/>
      <c r="B109" s="44"/>
      <c r="C109" s="324" t="s">
        <v>612</v>
      </c>
      <c r="D109" s="324" t="s">
        <v>613</v>
      </c>
      <c r="E109" s="17" t="s">
        <v>185</v>
      </c>
      <c r="F109" s="325">
        <v>3.3180000000000001</v>
      </c>
      <c r="G109" s="38"/>
      <c r="H109" s="44"/>
    </row>
    <row r="110" s="2" customFormat="1" ht="16.8" customHeight="1">
      <c r="A110" s="38"/>
      <c r="B110" s="44"/>
      <c r="C110" s="320" t="s">
        <v>463</v>
      </c>
      <c r="D110" s="321" t="s">
        <v>463</v>
      </c>
      <c r="E110" s="322" t="s">
        <v>1</v>
      </c>
      <c r="F110" s="323">
        <v>13.699999999999999</v>
      </c>
      <c r="G110" s="38"/>
      <c r="H110" s="44"/>
    </row>
    <row r="111" s="2" customFormat="1" ht="16.8" customHeight="1">
      <c r="A111" s="38"/>
      <c r="B111" s="44"/>
      <c r="C111" s="324" t="s">
        <v>463</v>
      </c>
      <c r="D111" s="324" t="s">
        <v>666</v>
      </c>
      <c r="E111" s="17" t="s">
        <v>1</v>
      </c>
      <c r="F111" s="325">
        <v>13.699999999999999</v>
      </c>
      <c r="G111" s="38"/>
      <c r="H111" s="44"/>
    </row>
    <row r="112" s="2" customFormat="1" ht="16.8" customHeight="1">
      <c r="A112" s="38"/>
      <c r="B112" s="44"/>
      <c r="C112" s="326" t="s">
        <v>953</v>
      </c>
      <c r="D112" s="38"/>
      <c r="E112" s="38"/>
      <c r="F112" s="38"/>
      <c r="G112" s="38"/>
      <c r="H112" s="44"/>
    </row>
    <row r="113" s="2" customFormat="1" ht="16.8" customHeight="1">
      <c r="A113" s="38"/>
      <c r="B113" s="44"/>
      <c r="C113" s="324" t="s">
        <v>663</v>
      </c>
      <c r="D113" s="324" t="s">
        <v>664</v>
      </c>
      <c r="E113" s="17" t="s">
        <v>185</v>
      </c>
      <c r="F113" s="325">
        <v>17.399999999999999</v>
      </c>
      <c r="G113" s="38"/>
      <c r="H113" s="44"/>
    </row>
    <row r="114" s="2" customFormat="1" ht="16.8" customHeight="1">
      <c r="A114" s="38"/>
      <c r="B114" s="44"/>
      <c r="C114" s="324" t="s">
        <v>652</v>
      </c>
      <c r="D114" s="324" t="s">
        <v>653</v>
      </c>
      <c r="E114" s="17" t="s">
        <v>185</v>
      </c>
      <c r="F114" s="325">
        <v>3.4249999999999998</v>
      </c>
      <c r="G114" s="38"/>
      <c r="H114" s="44"/>
    </row>
    <row r="115" s="2" customFormat="1" ht="16.8" customHeight="1">
      <c r="A115" s="38"/>
      <c r="B115" s="44"/>
      <c r="C115" s="320" t="s">
        <v>465</v>
      </c>
      <c r="D115" s="321" t="s">
        <v>466</v>
      </c>
      <c r="E115" s="322" t="s">
        <v>1</v>
      </c>
      <c r="F115" s="323">
        <v>3.4249999999999998</v>
      </c>
      <c r="G115" s="38"/>
      <c r="H115" s="44"/>
    </row>
    <row r="116" s="2" customFormat="1" ht="16.8" customHeight="1">
      <c r="A116" s="38"/>
      <c r="B116" s="44"/>
      <c r="C116" s="324" t="s">
        <v>465</v>
      </c>
      <c r="D116" s="324" t="s">
        <v>655</v>
      </c>
      <c r="E116" s="17" t="s">
        <v>1</v>
      </c>
      <c r="F116" s="325">
        <v>3.4249999999999998</v>
      </c>
      <c r="G116" s="38"/>
      <c r="H116" s="44"/>
    </row>
    <row r="117" s="2" customFormat="1" ht="16.8" customHeight="1">
      <c r="A117" s="38"/>
      <c r="B117" s="44"/>
      <c r="C117" s="326" t="s">
        <v>953</v>
      </c>
      <c r="D117" s="38"/>
      <c r="E117" s="38"/>
      <c r="F117" s="38"/>
      <c r="G117" s="38"/>
      <c r="H117" s="44"/>
    </row>
    <row r="118" s="2" customFormat="1" ht="16.8" customHeight="1">
      <c r="A118" s="38"/>
      <c r="B118" s="44"/>
      <c r="C118" s="324" t="s">
        <v>652</v>
      </c>
      <c r="D118" s="324" t="s">
        <v>653</v>
      </c>
      <c r="E118" s="17" t="s">
        <v>185</v>
      </c>
      <c r="F118" s="325">
        <v>3.4249999999999998</v>
      </c>
      <c r="G118" s="38"/>
      <c r="H118" s="44"/>
    </row>
    <row r="119" s="2" customFormat="1" ht="16.8" customHeight="1">
      <c r="A119" s="38"/>
      <c r="B119" s="44"/>
      <c r="C119" s="324" t="s">
        <v>401</v>
      </c>
      <c r="D119" s="324" t="s">
        <v>402</v>
      </c>
      <c r="E119" s="17" t="s">
        <v>185</v>
      </c>
      <c r="F119" s="325">
        <v>4.5670000000000002</v>
      </c>
      <c r="G119" s="38"/>
      <c r="H119" s="44"/>
    </row>
    <row r="120" s="2" customFormat="1" ht="16.8" customHeight="1">
      <c r="A120" s="38"/>
      <c r="B120" s="44"/>
      <c r="C120" s="324" t="s">
        <v>660</v>
      </c>
      <c r="D120" s="324" t="s">
        <v>661</v>
      </c>
      <c r="E120" s="17" t="s">
        <v>185</v>
      </c>
      <c r="F120" s="325">
        <v>3.4249999999999998</v>
      </c>
      <c r="G120" s="38"/>
      <c r="H120" s="44"/>
    </row>
    <row r="121" s="2" customFormat="1" ht="16.8" customHeight="1">
      <c r="A121" s="38"/>
      <c r="B121" s="44"/>
      <c r="C121" s="320" t="s">
        <v>494</v>
      </c>
      <c r="D121" s="321" t="s">
        <v>495</v>
      </c>
      <c r="E121" s="322" t="s">
        <v>1</v>
      </c>
      <c r="F121" s="323">
        <v>10</v>
      </c>
      <c r="G121" s="38"/>
      <c r="H121" s="44"/>
    </row>
    <row r="122" s="2" customFormat="1" ht="16.8" customHeight="1">
      <c r="A122" s="38"/>
      <c r="B122" s="44"/>
      <c r="C122" s="324" t="s">
        <v>494</v>
      </c>
      <c r="D122" s="324" t="s">
        <v>684</v>
      </c>
      <c r="E122" s="17" t="s">
        <v>1</v>
      </c>
      <c r="F122" s="325">
        <v>10</v>
      </c>
      <c r="G122" s="38"/>
      <c r="H122" s="44"/>
    </row>
    <row r="123" s="2" customFormat="1" ht="16.8" customHeight="1">
      <c r="A123" s="38"/>
      <c r="B123" s="44"/>
      <c r="C123" s="326" t="s">
        <v>953</v>
      </c>
      <c r="D123" s="38"/>
      <c r="E123" s="38"/>
      <c r="F123" s="38"/>
      <c r="G123" s="38"/>
      <c r="H123" s="44"/>
    </row>
    <row r="124" s="2" customFormat="1" ht="16.8" customHeight="1">
      <c r="A124" s="38"/>
      <c r="B124" s="44"/>
      <c r="C124" s="324" t="s">
        <v>681</v>
      </c>
      <c r="D124" s="324" t="s">
        <v>682</v>
      </c>
      <c r="E124" s="17" t="s">
        <v>264</v>
      </c>
      <c r="F124" s="325">
        <v>10</v>
      </c>
      <c r="G124" s="38"/>
      <c r="H124" s="44"/>
    </row>
    <row r="125" s="2" customFormat="1" ht="16.8" customHeight="1">
      <c r="A125" s="38"/>
      <c r="B125" s="44"/>
      <c r="C125" s="324" t="s">
        <v>689</v>
      </c>
      <c r="D125" s="324" t="s">
        <v>690</v>
      </c>
      <c r="E125" s="17" t="s">
        <v>264</v>
      </c>
      <c r="F125" s="325">
        <v>10</v>
      </c>
      <c r="G125" s="38"/>
      <c r="H125" s="44"/>
    </row>
    <row r="126" s="2" customFormat="1" ht="16.8" customHeight="1">
      <c r="A126" s="38"/>
      <c r="B126" s="44"/>
      <c r="C126" s="320" t="s">
        <v>468</v>
      </c>
      <c r="D126" s="321" t="s">
        <v>469</v>
      </c>
      <c r="E126" s="322" t="s">
        <v>1</v>
      </c>
      <c r="F126" s="323">
        <v>18</v>
      </c>
      <c r="G126" s="38"/>
      <c r="H126" s="44"/>
    </row>
    <row r="127" s="2" customFormat="1" ht="16.8" customHeight="1">
      <c r="A127" s="38"/>
      <c r="B127" s="44"/>
      <c r="C127" s="324" t="s">
        <v>1</v>
      </c>
      <c r="D127" s="324" t="s">
        <v>679</v>
      </c>
      <c r="E127" s="17" t="s">
        <v>1</v>
      </c>
      <c r="F127" s="325">
        <v>14</v>
      </c>
      <c r="G127" s="38"/>
      <c r="H127" s="44"/>
    </row>
    <row r="128" s="2" customFormat="1" ht="16.8" customHeight="1">
      <c r="A128" s="38"/>
      <c r="B128" s="44"/>
      <c r="C128" s="324" t="s">
        <v>1</v>
      </c>
      <c r="D128" s="324" t="s">
        <v>680</v>
      </c>
      <c r="E128" s="17" t="s">
        <v>1</v>
      </c>
      <c r="F128" s="325">
        <v>4</v>
      </c>
      <c r="G128" s="38"/>
      <c r="H128" s="44"/>
    </row>
    <row r="129" s="2" customFormat="1" ht="16.8" customHeight="1">
      <c r="A129" s="38"/>
      <c r="B129" s="44"/>
      <c r="C129" s="324" t="s">
        <v>468</v>
      </c>
      <c r="D129" s="324" t="s">
        <v>182</v>
      </c>
      <c r="E129" s="17" t="s">
        <v>1</v>
      </c>
      <c r="F129" s="325">
        <v>18</v>
      </c>
      <c r="G129" s="38"/>
      <c r="H129" s="44"/>
    </row>
    <row r="130" s="2" customFormat="1" ht="16.8" customHeight="1">
      <c r="A130" s="38"/>
      <c r="B130" s="44"/>
      <c r="C130" s="326" t="s">
        <v>953</v>
      </c>
      <c r="D130" s="38"/>
      <c r="E130" s="38"/>
      <c r="F130" s="38"/>
      <c r="G130" s="38"/>
      <c r="H130" s="44"/>
    </row>
    <row r="131" s="2" customFormat="1" ht="16.8" customHeight="1">
      <c r="A131" s="38"/>
      <c r="B131" s="44"/>
      <c r="C131" s="324" t="s">
        <v>676</v>
      </c>
      <c r="D131" s="324" t="s">
        <v>677</v>
      </c>
      <c r="E131" s="17" t="s">
        <v>171</v>
      </c>
      <c r="F131" s="325">
        <v>18</v>
      </c>
      <c r="G131" s="38"/>
      <c r="H131" s="44"/>
    </row>
    <row r="132" s="2" customFormat="1" ht="16.8" customHeight="1">
      <c r="A132" s="38"/>
      <c r="B132" s="44"/>
      <c r="C132" s="324" t="s">
        <v>685</v>
      </c>
      <c r="D132" s="324" t="s">
        <v>686</v>
      </c>
      <c r="E132" s="17" t="s">
        <v>171</v>
      </c>
      <c r="F132" s="325">
        <v>18</v>
      </c>
      <c r="G132" s="38"/>
      <c r="H132" s="44"/>
    </row>
    <row r="133" s="2" customFormat="1" ht="16.8" customHeight="1">
      <c r="A133" s="38"/>
      <c r="B133" s="44"/>
      <c r="C133" s="324" t="s">
        <v>693</v>
      </c>
      <c r="D133" s="324" t="s">
        <v>694</v>
      </c>
      <c r="E133" s="17" t="s">
        <v>171</v>
      </c>
      <c r="F133" s="325">
        <v>18</v>
      </c>
      <c r="G133" s="38"/>
      <c r="H133" s="44"/>
    </row>
    <row r="134" s="2" customFormat="1" ht="16.8" customHeight="1">
      <c r="A134" s="38"/>
      <c r="B134" s="44"/>
      <c r="C134" s="320" t="s">
        <v>568</v>
      </c>
      <c r="D134" s="321" t="s">
        <v>568</v>
      </c>
      <c r="E134" s="322" t="s">
        <v>1</v>
      </c>
      <c r="F134" s="323">
        <v>3</v>
      </c>
      <c r="G134" s="38"/>
      <c r="H134" s="44"/>
    </row>
    <row r="135" s="2" customFormat="1" ht="16.8" customHeight="1">
      <c r="A135" s="38"/>
      <c r="B135" s="44"/>
      <c r="C135" s="324" t="s">
        <v>568</v>
      </c>
      <c r="D135" s="324" t="s">
        <v>569</v>
      </c>
      <c r="E135" s="17" t="s">
        <v>1</v>
      </c>
      <c r="F135" s="325">
        <v>3</v>
      </c>
      <c r="G135" s="38"/>
      <c r="H135" s="44"/>
    </row>
    <row r="136" s="2" customFormat="1" ht="16.8" customHeight="1">
      <c r="A136" s="38"/>
      <c r="B136" s="44"/>
      <c r="C136" s="320" t="s">
        <v>470</v>
      </c>
      <c r="D136" s="321" t="s">
        <v>470</v>
      </c>
      <c r="E136" s="322" t="s">
        <v>1</v>
      </c>
      <c r="F136" s="323">
        <v>41.555</v>
      </c>
      <c r="G136" s="38"/>
      <c r="H136" s="44"/>
    </row>
    <row r="137" s="2" customFormat="1" ht="16.8" customHeight="1">
      <c r="A137" s="38"/>
      <c r="B137" s="44"/>
      <c r="C137" s="324" t="s">
        <v>1</v>
      </c>
      <c r="D137" s="324" t="s">
        <v>535</v>
      </c>
      <c r="E137" s="17" t="s">
        <v>1</v>
      </c>
      <c r="F137" s="325">
        <v>19.239999999999998</v>
      </c>
      <c r="G137" s="38"/>
      <c r="H137" s="44"/>
    </row>
    <row r="138" s="2" customFormat="1" ht="16.8" customHeight="1">
      <c r="A138" s="38"/>
      <c r="B138" s="44"/>
      <c r="C138" s="324" t="s">
        <v>1</v>
      </c>
      <c r="D138" s="324" t="s">
        <v>536</v>
      </c>
      <c r="E138" s="17" t="s">
        <v>1</v>
      </c>
      <c r="F138" s="325">
        <v>16.795000000000002</v>
      </c>
      <c r="G138" s="38"/>
      <c r="H138" s="44"/>
    </row>
    <row r="139" s="2" customFormat="1" ht="16.8" customHeight="1">
      <c r="A139" s="38"/>
      <c r="B139" s="44"/>
      <c r="C139" s="324" t="s">
        <v>1</v>
      </c>
      <c r="D139" s="324" t="s">
        <v>537</v>
      </c>
      <c r="E139" s="17" t="s">
        <v>1</v>
      </c>
      <c r="F139" s="325">
        <v>5.5199999999999996</v>
      </c>
      <c r="G139" s="38"/>
      <c r="H139" s="44"/>
    </row>
    <row r="140" s="2" customFormat="1" ht="16.8" customHeight="1">
      <c r="A140" s="38"/>
      <c r="B140" s="44"/>
      <c r="C140" s="324" t="s">
        <v>470</v>
      </c>
      <c r="D140" s="324" t="s">
        <v>182</v>
      </c>
      <c r="E140" s="17" t="s">
        <v>1</v>
      </c>
      <c r="F140" s="325">
        <v>41.555</v>
      </c>
      <c r="G140" s="38"/>
      <c r="H140" s="44"/>
    </row>
    <row r="141" s="2" customFormat="1" ht="16.8" customHeight="1">
      <c r="A141" s="38"/>
      <c r="B141" s="44"/>
      <c r="C141" s="326" t="s">
        <v>953</v>
      </c>
      <c r="D141" s="38"/>
      <c r="E141" s="38"/>
      <c r="F141" s="38"/>
      <c r="G141" s="38"/>
      <c r="H141" s="44"/>
    </row>
    <row r="142" s="2" customFormat="1" ht="16.8" customHeight="1">
      <c r="A142" s="38"/>
      <c r="B142" s="44"/>
      <c r="C142" s="324" t="s">
        <v>281</v>
      </c>
      <c r="D142" s="324" t="s">
        <v>282</v>
      </c>
      <c r="E142" s="17" t="s">
        <v>185</v>
      </c>
      <c r="F142" s="325">
        <v>41.555</v>
      </c>
      <c r="G142" s="38"/>
      <c r="H142" s="44"/>
    </row>
    <row r="143" s="2" customFormat="1" ht="16.8" customHeight="1">
      <c r="A143" s="38"/>
      <c r="B143" s="44"/>
      <c r="C143" s="324" t="s">
        <v>524</v>
      </c>
      <c r="D143" s="324" t="s">
        <v>525</v>
      </c>
      <c r="E143" s="17" t="s">
        <v>185</v>
      </c>
      <c r="F143" s="325">
        <v>41.555</v>
      </c>
      <c r="G143" s="38"/>
      <c r="H143" s="44"/>
    </row>
    <row r="144" s="2" customFormat="1" ht="16.8" customHeight="1">
      <c r="A144" s="38"/>
      <c r="B144" s="44"/>
      <c r="C144" s="324" t="s">
        <v>439</v>
      </c>
      <c r="D144" s="324" t="s">
        <v>440</v>
      </c>
      <c r="E144" s="17" t="s">
        <v>185</v>
      </c>
      <c r="F144" s="325">
        <v>115.401</v>
      </c>
      <c r="G144" s="38"/>
      <c r="H144" s="44"/>
    </row>
    <row r="145" s="2" customFormat="1">
      <c r="A145" s="38"/>
      <c r="B145" s="44"/>
      <c r="C145" s="324" t="s">
        <v>277</v>
      </c>
      <c r="D145" s="324" t="s">
        <v>278</v>
      </c>
      <c r="E145" s="17" t="s">
        <v>185</v>
      </c>
      <c r="F145" s="325">
        <v>41.555</v>
      </c>
      <c r="G145" s="38"/>
      <c r="H145" s="44"/>
    </row>
    <row r="146" s="2" customFormat="1" ht="16.8" customHeight="1">
      <c r="A146" s="38"/>
      <c r="B146" s="44"/>
      <c r="C146" s="320" t="s">
        <v>472</v>
      </c>
      <c r="D146" s="321" t="s">
        <v>472</v>
      </c>
      <c r="E146" s="322" t="s">
        <v>1</v>
      </c>
      <c r="F146" s="323">
        <v>65.905000000000001</v>
      </c>
      <c r="G146" s="38"/>
      <c r="H146" s="44"/>
    </row>
    <row r="147" s="2" customFormat="1">
      <c r="A147" s="38"/>
      <c r="B147" s="44"/>
      <c r="C147" s="324" t="s">
        <v>472</v>
      </c>
      <c r="D147" s="324" t="s">
        <v>729</v>
      </c>
      <c r="E147" s="17" t="s">
        <v>1</v>
      </c>
      <c r="F147" s="325">
        <v>65.905000000000001</v>
      </c>
      <c r="G147" s="38"/>
      <c r="H147" s="44"/>
    </row>
    <row r="148" s="2" customFormat="1" ht="16.8" customHeight="1">
      <c r="A148" s="38"/>
      <c r="B148" s="44"/>
      <c r="C148" s="326" t="s">
        <v>953</v>
      </c>
      <c r="D148" s="38"/>
      <c r="E148" s="38"/>
      <c r="F148" s="38"/>
      <c r="G148" s="38"/>
      <c r="H148" s="44"/>
    </row>
    <row r="149" s="2" customFormat="1" ht="16.8" customHeight="1">
      <c r="A149" s="38"/>
      <c r="B149" s="44"/>
      <c r="C149" s="324" t="s">
        <v>726</v>
      </c>
      <c r="D149" s="324" t="s">
        <v>727</v>
      </c>
      <c r="E149" s="17" t="s">
        <v>185</v>
      </c>
      <c r="F149" s="325">
        <v>65.905000000000001</v>
      </c>
      <c r="G149" s="38"/>
      <c r="H149" s="44"/>
    </row>
    <row r="150" s="2" customFormat="1" ht="16.8" customHeight="1">
      <c r="A150" s="38"/>
      <c r="B150" s="44"/>
      <c r="C150" s="324" t="s">
        <v>511</v>
      </c>
      <c r="D150" s="324" t="s">
        <v>512</v>
      </c>
      <c r="E150" s="17" t="s">
        <v>185</v>
      </c>
      <c r="F150" s="325">
        <v>147.04300000000001</v>
      </c>
      <c r="G150" s="38"/>
      <c r="H150" s="44"/>
    </row>
    <row r="151" s="2" customFormat="1" ht="16.8" customHeight="1">
      <c r="A151" s="38"/>
      <c r="B151" s="44"/>
      <c r="C151" s="324" t="s">
        <v>519</v>
      </c>
      <c r="D151" s="324" t="s">
        <v>520</v>
      </c>
      <c r="E151" s="17" t="s">
        <v>185</v>
      </c>
      <c r="F151" s="325">
        <v>2</v>
      </c>
      <c r="G151" s="38"/>
      <c r="H151" s="44"/>
    </row>
    <row r="152" s="2" customFormat="1" ht="16.8" customHeight="1">
      <c r="A152" s="38"/>
      <c r="B152" s="44"/>
      <c r="C152" s="324" t="s">
        <v>706</v>
      </c>
      <c r="D152" s="324" t="s">
        <v>707</v>
      </c>
      <c r="E152" s="17" t="s">
        <v>185</v>
      </c>
      <c r="F152" s="325">
        <v>65.905000000000001</v>
      </c>
      <c r="G152" s="38"/>
      <c r="H152" s="44"/>
    </row>
    <row r="153" s="2" customFormat="1" ht="16.8" customHeight="1">
      <c r="A153" s="38"/>
      <c r="B153" s="44"/>
      <c r="C153" s="324" t="s">
        <v>711</v>
      </c>
      <c r="D153" s="324" t="s">
        <v>712</v>
      </c>
      <c r="E153" s="17" t="s">
        <v>185</v>
      </c>
      <c r="F153" s="325">
        <v>59.314999999999998</v>
      </c>
      <c r="G153" s="38"/>
      <c r="H153" s="44"/>
    </row>
    <row r="154" s="2" customFormat="1" ht="16.8" customHeight="1">
      <c r="A154" s="38"/>
      <c r="B154" s="44"/>
      <c r="C154" s="324" t="s">
        <v>439</v>
      </c>
      <c r="D154" s="324" t="s">
        <v>440</v>
      </c>
      <c r="E154" s="17" t="s">
        <v>185</v>
      </c>
      <c r="F154" s="325">
        <v>115.401</v>
      </c>
      <c r="G154" s="38"/>
      <c r="H154" s="44"/>
    </row>
    <row r="155" s="2" customFormat="1" ht="16.8" customHeight="1">
      <c r="A155" s="38"/>
      <c r="B155" s="44"/>
      <c r="C155" s="324" t="s">
        <v>752</v>
      </c>
      <c r="D155" s="324" t="s">
        <v>753</v>
      </c>
      <c r="E155" s="17" t="s">
        <v>185</v>
      </c>
      <c r="F155" s="325">
        <v>65.905000000000001</v>
      </c>
      <c r="G155" s="38"/>
      <c r="H155" s="44"/>
    </row>
    <row r="156" s="2" customFormat="1" ht="16.8" customHeight="1">
      <c r="A156" s="38"/>
      <c r="B156" s="44"/>
      <c r="C156" s="320" t="s">
        <v>474</v>
      </c>
      <c r="D156" s="321" t="s">
        <v>475</v>
      </c>
      <c r="E156" s="322" t="s">
        <v>1</v>
      </c>
      <c r="F156" s="323">
        <v>118.593</v>
      </c>
      <c r="G156" s="38"/>
      <c r="H156" s="44"/>
    </row>
    <row r="157" s="2" customFormat="1" ht="16.8" customHeight="1">
      <c r="A157" s="38"/>
      <c r="B157" s="44"/>
      <c r="C157" s="324" t="s">
        <v>1</v>
      </c>
      <c r="D157" s="324" t="s">
        <v>740</v>
      </c>
      <c r="E157" s="17" t="s">
        <v>1</v>
      </c>
      <c r="F157" s="325">
        <v>0</v>
      </c>
      <c r="G157" s="38"/>
      <c r="H157" s="44"/>
    </row>
    <row r="158" s="2" customFormat="1" ht="16.8" customHeight="1">
      <c r="A158" s="38"/>
      <c r="B158" s="44"/>
      <c r="C158" s="324" t="s">
        <v>474</v>
      </c>
      <c r="D158" s="324" t="s">
        <v>741</v>
      </c>
      <c r="E158" s="17" t="s">
        <v>1</v>
      </c>
      <c r="F158" s="325">
        <v>118.593</v>
      </c>
      <c r="G158" s="38"/>
      <c r="H158" s="44"/>
    </row>
    <row r="159" s="2" customFormat="1" ht="16.8" customHeight="1">
      <c r="A159" s="38"/>
      <c r="B159" s="44"/>
      <c r="C159" s="326" t="s">
        <v>953</v>
      </c>
      <c r="D159" s="38"/>
      <c r="E159" s="38"/>
      <c r="F159" s="38"/>
      <c r="G159" s="38"/>
      <c r="H159" s="44"/>
    </row>
    <row r="160" s="2" customFormat="1" ht="16.8" customHeight="1">
      <c r="A160" s="38"/>
      <c r="B160" s="44"/>
      <c r="C160" s="324" t="s">
        <v>737</v>
      </c>
      <c r="D160" s="324" t="s">
        <v>738</v>
      </c>
      <c r="E160" s="17" t="s">
        <v>185</v>
      </c>
      <c r="F160" s="325">
        <v>118.593</v>
      </c>
      <c r="G160" s="38"/>
      <c r="H160" s="44"/>
    </row>
    <row r="161" s="2" customFormat="1" ht="16.8" customHeight="1">
      <c r="A161" s="38"/>
      <c r="B161" s="44"/>
      <c r="C161" s="324" t="s">
        <v>743</v>
      </c>
      <c r="D161" s="324" t="s">
        <v>744</v>
      </c>
      <c r="E161" s="17" t="s">
        <v>185</v>
      </c>
      <c r="F161" s="325">
        <v>118.593</v>
      </c>
      <c r="G161" s="38"/>
      <c r="H161" s="44"/>
    </row>
    <row r="162" s="2" customFormat="1" ht="16.8" customHeight="1">
      <c r="A162" s="38"/>
      <c r="B162" s="44"/>
      <c r="C162" s="320" t="s">
        <v>117</v>
      </c>
      <c r="D162" s="321" t="s">
        <v>117</v>
      </c>
      <c r="E162" s="322" t="s">
        <v>1</v>
      </c>
      <c r="F162" s="323">
        <v>1.1419999999999999</v>
      </c>
      <c r="G162" s="38"/>
      <c r="H162" s="44"/>
    </row>
    <row r="163" s="2" customFormat="1" ht="16.8" customHeight="1">
      <c r="A163" s="38"/>
      <c r="B163" s="44"/>
      <c r="C163" s="324" t="s">
        <v>117</v>
      </c>
      <c r="D163" s="324" t="s">
        <v>659</v>
      </c>
      <c r="E163" s="17" t="s">
        <v>1</v>
      </c>
      <c r="F163" s="325">
        <v>1.1419999999999999</v>
      </c>
      <c r="G163" s="38"/>
      <c r="H163" s="44"/>
    </row>
    <row r="164" s="2" customFormat="1" ht="16.8" customHeight="1">
      <c r="A164" s="38"/>
      <c r="B164" s="44"/>
      <c r="C164" s="326" t="s">
        <v>953</v>
      </c>
      <c r="D164" s="38"/>
      <c r="E164" s="38"/>
      <c r="F164" s="38"/>
      <c r="G164" s="38"/>
      <c r="H164" s="44"/>
    </row>
    <row r="165" s="2" customFormat="1" ht="16.8" customHeight="1">
      <c r="A165" s="38"/>
      <c r="B165" s="44"/>
      <c r="C165" s="324" t="s">
        <v>406</v>
      </c>
      <c r="D165" s="324" t="s">
        <v>407</v>
      </c>
      <c r="E165" s="17" t="s">
        <v>185</v>
      </c>
      <c r="F165" s="325">
        <v>1.1419999999999999</v>
      </c>
      <c r="G165" s="38"/>
      <c r="H165" s="44"/>
    </row>
    <row r="166" s="2" customFormat="1" ht="16.8" customHeight="1">
      <c r="A166" s="38"/>
      <c r="B166" s="44"/>
      <c r="C166" s="324" t="s">
        <v>401</v>
      </c>
      <c r="D166" s="324" t="s">
        <v>402</v>
      </c>
      <c r="E166" s="17" t="s">
        <v>185</v>
      </c>
      <c r="F166" s="325">
        <v>4.5670000000000002</v>
      </c>
      <c r="G166" s="38"/>
      <c r="H166" s="44"/>
    </row>
    <row r="167" s="2" customFormat="1" ht="16.8" customHeight="1">
      <c r="A167" s="38"/>
      <c r="B167" s="44"/>
      <c r="C167" s="320" t="s">
        <v>480</v>
      </c>
      <c r="D167" s="321" t="s">
        <v>481</v>
      </c>
      <c r="E167" s="322" t="s">
        <v>1</v>
      </c>
      <c r="F167" s="323">
        <v>2.3300000000000001</v>
      </c>
      <c r="G167" s="38"/>
      <c r="H167" s="44"/>
    </row>
    <row r="168" s="2" customFormat="1" ht="16.8" customHeight="1">
      <c r="A168" s="38"/>
      <c r="B168" s="44"/>
      <c r="C168" s="324" t="s">
        <v>480</v>
      </c>
      <c r="D168" s="324" t="s">
        <v>669</v>
      </c>
      <c r="E168" s="17" t="s">
        <v>1</v>
      </c>
      <c r="F168" s="325">
        <v>2.3300000000000001</v>
      </c>
      <c r="G168" s="38"/>
      <c r="H168" s="44"/>
    </row>
    <row r="169" s="2" customFormat="1" ht="16.8" customHeight="1">
      <c r="A169" s="38"/>
      <c r="B169" s="44"/>
      <c r="C169" s="326" t="s">
        <v>953</v>
      </c>
      <c r="D169" s="38"/>
      <c r="E169" s="38"/>
      <c r="F169" s="38"/>
      <c r="G169" s="38"/>
      <c r="H169" s="44"/>
    </row>
    <row r="170" s="2" customFormat="1" ht="16.8" customHeight="1">
      <c r="A170" s="38"/>
      <c r="B170" s="44"/>
      <c r="C170" s="324" t="s">
        <v>663</v>
      </c>
      <c r="D170" s="324" t="s">
        <v>664</v>
      </c>
      <c r="E170" s="17" t="s">
        <v>185</v>
      </c>
      <c r="F170" s="325">
        <v>17.399999999999999</v>
      </c>
      <c r="G170" s="38"/>
      <c r="H170" s="44"/>
    </row>
    <row r="171" s="2" customFormat="1" ht="16.8" customHeight="1">
      <c r="A171" s="38"/>
      <c r="B171" s="44"/>
      <c r="C171" s="324" t="s">
        <v>671</v>
      </c>
      <c r="D171" s="324" t="s">
        <v>672</v>
      </c>
      <c r="E171" s="17" t="s">
        <v>185</v>
      </c>
      <c r="F171" s="325">
        <v>23.399999999999999</v>
      </c>
      <c r="G171" s="38"/>
      <c r="H171" s="44"/>
    </row>
    <row r="172" s="2" customFormat="1" ht="16.8" customHeight="1">
      <c r="A172" s="38"/>
      <c r="B172" s="44"/>
      <c r="C172" s="324" t="s">
        <v>419</v>
      </c>
      <c r="D172" s="324" t="s">
        <v>420</v>
      </c>
      <c r="E172" s="17" t="s">
        <v>185</v>
      </c>
      <c r="F172" s="325">
        <v>23.399999999999999</v>
      </c>
      <c r="G172" s="38"/>
      <c r="H172" s="44"/>
    </row>
    <row r="173" s="2" customFormat="1" ht="16.8" customHeight="1">
      <c r="A173" s="38"/>
      <c r="B173" s="44"/>
      <c r="C173" s="320" t="s">
        <v>484</v>
      </c>
      <c r="D173" s="321" t="s">
        <v>484</v>
      </c>
      <c r="E173" s="322" t="s">
        <v>1</v>
      </c>
      <c r="F173" s="323">
        <v>81.138000000000005</v>
      </c>
      <c r="G173" s="38"/>
      <c r="H173" s="44"/>
    </row>
    <row r="174" s="2" customFormat="1" ht="16.8" customHeight="1">
      <c r="A174" s="38"/>
      <c r="B174" s="44"/>
      <c r="C174" s="324" t="s">
        <v>484</v>
      </c>
      <c r="D174" s="324" t="s">
        <v>491</v>
      </c>
      <c r="E174" s="17" t="s">
        <v>1</v>
      </c>
      <c r="F174" s="325">
        <v>81.138000000000005</v>
      </c>
      <c r="G174" s="38"/>
      <c r="H174" s="44"/>
    </row>
    <row r="175" s="2" customFormat="1" ht="16.8" customHeight="1">
      <c r="A175" s="38"/>
      <c r="B175" s="44"/>
      <c r="C175" s="326" t="s">
        <v>953</v>
      </c>
      <c r="D175" s="38"/>
      <c r="E175" s="38"/>
      <c r="F175" s="38"/>
      <c r="G175" s="38"/>
      <c r="H175" s="44"/>
    </row>
    <row r="176" s="2" customFormat="1" ht="16.8" customHeight="1">
      <c r="A176" s="38"/>
      <c r="B176" s="44"/>
      <c r="C176" s="324" t="s">
        <v>519</v>
      </c>
      <c r="D176" s="324" t="s">
        <v>520</v>
      </c>
      <c r="E176" s="17" t="s">
        <v>185</v>
      </c>
      <c r="F176" s="325">
        <v>2</v>
      </c>
      <c r="G176" s="38"/>
      <c r="H176" s="44"/>
    </row>
    <row r="177" s="2" customFormat="1" ht="16.8" customHeight="1">
      <c r="A177" s="38"/>
      <c r="B177" s="44"/>
      <c r="C177" s="324" t="s">
        <v>511</v>
      </c>
      <c r="D177" s="324" t="s">
        <v>512</v>
      </c>
      <c r="E177" s="17" t="s">
        <v>185</v>
      </c>
      <c r="F177" s="325">
        <v>147.04300000000001</v>
      </c>
      <c r="G177" s="38"/>
      <c r="H177" s="44"/>
    </row>
    <row r="178" s="2" customFormat="1" ht="16.8" customHeight="1">
      <c r="A178" s="38"/>
      <c r="B178" s="44"/>
      <c r="C178" s="324" t="s">
        <v>697</v>
      </c>
      <c r="D178" s="324" t="s">
        <v>698</v>
      </c>
      <c r="E178" s="17" t="s">
        <v>185</v>
      </c>
      <c r="F178" s="325">
        <v>59.296999999999997</v>
      </c>
      <c r="G178" s="38"/>
      <c r="H178" s="44"/>
    </row>
    <row r="179" s="2" customFormat="1" ht="16.8" customHeight="1">
      <c r="A179" s="38"/>
      <c r="B179" s="44"/>
      <c r="C179" s="324" t="s">
        <v>702</v>
      </c>
      <c r="D179" s="324" t="s">
        <v>703</v>
      </c>
      <c r="E179" s="17" t="s">
        <v>185</v>
      </c>
      <c r="F179" s="325">
        <v>59.296999999999997</v>
      </c>
      <c r="G179" s="38"/>
      <c r="H179" s="44"/>
    </row>
    <row r="180" s="2" customFormat="1" ht="16.8" customHeight="1">
      <c r="A180" s="38"/>
      <c r="B180" s="44"/>
      <c r="C180" s="324" t="s">
        <v>737</v>
      </c>
      <c r="D180" s="324" t="s">
        <v>738</v>
      </c>
      <c r="E180" s="17" t="s">
        <v>185</v>
      </c>
      <c r="F180" s="325">
        <v>118.593</v>
      </c>
      <c r="G180" s="38"/>
      <c r="H180" s="44"/>
    </row>
    <row r="181" s="2" customFormat="1" ht="16.8" customHeight="1">
      <c r="A181" s="38"/>
      <c r="B181" s="44"/>
      <c r="C181" s="320" t="s">
        <v>955</v>
      </c>
      <c r="D181" s="321" t="s">
        <v>955</v>
      </c>
      <c r="E181" s="322" t="s">
        <v>1</v>
      </c>
      <c r="F181" s="323">
        <v>33.600000000000001</v>
      </c>
      <c r="G181" s="38"/>
      <c r="H181" s="44"/>
    </row>
    <row r="182" s="2" customFormat="1" ht="16.8" customHeight="1">
      <c r="A182" s="38"/>
      <c r="B182" s="44"/>
      <c r="C182" s="320" t="s">
        <v>486</v>
      </c>
      <c r="D182" s="321" t="s">
        <v>486</v>
      </c>
      <c r="E182" s="322" t="s">
        <v>1</v>
      </c>
      <c r="F182" s="323">
        <v>37.454999999999998</v>
      </c>
      <c r="G182" s="38"/>
      <c r="H182" s="44"/>
    </row>
    <row r="183" s="2" customFormat="1" ht="16.8" customHeight="1">
      <c r="A183" s="38"/>
      <c r="B183" s="44"/>
      <c r="C183" s="324" t="s">
        <v>486</v>
      </c>
      <c r="D183" s="324" t="s">
        <v>509</v>
      </c>
      <c r="E183" s="17" t="s">
        <v>1</v>
      </c>
      <c r="F183" s="325">
        <v>37.454999999999998</v>
      </c>
      <c r="G183" s="38"/>
      <c r="H183" s="44"/>
    </row>
    <row r="184" s="2" customFormat="1" ht="16.8" customHeight="1">
      <c r="A184" s="38"/>
      <c r="B184" s="44"/>
      <c r="C184" s="326" t="s">
        <v>953</v>
      </c>
      <c r="D184" s="38"/>
      <c r="E184" s="38"/>
      <c r="F184" s="38"/>
      <c r="G184" s="38"/>
      <c r="H184" s="44"/>
    </row>
    <row r="185" s="2" customFormat="1" ht="16.8" customHeight="1">
      <c r="A185" s="38"/>
      <c r="B185" s="44"/>
      <c r="C185" s="324" t="s">
        <v>506</v>
      </c>
      <c r="D185" s="324" t="s">
        <v>507</v>
      </c>
      <c r="E185" s="17" t="s">
        <v>185</v>
      </c>
      <c r="F185" s="325">
        <v>37.454999999999998</v>
      </c>
      <c r="G185" s="38"/>
      <c r="H185" s="44"/>
    </row>
    <row r="186" s="2" customFormat="1" ht="16.8" customHeight="1">
      <c r="A186" s="38"/>
      <c r="B186" s="44"/>
      <c r="C186" s="324" t="s">
        <v>697</v>
      </c>
      <c r="D186" s="324" t="s">
        <v>698</v>
      </c>
      <c r="E186" s="17" t="s">
        <v>185</v>
      </c>
      <c r="F186" s="325">
        <v>59.296999999999997</v>
      </c>
      <c r="G186" s="38"/>
      <c r="H186" s="44"/>
    </row>
    <row r="187" s="2" customFormat="1" ht="16.8" customHeight="1">
      <c r="A187" s="38"/>
      <c r="B187" s="44"/>
      <c r="C187" s="324" t="s">
        <v>702</v>
      </c>
      <c r="D187" s="324" t="s">
        <v>703</v>
      </c>
      <c r="E187" s="17" t="s">
        <v>185</v>
      </c>
      <c r="F187" s="325">
        <v>59.296999999999997</v>
      </c>
      <c r="G187" s="38"/>
      <c r="H187" s="44"/>
    </row>
    <row r="188" s="2" customFormat="1" ht="16.8" customHeight="1">
      <c r="A188" s="38"/>
      <c r="B188" s="44"/>
      <c r="C188" s="324" t="s">
        <v>737</v>
      </c>
      <c r="D188" s="324" t="s">
        <v>738</v>
      </c>
      <c r="E188" s="17" t="s">
        <v>185</v>
      </c>
      <c r="F188" s="325">
        <v>118.593</v>
      </c>
      <c r="G188" s="38"/>
      <c r="H188" s="44"/>
    </row>
    <row r="189" s="2" customFormat="1" ht="16.8" customHeight="1">
      <c r="A189" s="38"/>
      <c r="B189" s="44"/>
      <c r="C189" s="320" t="s">
        <v>488</v>
      </c>
      <c r="D189" s="321" t="s">
        <v>488</v>
      </c>
      <c r="E189" s="322" t="s">
        <v>1</v>
      </c>
      <c r="F189" s="323">
        <v>15.07</v>
      </c>
      <c r="G189" s="38"/>
      <c r="H189" s="44"/>
    </row>
    <row r="190" s="2" customFormat="1" ht="16.8" customHeight="1">
      <c r="A190" s="38"/>
      <c r="B190" s="44"/>
      <c r="C190" s="324" t="s">
        <v>488</v>
      </c>
      <c r="D190" s="324" t="s">
        <v>667</v>
      </c>
      <c r="E190" s="17" t="s">
        <v>1</v>
      </c>
      <c r="F190" s="325">
        <v>15.07</v>
      </c>
      <c r="G190" s="38"/>
      <c r="H190" s="44"/>
    </row>
    <row r="191" s="2" customFormat="1" ht="16.8" customHeight="1">
      <c r="A191" s="38"/>
      <c r="B191" s="44"/>
      <c r="C191" s="326" t="s">
        <v>953</v>
      </c>
      <c r="D191" s="38"/>
      <c r="E191" s="38"/>
      <c r="F191" s="38"/>
      <c r="G191" s="38"/>
      <c r="H191" s="44"/>
    </row>
    <row r="192" s="2" customFormat="1" ht="16.8" customHeight="1">
      <c r="A192" s="38"/>
      <c r="B192" s="44"/>
      <c r="C192" s="324" t="s">
        <v>663</v>
      </c>
      <c r="D192" s="324" t="s">
        <v>664</v>
      </c>
      <c r="E192" s="17" t="s">
        <v>185</v>
      </c>
      <c r="F192" s="325">
        <v>17.399999999999999</v>
      </c>
      <c r="G192" s="38"/>
      <c r="H192" s="44"/>
    </row>
    <row r="193" s="2" customFormat="1" ht="16.8" customHeight="1">
      <c r="A193" s="38"/>
      <c r="B193" s="44"/>
      <c r="C193" s="324" t="s">
        <v>671</v>
      </c>
      <c r="D193" s="324" t="s">
        <v>672</v>
      </c>
      <c r="E193" s="17" t="s">
        <v>185</v>
      </c>
      <c r="F193" s="325">
        <v>23.399999999999999</v>
      </c>
      <c r="G193" s="38"/>
      <c r="H193" s="44"/>
    </row>
    <row r="194" s="2" customFormat="1" ht="16.8" customHeight="1">
      <c r="A194" s="38"/>
      <c r="B194" s="44"/>
      <c r="C194" s="324" t="s">
        <v>419</v>
      </c>
      <c r="D194" s="324" t="s">
        <v>420</v>
      </c>
      <c r="E194" s="17" t="s">
        <v>185</v>
      </c>
      <c r="F194" s="325">
        <v>23.399999999999999</v>
      </c>
      <c r="G194" s="38"/>
      <c r="H194" s="44"/>
    </row>
    <row r="195" s="2" customFormat="1" ht="16.8" customHeight="1">
      <c r="A195" s="38"/>
      <c r="B195" s="44"/>
      <c r="C195" s="320" t="s">
        <v>490</v>
      </c>
      <c r="D195" s="321" t="s">
        <v>490</v>
      </c>
      <c r="E195" s="322" t="s">
        <v>1</v>
      </c>
      <c r="F195" s="323">
        <v>6</v>
      </c>
      <c r="G195" s="38"/>
      <c r="H195" s="44"/>
    </row>
    <row r="196" s="2" customFormat="1" ht="16.8" customHeight="1">
      <c r="A196" s="38"/>
      <c r="B196" s="44"/>
      <c r="C196" s="324" t="s">
        <v>490</v>
      </c>
      <c r="D196" s="324" t="s">
        <v>668</v>
      </c>
      <c r="E196" s="17" t="s">
        <v>1</v>
      </c>
      <c r="F196" s="325">
        <v>6</v>
      </c>
      <c r="G196" s="38"/>
      <c r="H196" s="44"/>
    </row>
    <row r="197" s="2" customFormat="1" ht="16.8" customHeight="1">
      <c r="A197" s="38"/>
      <c r="B197" s="44"/>
      <c r="C197" s="326" t="s">
        <v>953</v>
      </c>
      <c r="D197" s="38"/>
      <c r="E197" s="38"/>
      <c r="F197" s="38"/>
      <c r="G197" s="38"/>
      <c r="H197" s="44"/>
    </row>
    <row r="198" s="2" customFormat="1" ht="16.8" customHeight="1">
      <c r="A198" s="38"/>
      <c r="B198" s="44"/>
      <c r="C198" s="324" t="s">
        <v>663</v>
      </c>
      <c r="D198" s="324" t="s">
        <v>664</v>
      </c>
      <c r="E198" s="17" t="s">
        <v>185</v>
      </c>
      <c r="F198" s="325">
        <v>17.399999999999999</v>
      </c>
      <c r="G198" s="38"/>
      <c r="H198" s="44"/>
    </row>
    <row r="199" s="2" customFormat="1" ht="16.8" customHeight="1">
      <c r="A199" s="38"/>
      <c r="B199" s="44"/>
      <c r="C199" s="324" t="s">
        <v>671</v>
      </c>
      <c r="D199" s="324" t="s">
        <v>672</v>
      </c>
      <c r="E199" s="17" t="s">
        <v>185</v>
      </c>
      <c r="F199" s="325">
        <v>23.399999999999999</v>
      </c>
      <c r="G199" s="38"/>
      <c r="H199" s="44"/>
    </row>
    <row r="200" s="2" customFormat="1" ht="16.8" customHeight="1">
      <c r="A200" s="38"/>
      <c r="B200" s="44"/>
      <c r="C200" s="324" t="s">
        <v>419</v>
      </c>
      <c r="D200" s="324" t="s">
        <v>420</v>
      </c>
      <c r="E200" s="17" t="s">
        <v>185</v>
      </c>
      <c r="F200" s="325">
        <v>23.399999999999999</v>
      </c>
      <c r="G200" s="38"/>
      <c r="H200" s="44"/>
    </row>
    <row r="201" s="2" customFormat="1" ht="16.8" customHeight="1">
      <c r="A201" s="38"/>
      <c r="B201" s="44"/>
      <c r="C201" s="320" t="s">
        <v>492</v>
      </c>
      <c r="D201" s="321" t="s">
        <v>493</v>
      </c>
      <c r="E201" s="322" t="s">
        <v>1</v>
      </c>
      <c r="F201" s="323">
        <v>4</v>
      </c>
      <c r="G201" s="38"/>
      <c r="H201" s="44"/>
    </row>
    <row r="202" s="2" customFormat="1" ht="16.8" customHeight="1">
      <c r="A202" s="38"/>
      <c r="B202" s="44"/>
      <c r="C202" s="324" t="s">
        <v>492</v>
      </c>
      <c r="D202" s="324" t="s">
        <v>172</v>
      </c>
      <c r="E202" s="17" t="s">
        <v>1</v>
      </c>
      <c r="F202" s="325">
        <v>4</v>
      </c>
      <c r="G202" s="38"/>
      <c r="H202" s="44"/>
    </row>
    <row r="203" s="2" customFormat="1" ht="16.8" customHeight="1">
      <c r="A203" s="38"/>
      <c r="B203" s="44"/>
      <c r="C203" s="326" t="s">
        <v>953</v>
      </c>
      <c r="D203" s="38"/>
      <c r="E203" s="38"/>
      <c r="F203" s="38"/>
      <c r="G203" s="38"/>
      <c r="H203" s="44"/>
    </row>
    <row r="204" s="2" customFormat="1" ht="16.8" customHeight="1">
      <c r="A204" s="38"/>
      <c r="B204" s="44"/>
      <c r="C204" s="324" t="s">
        <v>369</v>
      </c>
      <c r="D204" s="324" t="s">
        <v>370</v>
      </c>
      <c r="E204" s="17" t="s">
        <v>264</v>
      </c>
      <c r="F204" s="325">
        <v>4</v>
      </c>
      <c r="G204" s="38"/>
      <c r="H204" s="44"/>
    </row>
    <row r="205" s="2" customFormat="1" ht="16.8" customHeight="1">
      <c r="A205" s="38"/>
      <c r="B205" s="44"/>
      <c r="C205" s="324" t="s">
        <v>584</v>
      </c>
      <c r="D205" s="324" t="s">
        <v>585</v>
      </c>
      <c r="E205" s="17" t="s">
        <v>264</v>
      </c>
      <c r="F205" s="325">
        <v>4</v>
      </c>
      <c r="G205" s="38"/>
      <c r="H205" s="44"/>
    </row>
    <row r="206" s="2" customFormat="1" ht="16.8" customHeight="1">
      <c r="A206" s="38"/>
      <c r="B206" s="44"/>
      <c r="C206" s="324" t="s">
        <v>391</v>
      </c>
      <c r="D206" s="324" t="s">
        <v>392</v>
      </c>
      <c r="E206" s="17" t="s">
        <v>264</v>
      </c>
      <c r="F206" s="325">
        <v>4</v>
      </c>
      <c r="G206" s="38"/>
      <c r="H206" s="44"/>
    </row>
    <row r="207" s="2" customFormat="1" ht="16.8" customHeight="1">
      <c r="A207" s="38"/>
      <c r="B207" s="44"/>
      <c r="C207" s="324" t="s">
        <v>588</v>
      </c>
      <c r="D207" s="324" t="s">
        <v>589</v>
      </c>
      <c r="E207" s="17" t="s">
        <v>264</v>
      </c>
      <c r="F207" s="325">
        <v>4</v>
      </c>
      <c r="G207" s="38"/>
      <c r="H207" s="44"/>
    </row>
    <row r="208" s="2" customFormat="1" ht="16.8" customHeight="1">
      <c r="A208" s="38"/>
      <c r="B208" s="44"/>
      <c r="C208" s="324" t="s">
        <v>381</v>
      </c>
      <c r="D208" s="324" t="s">
        <v>382</v>
      </c>
      <c r="E208" s="17" t="s">
        <v>383</v>
      </c>
      <c r="F208" s="325">
        <v>0.12</v>
      </c>
      <c r="G208" s="38"/>
      <c r="H208" s="44"/>
    </row>
    <row r="209" s="2" customFormat="1" ht="16.8" customHeight="1">
      <c r="A209" s="38"/>
      <c r="B209" s="44"/>
      <c r="C209" s="324" t="s">
        <v>579</v>
      </c>
      <c r="D209" s="324" t="s">
        <v>580</v>
      </c>
      <c r="E209" s="17" t="s">
        <v>264</v>
      </c>
      <c r="F209" s="325">
        <v>4</v>
      </c>
      <c r="G209" s="38"/>
      <c r="H209" s="44"/>
    </row>
    <row r="210" s="2" customFormat="1" ht="16.8" customHeight="1">
      <c r="A210" s="38"/>
      <c r="B210" s="44"/>
      <c r="C210" s="320" t="s">
        <v>643</v>
      </c>
      <c r="D210" s="321" t="s">
        <v>643</v>
      </c>
      <c r="E210" s="322" t="s">
        <v>1</v>
      </c>
      <c r="F210" s="323">
        <v>0.64000000000000001</v>
      </c>
      <c r="G210" s="38"/>
      <c r="H210" s="44"/>
    </row>
    <row r="211" s="2" customFormat="1" ht="16.8" customHeight="1">
      <c r="A211" s="38"/>
      <c r="B211" s="44"/>
      <c r="C211" s="324" t="s">
        <v>643</v>
      </c>
      <c r="D211" s="324" t="s">
        <v>644</v>
      </c>
      <c r="E211" s="17" t="s">
        <v>1</v>
      </c>
      <c r="F211" s="325">
        <v>0.64000000000000001</v>
      </c>
      <c r="G211" s="38"/>
      <c r="H211" s="44"/>
    </row>
    <row r="212" s="2" customFormat="1" ht="16.8" customHeight="1">
      <c r="A212" s="38"/>
      <c r="B212" s="44"/>
      <c r="C212" s="326" t="s">
        <v>953</v>
      </c>
      <c r="D212" s="38"/>
      <c r="E212" s="38"/>
      <c r="F212" s="38"/>
      <c r="G212" s="38"/>
      <c r="H212" s="44"/>
    </row>
    <row r="213" s="2" customFormat="1" ht="16.8" customHeight="1">
      <c r="A213" s="38"/>
      <c r="B213" s="44"/>
      <c r="C213" s="324" t="s">
        <v>640</v>
      </c>
      <c r="D213" s="324" t="s">
        <v>641</v>
      </c>
      <c r="E213" s="17" t="s">
        <v>185</v>
      </c>
      <c r="F213" s="325">
        <v>0.64000000000000001</v>
      </c>
      <c r="G213" s="38"/>
      <c r="H213" s="44"/>
    </row>
    <row r="214" s="2" customFormat="1" ht="16.8" customHeight="1">
      <c r="A214" s="38"/>
      <c r="B214" s="44"/>
      <c r="C214" s="324" t="s">
        <v>647</v>
      </c>
      <c r="D214" s="324" t="s">
        <v>648</v>
      </c>
      <c r="E214" s="17" t="s">
        <v>264</v>
      </c>
      <c r="F214" s="325">
        <v>1.24</v>
      </c>
      <c r="G214" s="38"/>
      <c r="H214" s="44"/>
    </row>
    <row r="215" s="2" customFormat="1" ht="16.8" customHeight="1">
      <c r="A215" s="38"/>
      <c r="B215" s="44"/>
      <c r="C215" s="324" t="s">
        <v>717</v>
      </c>
      <c r="D215" s="324" t="s">
        <v>718</v>
      </c>
      <c r="E215" s="17" t="s">
        <v>185</v>
      </c>
      <c r="F215" s="325">
        <v>1.24</v>
      </c>
      <c r="G215" s="38"/>
      <c r="H215" s="44"/>
    </row>
    <row r="216" s="2" customFormat="1" ht="16.8" customHeight="1">
      <c r="A216" s="38"/>
      <c r="B216" s="44"/>
      <c r="C216" s="324" t="s">
        <v>721</v>
      </c>
      <c r="D216" s="324" t="s">
        <v>722</v>
      </c>
      <c r="E216" s="17" t="s">
        <v>185</v>
      </c>
      <c r="F216" s="325">
        <v>1.24</v>
      </c>
      <c r="G216" s="38"/>
      <c r="H216" s="44"/>
    </row>
    <row r="217" s="2" customFormat="1" ht="16.8" customHeight="1">
      <c r="A217" s="38"/>
      <c r="B217" s="44"/>
      <c r="C217" s="320" t="s">
        <v>491</v>
      </c>
      <c r="D217" s="321" t="s">
        <v>491</v>
      </c>
      <c r="E217" s="322" t="s">
        <v>1</v>
      </c>
      <c r="F217" s="323">
        <v>81.138000000000005</v>
      </c>
      <c r="G217" s="38"/>
      <c r="H217" s="44"/>
    </row>
    <row r="218" s="2" customFormat="1">
      <c r="A218" s="38"/>
      <c r="B218" s="44"/>
      <c r="C218" s="324" t="s">
        <v>1</v>
      </c>
      <c r="D218" s="324" t="s">
        <v>522</v>
      </c>
      <c r="E218" s="17" t="s">
        <v>1</v>
      </c>
      <c r="F218" s="325">
        <v>113.795</v>
      </c>
      <c r="G218" s="38"/>
      <c r="H218" s="44"/>
    </row>
    <row r="219" s="2" customFormat="1">
      <c r="A219" s="38"/>
      <c r="B219" s="44"/>
      <c r="C219" s="324" t="s">
        <v>1</v>
      </c>
      <c r="D219" s="324" t="s">
        <v>523</v>
      </c>
      <c r="E219" s="17" t="s">
        <v>1</v>
      </c>
      <c r="F219" s="325">
        <v>-32.656999999999996</v>
      </c>
      <c r="G219" s="38"/>
      <c r="H219" s="44"/>
    </row>
    <row r="220" s="2" customFormat="1" ht="16.8" customHeight="1">
      <c r="A220" s="38"/>
      <c r="B220" s="44"/>
      <c r="C220" s="324" t="s">
        <v>491</v>
      </c>
      <c r="D220" s="324" t="s">
        <v>182</v>
      </c>
      <c r="E220" s="17" t="s">
        <v>1</v>
      </c>
      <c r="F220" s="325">
        <v>81.138000000000005</v>
      </c>
      <c r="G220" s="38"/>
      <c r="H220" s="44"/>
    </row>
    <row r="221" s="2" customFormat="1" ht="16.8" customHeight="1">
      <c r="A221" s="38"/>
      <c r="B221" s="44"/>
      <c r="C221" s="326" t="s">
        <v>953</v>
      </c>
      <c r="D221" s="38"/>
      <c r="E221" s="38"/>
      <c r="F221" s="38"/>
      <c r="G221" s="38"/>
      <c r="H221" s="44"/>
    </row>
    <row r="222" s="2" customFormat="1" ht="16.8" customHeight="1">
      <c r="A222" s="38"/>
      <c r="B222" s="44"/>
      <c r="C222" s="324" t="s">
        <v>519</v>
      </c>
      <c r="D222" s="324" t="s">
        <v>520</v>
      </c>
      <c r="E222" s="17" t="s">
        <v>185</v>
      </c>
      <c r="F222" s="325">
        <v>2</v>
      </c>
      <c r="G222" s="38"/>
      <c r="H222" s="44"/>
    </row>
    <row r="223" s="2" customFormat="1" ht="26.4" customHeight="1">
      <c r="A223" s="38"/>
      <c r="B223" s="44"/>
      <c r="C223" s="319" t="s">
        <v>956</v>
      </c>
      <c r="D223" s="319" t="s">
        <v>93</v>
      </c>
      <c r="E223" s="38"/>
      <c r="F223" s="38"/>
      <c r="G223" s="38"/>
      <c r="H223" s="44"/>
    </row>
    <row r="224" s="2" customFormat="1" ht="16.8" customHeight="1">
      <c r="A224" s="38"/>
      <c r="B224" s="44"/>
      <c r="C224" s="320" t="s">
        <v>755</v>
      </c>
      <c r="D224" s="321" t="s">
        <v>755</v>
      </c>
      <c r="E224" s="322" t="s">
        <v>1</v>
      </c>
      <c r="F224" s="323">
        <v>10</v>
      </c>
      <c r="G224" s="38"/>
      <c r="H224" s="44"/>
    </row>
    <row r="225" s="2" customFormat="1" ht="16.8" customHeight="1">
      <c r="A225" s="38"/>
      <c r="B225" s="44"/>
      <c r="C225" s="324" t="s">
        <v>755</v>
      </c>
      <c r="D225" s="324" t="s">
        <v>684</v>
      </c>
      <c r="E225" s="17" t="s">
        <v>1</v>
      </c>
      <c r="F225" s="325">
        <v>10</v>
      </c>
      <c r="G225" s="38"/>
      <c r="H225" s="44"/>
    </row>
    <row r="226" s="2" customFormat="1" ht="16.8" customHeight="1">
      <c r="A226" s="38"/>
      <c r="B226" s="44"/>
      <c r="C226" s="326" t="s">
        <v>953</v>
      </c>
      <c r="D226" s="38"/>
      <c r="E226" s="38"/>
      <c r="F226" s="38"/>
      <c r="G226" s="38"/>
      <c r="H226" s="44"/>
    </row>
    <row r="227" s="2" customFormat="1" ht="16.8" customHeight="1">
      <c r="A227" s="38"/>
      <c r="B227" s="44"/>
      <c r="C227" s="324" t="s">
        <v>681</v>
      </c>
      <c r="D227" s="324" t="s">
        <v>682</v>
      </c>
      <c r="E227" s="17" t="s">
        <v>264</v>
      </c>
      <c r="F227" s="325">
        <v>10</v>
      </c>
      <c r="G227" s="38"/>
      <c r="H227" s="44"/>
    </row>
    <row r="228" s="2" customFormat="1" ht="16.8" customHeight="1">
      <c r="A228" s="38"/>
      <c r="B228" s="44"/>
      <c r="C228" s="324" t="s">
        <v>689</v>
      </c>
      <c r="D228" s="324" t="s">
        <v>690</v>
      </c>
      <c r="E228" s="17" t="s">
        <v>264</v>
      </c>
      <c r="F228" s="325">
        <v>10</v>
      </c>
      <c r="G228" s="38"/>
      <c r="H228" s="44"/>
    </row>
    <row r="229" s="2" customFormat="1" ht="16.8" customHeight="1">
      <c r="A229" s="38"/>
      <c r="B229" s="44"/>
      <c r="C229" s="320" t="s">
        <v>461</v>
      </c>
      <c r="D229" s="321" t="s">
        <v>461</v>
      </c>
      <c r="E229" s="322" t="s">
        <v>1</v>
      </c>
      <c r="F229" s="323">
        <v>37.244999999999997</v>
      </c>
      <c r="G229" s="38"/>
      <c r="H229" s="44"/>
    </row>
    <row r="230" s="2" customFormat="1">
      <c r="A230" s="38"/>
      <c r="B230" s="44"/>
      <c r="C230" s="324" t="s">
        <v>461</v>
      </c>
      <c r="D230" s="324" t="s">
        <v>815</v>
      </c>
      <c r="E230" s="17" t="s">
        <v>1</v>
      </c>
      <c r="F230" s="325">
        <v>37.244999999999997</v>
      </c>
      <c r="G230" s="38"/>
      <c r="H230" s="44"/>
    </row>
    <row r="231" s="2" customFormat="1" ht="16.8" customHeight="1">
      <c r="A231" s="38"/>
      <c r="B231" s="44"/>
      <c r="C231" s="326" t="s">
        <v>953</v>
      </c>
      <c r="D231" s="38"/>
      <c r="E231" s="38"/>
      <c r="F231" s="38"/>
      <c r="G231" s="38"/>
      <c r="H231" s="44"/>
    </row>
    <row r="232" s="2" customFormat="1" ht="16.8" customHeight="1">
      <c r="A232" s="38"/>
      <c r="B232" s="44"/>
      <c r="C232" s="324" t="s">
        <v>605</v>
      </c>
      <c r="D232" s="324" t="s">
        <v>606</v>
      </c>
      <c r="E232" s="17" t="s">
        <v>171</v>
      </c>
      <c r="F232" s="325">
        <v>37.244999999999997</v>
      </c>
      <c r="G232" s="38"/>
      <c r="H232" s="44"/>
    </row>
    <row r="233" s="2" customFormat="1" ht="16.8" customHeight="1">
      <c r="A233" s="38"/>
      <c r="B233" s="44"/>
      <c r="C233" s="324" t="s">
        <v>515</v>
      </c>
      <c r="D233" s="324" t="s">
        <v>516</v>
      </c>
      <c r="E233" s="17" t="s">
        <v>185</v>
      </c>
      <c r="F233" s="325">
        <v>5.5869999999999997</v>
      </c>
      <c r="G233" s="38"/>
      <c r="H233" s="44"/>
    </row>
    <row r="234" s="2" customFormat="1" ht="16.8" customHeight="1">
      <c r="A234" s="38"/>
      <c r="B234" s="44"/>
      <c r="C234" s="324" t="s">
        <v>609</v>
      </c>
      <c r="D234" s="324" t="s">
        <v>610</v>
      </c>
      <c r="E234" s="17" t="s">
        <v>171</v>
      </c>
      <c r="F234" s="325">
        <v>37.244999999999997</v>
      </c>
      <c r="G234" s="38"/>
      <c r="H234" s="44"/>
    </row>
    <row r="235" s="2" customFormat="1" ht="16.8" customHeight="1">
      <c r="A235" s="38"/>
      <c r="B235" s="44"/>
      <c r="C235" s="324" t="s">
        <v>628</v>
      </c>
      <c r="D235" s="324" t="s">
        <v>629</v>
      </c>
      <c r="E235" s="17" t="s">
        <v>171</v>
      </c>
      <c r="F235" s="325">
        <v>37.244999999999997</v>
      </c>
      <c r="G235" s="38"/>
      <c r="H235" s="44"/>
    </row>
    <row r="236" s="2" customFormat="1" ht="16.8" customHeight="1">
      <c r="A236" s="38"/>
      <c r="B236" s="44"/>
      <c r="C236" s="324" t="s">
        <v>631</v>
      </c>
      <c r="D236" s="324" t="s">
        <v>632</v>
      </c>
      <c r="E236" s="17" t="s">
        <v>264</v>
      </c>
      <c r="F236" s="325">
        <v>74.489999999999995</v>
      </c>
      <c r="G236" s="38"/>
      <c r="H236" s="44"/>
    </row>
    <row r="237" s="2" customFormat="1" ht="16.8" customHeight="1">
      <c r="A237" s="38"/>
      <c r="B237" s="44"/>
      <c r="C237" s="324" t="s">
        <v>612</v>
      </c>
      <c r="D237" s="324" t="s">
        <v>613</v>
      </c>
      <c r="E237" s="17" t="s">
        <v>185</v>
      </c>
      <c r="F237" s="325">
        <v>4.4699999999999998</v>
      </c>
      <c r="G237" s="38"/>
      <c r="H237" s="44"/>
    </row>
    <row r="238" s="2" customFormat="1" ht="16.8" customHeight="1">
      <c r="A238" s="38"/>
      <c r="B238" s="44"/>
      <c r="C238" s="320" t="s">
        <v>463</v>
      </c>
      <c r="D238" s="321" t="s">
        <v>463</v>
      </c>
      <c r="E238" s="322" t="s">
        <v>1</v>
      </c>
      <c r="F238" s="323">
        <v>16.199999999999999</v>
      </c>
      <c r="G238" s="38"/>
      <c r="H238" s="44"/>
    </row>
    <row r="239" s="2" customFormat="1" ht="16.8" customHeight="1">
      <c r="A239" s="38"/>
      <c r="B239" s="44"/>
      <c r="C239" s="324" t="s">
        <v>463</v>
      </c>
      <c r="D239" s="324" t="s">
        <v>833</v>
      </c>
      <c r="E239" s="17" t="s">
        <v>1</v>
      </c>
      <c r="F239" s="325">
        <v>16.199999999999999</v>
      </c>
      <c r="G239" s="38"/>
      <c r="H239" s="44"/>
    </row>
    <row r="240" s="2" customFormat="1" ht="16.8" customHeight="1">
      <c r="A240" s="38"/>
      <c r="B240" s="44"/>
      <c r="C240" s="326" t="s">
        <v>953</v>
      </c>
      <c r="D240" s="38"/>
      <c r="E240" s="38"/>
      <c r="F240" s="38"/>
      <c r="G240" s="38"/>
      <c r="H240" s="44"/>
    </row>
    <row r="241" s="2" customFormat="1" ht="16.8" customHeight="1">
      <c r="A241" s="38"/>
      <c r="B241" s="44"/>
      <c r="C241" s="324" t="s">
        <v>663</v>
      </c>
      <c r="D241" s="324" t="s">
        <v>664</v>
      </c>
      <c r="E241" s="17" t="s">
        <v>185</v>
      </c>
      <c r="F241" s="325">
        <v>20.149999999999999</v>
      </c>
      <c r="G241" s="38"/>
      <c r="H241" s="44"/>
    </row>
    <row r="242" s="2" customFormat="1" ht="16.8" customHeight="1">
      <c r="A242" s="38"/>
      <c r="B242" s="44"/>
      <c r="C242" s="324" t="s">
        <v>652</v>
      </c>
      <c r="D242" s="324" t="s">
        <v>653</v>
      </c>
      <c r="E242" s="17" t="s">
        <v>185</v>
      </c>
      <c r="F242" s="325">
        <v>4.6749999999999998</v>
      </c>
      <c r="G242" s="38"/>
      <c r="H242" s="44"/>
    </row>
    <row r="243" s="2" customFormat="1" ht="16.8" customHeight="1">
      <c r="A243" s="38"/>
      <c r="B243" s="44"/>
      <c r="C243" s="320" t="s">
        <v>465</v>
      </c>
      <c r="D243" s="321" t="s">
        <v>466</v>
      </c>
      <c r="E243" s="322" t="s">
        <v>1</v>
      </c>
      <c r="F243" s="323">
        <v>4.6749999999999998</v>
      </c>
      <c r="G243" s="38"/>
      <c r="H243" s="44"/>
    </row>
    <row r="244" s="2" customFormat="1" ht="16.8" customHeight="1">
      <c r="A244" s="38"/>
      <c r="B244" s="44"/>
      <c r="C244" s="324" t="s">
        <v>465</v>
      </c>
      <c r="D244" s="324" t="s">
        <v>828</v>
      </c>
      <c r="E244" s="17" t="s">
        <v>1</v>
      </c>
      <c r="F244" s="325">
        <v>4.6749999999999998</v>
      </c>
      <c r="G244" s="38"/>
      <c r="H244" s="44"/>
    </row>
    <row r="245" s="2" customFormat="1" ht="16.8" customHeight="1">
      <c r="A245" s="38"/>
      <c r="B245" s="44"/>
      <c r="C245" s="326" t="s">
        <v>953</v>
      </c>
      <c r="D245" s="38"/>
      <c r="E245" s="38"/>
      <c r="F245" s="38"/>
      <c r="G245" s="38"/>
      <c r="H245" s="44"/>
    </row>
    <row r="246" s="2" customFormat="1" ht="16.8" customHeight="1">
      <c r="A246" s="38"/>
      <c r="B246" s="44"/>
      <c r="C246" s="324" t="s">
        <v>652</v>
      </c>
      <c r="D246" s="324" t="s">
        <v>653</v>
      </c>
      <c r="E246" s="17" t="s">
        <v>185</v>
      </c>
      <c r="F246" s="325">
        <v>4.6749999999999998</v>
      </c>
      <c r="G246" s="38"/>
      <c r="H246" s="44"/>
    </row>
    <row r="247" s="2" customFormat="1" ht="16.8" customHeight="1">
      <c r="A247" s="38"/>
      <c r="B247" s="44"/>
      <c r="C247" s="324" t="s">
        <v>401</v>
      </c>
      <c r="D247" s="324" t="s">
        <v>402</v>
      </c>
      <c r="E247" s="17" t="s">
        <v>185</v>
      </c>
      <c r="F247" s="325">
        <v>5.8170000000000002</v>
      </c>
      <c r="G247" s="38"/>
      <c r="H247" s="44"/>
    </row>
    <row r="248" s="2" customFormat="1" ht="16.8" customHeight="1">
      <c r="A248" s="38"/>
      <c r="B248" s="44"/>
      <c r="C248" s="324" t="s">
        <v>660</v>
      </c>
      <c r="D248" s="324" t="s">
        <v>661</v>
      </c>
      <c r="E248" s="17" t="s">
        <v>185</v>
      </c>
      <c r="F248" s="325">
        <v>4.6749999999999998</v>
      </c>
      <c r="G248" s="38"/>
      <c r="H248" s="44"/>
    </row>
    <row r="249" s="2" customFormat="1" ht="16.8" customHeight="1">
      <c r="A249" s="38"/>
      <c r="B249" s="44"/>
      <c r="C249" s="320" t="s">
        <v>468</v>
      </c>
      <c r="D249" s="321" t="s">
        <v>469</v>
      </c>
      <c r="E249" s="322" t="s">
        <v>1</v>
      </c>
      <c r="F249" s="323">
        <v>18</v>
      </c>
      <c r="G249" s="38"/>
      <c r="H249" s="44"/>
    </row>
    <row r="250" s="2" customFormat="1" ht="16.8" customHeight="1">
      <c r="A250" s="38"/>
      <c r="B250" s="44"/>
      <c r="C250" s="324" t="s">
        <v>1</v>
      </c>
      <c r="D250" s="324" t="s">
        <v>679</v>
      </c>
      <c r="E250" s="17" t="s">
        <v>1</v>
      </c>
      <c r="F250" s="325">
        <v>14</v>
      </c>
      <c r="G250" s="38"/>
      <c r="H250" s="44"/>
    </row>
    <row r="251" s="2" customFormat="1" ht="16.8" customHeight="1">
      <c r="A251" s="38"/>
      <c r="B251" s="44"/>
      <c r="C251" s="324" t="s">
        <v>1</v>
      </c>
      <c r="D251" s="324" t="s">
        <v>680</v>
      </c>
      <c r="E251" s="17" t="s">
        <v>1</v>
      </c>
      <c r="F251" s="325">
        <v>4</v>
      </c>
      <c r="G251" s="38"/>
      <c r="H251" s="44"/>
    </row>
    <row r="252" s="2" customFormat="1" ht="16.8" customHeight="1">
      <c r="A252" s="38"/>
      <c r="B252" s="44"/>
      <c r="C252" s="324" t="s">
        <v>468</v>
      </c>
      <c r="D252" s="324" t="s">
        <v>182</v>
      </c>
      <c r="E252" s="17" t="s">
        <v>1</v>
      </c>
      <c r="F252" s="325">
        <v>18</v>
      </c>
      <c r="G252" s="38"/>
      <c r="H252" s="44"/>
    </row>
    <row r="253" s="2" customFormat="1" ht="16.8" customHeight="1">
      <c r="A253" s="38"/>
      <c r="B253" s="44"/>
      <c r="C253" s="326" t="s">
        <v>953</v>
      </c>
      <c r="D253" s="38"/>
      <c r="E253" s="38"/>
      <c r="F253" s="38"/>
      <c r="G253" s="38"/>
      <c r="H253" s="44"/>
    </row>
    <row r="254" s="2" customFormat="1" ht="16.8" customHeight="1">
      <c r="A254" s="38"/>
      <c r="B254" s="44"/>
      <c r="C254" s="324" t="s">
        <v>676</v>
      </c>
      <c r="D254" s="324" t="s">
        <v>677</v>
      </c>
      <c r="E254" s="17" t="s">
        <v>171</v>
      </c>
      <c r="F254" s="325">
        <v>18</v>
      </c>
      <c r="G254" s="38"/>
      <c r="H254" s="44"/>
    </row>
    <row r="255" s="2" customFormat="1" ht="16.8" customHeight="1">
      <c r="A255" s="38"/>
      <c r="B255" s="44"/>
      <c r="C255" s="324" t="s">
        <v>685</v>
      </c>
      <c r="D255" s="324" t="s">
        <v>686</v>
      </c>
      <c r="E255" s="17" t="s">
        <v>171</v>
      </c>
      <c r="F255" s="325">
        <v>18</v>
      </c>
      <c r="G255" s="38"/>
      <c r="H255" s="44"/>
    </row>
    <row r="256" s="2" customFormat="1" ht="16.8" customHeight="1">
      <c r="A256" s="38"/>
      <c r="B256" s="44"/>
      <c r="C256" s="324" t="s">
        <v>693</v>
      </c>
      <c r="D256" s="324" t="s">
        <v>694</v>
      </c>
      <c r="E256" s="17" t="s">
        <v>171</v>
      </c>
      <c r="F256" s="325">
        <v>18</v>
      </c>
      <c r="G256" s="38"/>
      <c r="H256" s="44"/>
    </row>
    <row r="257" s="2" customFormat="1" ht="16.8" customHeight="1">
      <c r="A257" s="38"/>
      <c r="B257" s="44"/>
      <c r="C257" s="320" t="s">
        <v>568</v>
      </c>
      <c r="D257" s="321" t="s">
        <v>568</v>
      </c>
      <c r="E257" s="322" t="s">
        <v>1</v>
      </c>
      <c r="F257" s="323">
        <v>3</v>
      </c>
      <c r="G257" s="38"/>
      <c r="H257" s="44"/>
    </row>
    <row r="258" s="2" customFormat="1" ht="16.8" customHeight="1">
      <c r="A258" s="38"/>
      <c r="B258" s="44"/>
      <c r="C258" s="324" t="s">
        <v>568</v>
      </c>
      <c r="D258" s="324" t="s">
        <v>569</v>
      </c>
      <c r="E258" s="17" t="s">
        <v>1</v>
      </c>
      <c r="F258" s="325">
        <v>3</v>
      </c>
      <c r="G258" s="38"/>
      <c r="H258" s="44"/>
    </row>
    <row r="259" s="2" customFormat="1" ht="16.8" customHeight="1">
      <c r="A259" s="38"/>
      <c r="B259" s="44"/>
      <c r="C259" s="320" t="s">
        <v>470</v>
      </c>
      <c r="D259" s="321" t="s">
        <v>470</v>
      </c>
      <c r="E259" s="322" t="s">
        <v>1</v>
      </c>
      <c r="F259" s="323">
        <v>53.57</v>
      </c>
      <c r="G259" s="38"/>
      <c r="H259" s="44"/>
    </row>
    <row r="260" s="2" customFormat="1" ht="16.8" customHeight="1">
      <c r="A260" s="38"/>
      <c r="B260" s="44"/>
      <c r="C260" s="324" t="s">
        <v>1</v>
      </c>
      <c r="D260" s="324" t="s">
        <v>783</v>
      </c>
      <c r="E260" s="17" t="s">
        <v>1</v>
      </c>
      <c r="F260" s="325">
        <v>23.760000000000002</v>
      </c>
      <c r="G260" s="38"/>
      <c r="H260" s="44"/>
    </row>
    <row r="261" s="2" customFormat="1" ht="16.8" customHeight="1">
      <c r="A261" s="38"/>
      <c r="B261" s="44"/>
      <c r="C261" s="324" t="s">
        <v>1</v>
      </c>
      <c r="D261" s="324" t="s">
        <v>784</v>
      </c>
      <c r="E261" s="17" t="s">
        <v>1</v>
      </c>
      <c r="F261" s="325">
        <v>17.57</v>
      </c>
      <c r="G261" s="38"/>
      <c r="H261" s="44"/>
    </row>
    <row r="262" s="2" customFormat="1" ht="16.8" customHeight="1">
      <c r="A262" s="38"/>
      <c r="B262" s="44"/>
      <c r="C262" s="324" t="s">
        <v>1</v>
      </c>
      <c r="D262" s="324" t="s">
        <v>785</v>
      </c>
      <c r="E262" s="17" t="s">
        <v>1</v>
      </c>
      <c r="F262" s="325">
        <v>12.24</v>
      </c>
      <c r="G262" s="38"/>
      <c r="H262" s="44"/>
    </row>
    <row r="263" s="2" customFormat="1" ht="16.8" customHeight="1">
      <c r="A263" s="38"/>
      <c r="B263" s="44"/>
      <c r="C263" s="324" t="s">
        <v>470</v>
      </c>
      <c r="D263" s="324" t="s">
        <v>182</v>
      </c>
      <c r="E263" s="17" t="s">
        <v>1</v>
      </c>
      <c r="F263" s="325">
        <v>53.57</v>
      </c>
      <c r="G263" s="38"/>
      <c r="H263" s="44"/>
    </row>
    <row r="264" s="2" customFormat="1" ht="16.8" customHeight="1">
      <c r="A264" s="38"/>
      <c r="B264" s="44"/>
      <c r="C264" s="326" t="s">
        <v>953</v>
      </c>
      <c r="D264" s="38"/>
      <c r="E264" s="38"/>
      <c r="F264" s="38"/>
      <c r="G264" s="38"/>
      <c r="H264" s="44"/>
    </row>
    <row r="265" s="2" customFormat="1" ht="16.8" customHeight="1">
      <c r="A265" s="38"/>
      <c r="B265" s="44"/>
      <c r="C265" s="324" t="s">
        <v>281</v>
      </c>
      <c r="D265" s="324" t="s">
        <v>282</v>
      </c>
      <c r="E265" s="17" t="s">
        <v>185</v>
      </c>
      <c r="F265" s="325">
        <v>53.57</v>
      </c>
      <c r="G265" s="38"/>
      <c r="H265" s="44"/>
    </row>
    <row r="266" s="2" customFormat="1" ht="16.8" customHeight="1">
      <c r="A266" s="38"/>
      <c r="B266" s="44"/>
      <c r="C266" s="324" t="s">
        <v>524</v>
      </c>
      <c r="D266" s="324" t="s">
        <v>525</v>
      </c>
      <c r="E266" s="17" t="s">
        <v>185</v>
      </c>
      <c r="F266" s="325">
        <v>53.57</v>
      </c>
      <c r="G266" s="38"/>
      <c r="H266" s="44"/>
    </row>
    <row r="267" s="2" customFormat="1" ht="16.8" customHeight="1">
      <c r="A267" s="38"/>
      <c r="B267" s="44"/>
      <c r="C267" s="324" t="s">
        <v>439</v>
      </c>
      <c r="D267" s="324" t="s">
        <v>440</v>
      </c>
      <c r="E267" s="17" t="s">
        <v>185</v>
      </c>
      <c r="F267" s="325">
        <v>182.19300000000001</v>
      </c>
      <c r="G267" s="38"/>
      <c r="H267" s="44"/>
    </row>
    <row r="268" s="2" customFormat="1">
      <c r="A268" s="38"/>
      <c r="B268" s="44"/>
      <c r="C268" s="324" t="s">
        <v>277</v>
      </c>
      <c r="D268" s="324" t="s">
        <v>278</v>
      </c>
      <c r="E268" s="17" t="s">
        <v>185</v>
      </c>
      <c r="F268" s="325">
        <v>53.57</v>
      </c>
      <c r="G268" s="38"/>
      <c r="H268" s="44"/>
    </row>
    <row r="269" s="2" customFormat="1" ht="16.8" customHeight="1">
      <c r="A269" s="38"/>
      <c r="B269" s="44"/>
      <c r="C269" s="320" t="s">
        <v>472</v>
      </c>
      <c r="D269" s="321" t="s">
        <v>472</v>
      </c>
      <c r="E269" s="322" t="s">
        <v>1</v>
      </c>
      <c r="F269" s="323">
        <v>117.423</v>
      </c>
      <c r="G269" s="38"/>
      <c r="H269" s="44"/>
    </row>
    <row r="270" s="2" customFormat="1">
      <c r="A270" s="38"/>
      <c r="B270" s="44"/>
      <c r="C270" s="324" t="s">
        <v>472</v>
      </c>
      <c r="D270" s="324" t="s">
        <v>848</v>
      </c>
      <c r="E270" s="17" t="s">
        <v>1</v>
      </c>
      <c r="F270" s="325">
        <v>117.423</v>
      </c>
      <c r="G270" s="38"/>
      <c r="H270" s="44"/>
    </row>
    <row r="271" s="2" customFormat="1" ht="16.8" customHeight="1">
      <c r="A271" s="38"/>
      <c r="B271" s="44"/>
      <c r="C271" s="326" t="s">
        <v>953</v>
      </c>
      <c r="D271" s="38"/>
      <c r="E271" s="38"/>
      <c r="F271" s="38"/>
      <c r="G271" s="38"/>
      <c r="H271" s="44"/>
    </row>
    <row r="272" s="2" customFormat="1" ht="16.8" customHeight="1">
      <c r="A272" s="38"/>
      <c r="B272" s="44"/>
      <c r="C272" s="324" t="s">
        <v>726</v>
      </c>
      <c r="D272" s="324" t="s">
        <v>727</v>
      </c>
      <c r="E272" s="17" t="s">
        <v>185</v>
      </c>
      <c r="F272" s="325">
        <v>117.423</v>
      </c>
      <c r="G272" s="38"/>
      <c r="H272" s="44"/>
    </row>
    <row r="273" s="2" customFormat="1" ht="16.8" customHeight="1">
      <c r="A273" s="38"/>
      <c r="B273" s="44"/>
      <c r="C273" s="324" t="s">
        <v>511</v>
      </c>
      <c r="D273" s="324" t="s">
        <v>512</v>
      </c>
      <c r="E273" s="17" t="s">
        <v>185</v>
      </c>
      <c r="F273" s="325">
        <v>175.09299999999999</v>
      </c>
      <c r="G273" s="38"/>
      <c r="H273" s="44"/>
    </row>
    <row r="274" s="2" customFormat="1" ht="16.8" customHeight="1">
      <c r="A274" s="38"/>
      <c r="B274" s="44"/>
      <c r="C274" s="324" t="s">
        <v>519</v>
      </c>
      <c r="D274" s="324" t="s">
        <v>520</v>
      </c>
      <c r="E274" s="17" t="s">
        <v>185</v>
      </c>
      <c r="F274" s="325">
        <v>2</v>
      </c>
      <c r="G274" s="38"/>
      <c r="H274" s="44"/>
    </row>
    <row r="275" s="2" customFormat="1" ht="16.8" customHeight="1">
      <c r="A275" s="38"/>
      <c r="B275" s="44"/>
      <c r="C275" s="324" t="s">
        <v>706</v>
      </c>
      <c r="D275" s="324" t="s">
        <v>707</v>
      </c>
      <c r="E275" s="17" t="s">
        <v>185</v>
      </c>
      <c r="F275" s="325">
        <v>117.423</v>
      </c>
      <c r="G275" s="38"/>
      <c r="H275" s="44"/>
    </row>
    <row r="276" s="2" customFormat="1" ht="16.8" customHeight="1">
      <c r="A276" s="38"/>
      <c r="B276" s="44"/>
      <c r="C276" s="324" t="s">
        <v>711</v>
      </c>
      <c r="D276" s="324" t="s">
        <v>712</v>
      </c>
      <c r="E276" s="17" t="s">
        <v>185</v>
      </c>
      <c r="F276" s="325">
        <v>105.681</v>
      </c>
      <c r="G276" s="38"/>
      <c r="H276" s="44"/>
    </row>
    <row r="277" s="2" customFormat="1" ht="16.8" customHeight="1">
      <c r="A277" s="38"/>
      <c r="B277" s="44"/>
      <c r="C277" s="324" t="s">
        <v>439</v>
      </c>
      <c r="D277" s="324" t="s">
        <v>440</v>
      </c>
      <c r="E277" s="17" t="s">
        <v>185</v>
      </c>
      <c r="F277" s="325">
        <v>182.19300000000001</v>
      </c>
      <c r="G277" s="38"/>
      <c r="H277" s="44"/>
    </row>
    <row r="278" s="2" customFormat="1" ht="16.8" customHeight="1">
      <c r="A278" s="38"/>
      <c r="B278" s="44"/>
      <c r="C278" s="324" t="s">
        <v>752</v>
      </c>
      <c r="D278" s="324" t="s">
        <v>753</v>
      </c>
      <c r="E278" s="17" t="s">
        <v>185</v>
      </c>
      <c r="F278" s="325">
        <v>117.423</v>
      </c>
      <c r="G278" s="38"/>
      <c r="H278" s="44"/>
    </row>
    <row r="279" s="2" customFormat="1" ht="16.8" customHeight="1">
      <c r="A279" s="38"/>
      <c r="B279" s="44"/>
      <c r="C279" s="320" t="s">
        <v>474</v>
      </c>
      <c r="D279" s="321" t="s">
        <v>475</v>
      </c>
      <c r="E279" s="322" t="s">
        <v>1</v>
      </c>
      <c r="F279" s="323">
        <v>89.469999999999999</v>
      </c>
      <c r="G279" s="38"/>
      <c r="H279" s="44"/>
    </row>
    <row r="280" s="2" customFormat="1" ht="16.8" customHeight="1">
      <c r="A280" s="38"/>
      <c r="B280" s="44"/>
      <c r="C280" s="324" t="s">
        <v>1</v>
      </c>
      <c r="D280" s="324" t="s">
        <v>740</v>
      </c>
      <c r="E280" s="17" t="s">
        <v>1</v>
      </c>
      <c r="F280" s="325">
        <v>0</v>
      </c>
      <c r="G280" s="38"/>
      <c r="H280" s="44"/>
    </row>
    <row r="281" s="2" customFormat="1" ht="16.8" customHeight="1">
      <c r="A281" s="38"/>
      <c r="B281" s="44"/>
      <c r="C281" s="324" t="s">
        <v>474</v>
      </c>
      <c r="D281" s="324" t="s">
        <v>741</v>
      </c>
      <c r="E281" s="17" t="s">
        <v>1</v>
      </c>
      <c r="F281" s="325">
        <v>89.469999999999999</v>
      </c>
      <c r="G281" s="38"/>
      <c r="H281" s="44"/>
    </row>
    <row r="282" s="2" customFormat="1" ht="16.8" customHeight="1">
      <c r="A282" s="38"/>
      <c r="B282" s="44"/>
      <c r="C282" s="326" t="s">
        <v>953</v>
      </c>
      <c r="D282" s="38"/>
      <c r="E282" s="38"/>
      <c r="F282" s="38"/>
      <c r="G282" s="38"/>
      <c r="H282" s="44"/>
    </row>
    <row r="283" s="2" customFormat="1" ht="16.8" customHeight="1">
      <c r="A283" s="38"/>
      <c r="B283" s="44"/>
      <c r="C283" s="324" t="s">
        <v>737</v>
      </c>
      <c r="D283" s="324" t="s">
        <v>738</v>
      </c>
      <c r="E283" s="17" t="s">
        <v>185</v>
      </c>
      <c r="F283" s="325">
        <v>89.469999999999999</v>
      </c>
      <c r="G283" s="38"/>
      <c r="H283" s="44"/>
    </row>
    <row r="284" s="2" customFormat="1" ht="16.8" customHeight="1">
      <c r="A284" s="38"/>
      <c r="B284" s="44"/>
      <c r="C284" s="324" t="s">
        <v>743</v>
      </c>
      <c r="D284" s="324" t="s">
        <v>744</v>
      </c>
      <c r="E284" s="17" t="s">
        <v>185</v>
      </c>
      <c r="F284" s="325">
        <v>89.469999999999999</v>
      </c>
      <c r="G284" s="38"/>
      <c r="H284" s="44"/>
    </row>
    <row r="285" s="2" customFormat="1" ht="16.8" customHeight="1">
      <c r="A285" s="38"/>
      <c r="B285" s="44"/>
      <c r="C285" s="320" t="s">
        <v>117</v>
      </c>
      <c r="D285" s="321" t="s">
        <v>117</v>
      </c>
      <c r="E285" s="322" t="s">
        <v>1</v>
      </c>
      <c r="F285" s="323">
        <v>1.1419999999999999</v>
      </c>
      <c r="G285" s="38"/>
      <c r="H285" s="44"/>
    </row>
    <row r="286" s="2" customFormat="1" ht="16.8" customHeight="1">
      <c r="A286" s="38"/>
      <c r="B286" s="44"/>
      <c r="C286" s="324" t="s">
        <v>117</v>
      </c>
      <c r="D286" s="324" t="s">
        <v>659</v>
      </c>
      <c r="E286" s="17" t="s">
        <v>1</v>
      </c>
      <c r="F286" s="325">
        <v>1.1419999999999999</v>
      </c>
      <c r="G286" s="38"/>
      <c r="H286" s="44"/>
    </row>
    <row r="287" s="2" customFormat="1" ht="16.8" customHeight="1">
      <c r="A287" s="38"/>
      <c r="B287" s="44"/>
      <c r="C287" s="326" t="s">
        <v>953</v>
      </c>
      <c r="D287" s="38"/>
      <c r="E287" s="38"/>
      <c r="F287" s="38"/>
      <c r="G287" s="38"/>
      <c r="H287" s="44"/>
    </row>
    <row r="288" s="2" customFormat="1" ht="16.8" customHeight="1">
      <c r="A288" s="38"/>
      <c r="B288" s="44"/>
      <c r="C288" s="324" t="s">
        <v>406</v>
      </c>
      <c r="D288" s="324" t="s">
        <v>407</v>
      </c>
      <c r="E288" s="17" t="s">
        <v>185</v>
      </c>
      <c r="F288" s="325">
        <v>1.1419999999999999</v>
      </c>
      <c r="G288" s="38"/>
      <c r="H288" s="44"/>
    </row>
    <row r="289" s="2" customFormat="1" ht="16.8" customHeight="1">
      <c r="A289" s="38"/>
      <c r="B289" s="44"/>
      <c r="C289" s="324" t="s">
        <v>401</v>
      </c>
      <c r="D289" s="324" t="s">
        <v>402</v>
      </c>
      <c r="E289" s="17" t="s">
        <v>185</v>
      </c>
      <c r="F289" s="325">
        <v>5.8170000000000002</v>
      </c>
      <c r="G289" s="38"/>
      <c r="H289" s="44"/>
    </row>
    <row r="290" s="2" customFormat="1" ht="16.8" customHeight="1">
      <c r="A290" s="38"/>
      <c r="B290" s="44"/>
      <c r="C290" s="320" t="s">
        <v>480</v>
      </c>
      <c r="D290" s="321" t="s">
        <v>481</v>
      </c>
      <c r="E290" s="322" t="s">
        <v>1</v>
      </c>
      <c r="F290" s="323">
        <v>2.3300000000000001</v>
      </c>
      <c r="G290" s="38"/>
      <c r="H290" s="44"/>
    </row>
    <row r="291" s="2" customFormat="1" ht="16.8" customHeight="1">
      <c r="A291" s="38"/>
      <c r="B291" s="44"/>
      <c r="C291" s="324" t="s">
        <v>480</v>
      </c>
      <c r="D291" s="324" t="s">
        <v>669</v>
      </c>
      <c r="E291" s="17" t="s">
        <v>1</v>
      </c>
      <c r="F291" s="325">
        <v>2.3300000000000001</v>
      </c>
      <c r="G291" s="38"/>
      <c r="H291" s="44"/>
    </row>
    <row r="292" s="2" customFormat="1" ht="16.8" customHeight="1">
      <c r="A292" s="38"/>
      <c r="B292" s="44"/>
      <c r="C292" s="326" t="s">
        <v>953</v>
      </c>
      <c r="D292" s="38"/>
      <c r="E292" s="38"/>
      <c r="F292" s="38"/>
      <c r="G292" s="38"/>
      <c r="H292" s="44"/>
    </row>
    <row r="293" s="2" customFormat="1" ht="16.8" customHeight="1">
      <c r="A293" s="38"/>
      <c r="B293" s="44"/>
      <c r="C293" s="324" t="s">
        <v>663</v>
      </c>
      <c r="D293" s="324" t="s">
        <v>664</v>
      </c>
      <c r="E293" s="17" t="s">
        <v>185</v>
      </c>
      <c r="F293" s="325">
        <v>20.149999999999999</v>
      </c>
      <c r="G293" s="38"/>
      <c r="H293" s="44"/>
    </row>
    <row r="294" s="2" customFormat="1" ht="16.8" customHeight="1">
      <c r="A294" s="38"/>
      <c r="B294" s="44"/>
      <c r="C294" s="324" t="s">
        <v>671</v>
      </c>
      <c r="D294" s="324" t="s">
        <v>672</v>
      </c>
      <c r="E294" s="17" t="s">
        <v>185</v>
      </c>
      <c r="F294" s="325">
        <v>26.149999999999999</v>
      </c>
      <c r="G294" s="38"/>
      <c r="H294" s="44"/>
    </row>
    <row r="295" s="2" customFormat="1" ht="16.8" customHeight="1">
      <c r="A295" s="38"/>
      <c r="B295" s="44"/>
      <c r="C295" s="324" t="s">
        <v>419</v>
      </c>
      <c r="D295" s="324" t="s">
        <v>420</v>
      </c>
      <c r="E295" s="17" t="s">
        <v>185</v>
      </c>
      <c r="F295" s="325">
        <v>26.149999999999999</v>
      </c>
      <c r="G295" s="38"/>
      <c r="H295" s="44"/>
    </row>
    <row r="296" s="2" customFormat="1" ht="16.8" customHeight="1">
      <c r="A296" s="38"/>
      <c r="B296" s="44"/>
      <c r="C296" s="320" t="s">
        <v>484</v>
      </c>
      <c r="D296" s="321" t="s">
        <v>484</v>
      </c>
      <c r="E296" s="322" t="s">
        <v>1</v>
      </c>
      <c r="F296" s="323">
        <v>57.670000000000002</v>
      </c>
      <c r="G296" s="38"/>
      <c r="H296" s="44"/>
    </row>
    <row r="297" s="2" customFormat="1" ht="16.8" customHeight="1">
      <c r="A297" s="38"/>
      <c r="B297" s="44"/>
      <c r="C297" s="324" t="s">
        <v>484</v>
      </c>
      <c r="D297" s="324" t="s">
        <v>491</v>
      </c>
      <c r="E297" s="17" t="s">
        <v>1</v>
      </c>
      <c r="F297" s="325">
        <v>57.670000000000002</v>
      </c>
      <c r="G297" s="38"/>
      <c r="H297" s="44"/>
    </row>
    <row r="298" s="2" customFormat="1" ht="16.8" customHeight="1">
      <c r="A298" s="38"/>
      <c r="B298" s="44"/>
      <c r="C298" s="326" t="s">
        <v>953</v>
      </c>
      <c r="D298" s="38"/>
      <c r="E298" s="38"/>
      <c r="F298" s="38"/>
      <c r="G298" s="38"/>
      <c r="H298" s="44"/>
    </row>
    <row r="299" s="2" customFormat="1" ht="16.8" customHeight="1">
      <c r="A299" s="38"/>
      <c r="B299" s="44"/>
      <c r="C299" s="324" t="s">
        <v>519</v>
      </c>
      <c r="D299" s="324" t="s">
        <v>520</v>
      </c>
      <c r="E299" s="17" t="s">
        <v>185</v>
      </c>
      <c r="F299" s="325">
        <v>2</v>
      </c>
      <c r="G299" s="38"/>
      <c r="H299" s="44"/>
    </row>
    <row r="300" s="2" customFormat="1" ht="16.8" customHeight="1">
      <c r="A300" s="38"/>
      <c r="B300" s="44"/>
      <c r="C300" s="324" t="s">
        <v>511</v>
      </c>
      <c r="D300" s="324" t="s">
        <v>512</v>
      </c>
      <c r="E300" s="17" t="s">
        <v>185</v>
      </c>
      <c r="F300" s="325">
        <v>175.09299999999999</v>
      </c>
      <c r="G300" s="38"/>
      <c r="H300" s="44"/>
    </row>
    <row r="301" s="2" customFormat="1" ht="16.8" customHeight="1">
      <c r="A301" s="38"/>
      <c r="B301" s="44"/>
      <c r="C301" s="324" t="s">
        <v>697</v>
      </c>
      <c r="D301" s="324" t="s">
        <v>698</v>
      </c>
      <c r="E301" s="17" t="s">
        <v>185</v>
      </c>
      <c r="F301" s="325">
        <v>44.734999999999999</v>
      </c>
      <c r="G301" s="38"/>
      <c r="H301" s="44"/>
    </row>
    <row r="302" s="2" customFormat="1" ht="16.8" customHeight="1">
      <c r="A302" s="38"/>
      <c r="B302" s="44"/>
      <c r="C302" s="324" t="s">
        <v>702</v>
      </c>
      <c r="D302" s="324" t="s">
        <v>703</v>
      </c>
      <c r="E302" s="17" t="s">
        <v>185</v>
      </c>
      <c r="F302" s="325">
        <v>44.734999999999999</v>
      </c>
      <c r="G302" s="38"/>
      <c r="H302" s="44"/>
    </row>
    <row r="303" s="2" customFormat="1" ht="16.8" customHeight="1">
      <c r="A303" s="38"/>
      <c r="B303" s="44"/>
      <c r="C303" s="324" t="s">
        <v>737</v>
      </c>
      <c r="D303" s="324" t="s">
        <v>738</v>
      </c>
      <c r="E303" s="17" t="s">
        <v>185</v>
      </c>
      <c r="F303" s="325">
        <v>89.469999999999999</v>
      </c>
      <c r="G303" s="38"/>
      <c r="H303" s="44"/>
    </row>
    <row r="304" s="2" customFormat="1" ht="16.8" customHeight="1">
      <c r="A304" s="38"/>
      <c r="B304" s="44"/>
      <c r="C304" s="320" t="s">
        <v>955</v>
      </c>
      <c r="D304" s="321" t="s">
        <v>955</v>
      </c>
      <c r="E304" s="322" t="s">
        <v>1</v>
      </c>
      <c r="F304" s="323">
        <v>33.600000000000001</v>
      </c>
      <c r="G304" s="38"/>
      <c r="H304" s="44"/>
    </row>
    <row r="305" s="2" customFormat="1" ht="16.8" customHeight="1">
      <c r="A305" s="38"/>
      <c r="B305" s="44"/>
      <c r="C305" s="320" t="s">
        <v>486</v>
      </c>
      <c r="D305" s="321" t="s">
        <v>486</v>
      </c>
      <c r="E305" s="322" t="s">
        <v>1</v>
      </c>
      <c r="F305" s="323">
        <v>31.800000000000001</v>
      </c>
      <c r="G305" s="38"/>
      <c r="H305" s="44"/>
    </row>
    <row r="306" s="2" customFormat="1" ht="16.8" customHeight="1">
      <c r="A306" s="38"/>
      <c r="B306" s="44"/>
      <c r="C306" s="324" t="s">
        <v>486</v>
      </c>
      <c r="D306" s="324" t="s">
        <v>768</v>
      </c>
      <c r="E306" s="17" t="s">
        <v>1</v>
      </c>
      <c r="F306" s="325">
        <v>31.800000000000001</v>
      </c>
      <c r="G306" s="38"/>
      <c r="H306" s="44"/>
    </row>
    <row r="307" s="2" customFormat="1" ht="16.8" customHeight="1">
      <c r="A307" s="38"/>
      <c r="B307" s="44"/>
      <c r="C307" s="326" t="s">
        <v>953</v>
      </c>
      <c r="D307" s="38"/>
      <c r="E307" s="38"/>
      <c r="F307" s="38"/>
      <c r="G307" s="38"/>
      <c r="H307" s="44"/>
    </row>
    <row r="308" s="2" customFormat="1" ht="16.8" customHeight="1">
      <c r="A308" s="38"/>
      <c r="B308" s="44"/>
      <c r="C308" s="324" t="s">
        <v>506</v>
      </c>
      <c r="D308" s="324" t="s">
        <v>507</v>
      </c>
      <c r="E308" s="17" t="s">
        <v>185</v>
      </c>
      <c r="F308" s="325">
        <v>31.800000000000001</v>
      </c>
      <c r="G308" s="38"/>
      <c r="H308" s="44"/>
    </row>
    <row r="309" s="2" customFormat="1" ht="16.8" customHeight="1">
      <c r="A309" s="38"/>
      <c r="B309" s="44"/>
      <c r="C309" s="324" t="s">
        <v>697</v>
      </c>
      <c r="D309" s="324" t="s">
        <v>698</v>
      </c>
      <c r="E309" s="17" t="s">
        <v>185</v>
      </c>
      <c r="F309" s="325">
        <v>44.734999999999999</v>
      </c>
      <c r="G309" s="38"/>
      <c r="H309" s="44"/>
    </row>
    <row r="310" s="2" customFormat="1" ht="16.8" customHeight="1">
      <c r="A310" s="38"/>
      <c r="B310" s="44"/>
      <c r="C310" s="324" t="s">
        <v>702</v>
      </c>
      <c r="D310" s="324" t="s">
        <v>703</v>
      </c>
      <c r="E310" s="17" t="s">
        <v>185</v>
      </c>
      <c r="F310" s="325">
        <v>44.734999999999999</v>
      </c>
      <c r="G310" s="38"/>
      <c r="H310" s="44"/>
    </row>
    <row r="311" s="2" customFormat="1" ht="16.8" customHeight="1">
      <c r="A311" s="38"/>
      <c r="B311" s="44"/>
      <c r="C311" s="324" t="s">
        <v>737</v>
      </c>
      <c r="D311" s="324" t="s">
        <v>738</v>
      </c>
      <c r="E311" s="17" t="s">
        <v>185</v>
      </c>
      <c r="F311" s="325">
        <v>89.469999999999999</v>
      </c>
      <c r="G311" s="38"/>
      <c r="H311" s="44"/>
    </row>
    <row r="312" s="2" customFormat="1" ht="16.8" customHeight="1">
      <c r="A312" s="38"/>
      <c r="B312" s="44"/>
      <c r="C312" s="320" t="s">
        <v>488</v>
      </c>
      <c r="D312" s="321" t="s">
        <v>488</v>
      </c>
      <c r="E312" s="322" t="s">
        <v>1</v>
      </c>
      <c r="F312" s="323">
        <v>17.82</v>
      </c>
      <c r="G312" s="38"/>
      <c r="H312" s="44"/>
    </row>
    <row r="313" s="2" customFormat="1" ht="16.8" customHeight="1">
      <c r="A313" s="38"/>
      <c r="B313" s="44"/>
      <c r="C313" s="324" t="s">
        <v>488</v>
      </c>
      <c r="D313" s="324" t="s">
        <v>667</v>
      </c>
      <c r="E313" s="17" t="s">
        <v>1</v>
      </c>
      <c r="F313" s="325">
        <v>17.82</v>
      </c>
      <c r="G313" s="38"/>
      <c r="H313" s="44"/>
    </row>
    <row r="314" s="2" customFormat="1" ht="16.8" customHeight="1">
      <c r="A314" s="38"/>
      <c r="B314" s="44"/>
      <c r="C314" s="326" t="s">
        <v>953</v>
      </c>
      <c r="D314" s="38"/>
      <c r="E314" s="38"/>
      <c r="F314" s="38"/>
      <c r="G314" s="38"/>
      <c r="H314" s="44"/>
    </row>
    <row r="315" s="2" customFormat="1" ht="16.8" customHeight="1">
      <c r="A315" s="38"/>
      <c r="B315" s="44"/>
      <c r="C315" s="324" t="s">
        <v>663</v>
      </c>
      <c r="D315" s="324" t="s">
        <v>664</v>
      </c>
      <c r="E315" s="17" t="s">
        <v>185</v>
      </c>
      <c r="F315" s="325">
        <v>20.149999999999999</v>
      </c>
      <c r="G315" s="38"/>
      <c r="H315" s="44"/>
    </row>
    <row r="316" s="2" customFormat="1" ht="16.8" customHeight="1">
      <c r="A316" s="38"/>
      <c r="B316" s="44"/>
      <c r="C316" s="324" t="s">
        <v>671</v>
      </c>
      <c r="D316" s="324" t="s">
        <v>672</v>
      </c>
      <c r="E316" s="17" t="s">
        <v>185</v>
      </c>
      <c r="F316" s="325">
        <v>26.149999999999999</v>
      </c>
      <c r="G316" s="38"/>
      <c r="H316" s="44"/>
    </row>
    <row r="317" s="2" customFormat="1" ht="16.8" customHeight="1">
      <c r="A317" s="38"/>
      <c r="B317" s="44"/>
      <c r="C317" s="324" t="s">
        <v>419</v>
      </c>
      <c r="D317" s="324" t="s">
        <v>420</v>
      </c>
      <c r="E317" s="17" t="s">
        <v>185</v>
      </c>
      <c r="F317" s="325">
        <v>26.149999999999999</v>
      </c>
      <c r="G317" s="38"/>
      <c r="H317" s="44"/>
    </row>
    <row r="318" s="2" customFormat="1" ht="16.8" customHeight="1">
      <c r="A318" s="38"/>
      <c r="B318" s="44"/>
      <c r="C318" s="320" t="s">
        <v>490</v>
      </c>
      <c r="D318" s="321" t="s">
        <v>490</v>
      </c>
      <c r="E318" s="322" t="s">
        <v>1</v>
      </c>
      <c r="F318" s="323">
        <v>6</v>
      </c>
      <c r="G318" s="38"/>
      <c r="H318" s="44"/>
    </row>
    <row r="319" s="2" customFormat="1" ht="16.8" customHeight="1">
      <c r="A319" s="38"/>
      <c r="B319" s="44"/>
      <c r="C319" s="324" t="s">
        <v>490</v>
      </c>
      <c r="D319" s="324" t="s">
        <v>668</v>
      </c>
      <c r="E319" s="17" t="s">
        <v>1</v>
      </c>
      <c r="F319" s="325">
        <v>6</v>
      </c>
      <c r="G319" s="38"/>
      <c r="H319" s="44"/>
    </row>
    <row r="320" s="2" customFormat="1" ht="16.8" customHeight="1">
      <c r="A320" s="38"/>
      <c r="B320" s="44"/>
      <c r="C320" s="326" t="s">
        <v>953</v>
      </c>
      <c r="D320" s="38"/>
      <c r="E320" s="38"/>
      <c r="F320" s="38"/>
      <c r="G320" s="38"/>
      <c r="H320" s="44"/>
    </row>
    <row r="321" s="2" customFormat="1" ht="16.8" customHeight="1">
      <c r="A321" s="38"/>
      <c r="B321" s="44"/>
      <c r="C321" s="324" t="s">
        <v>663</v>
      </c>
      <c r="D321" s="324" t="s">
        <v>664</v>
      </c>
      <c r="E321" s="17" t="s">
        <v>185</v>
      </c>
      <c r="F321" s="325">
        <v>20.149999999999999</v>
      </c>
      <c r="G321" s="38"/>
      <c r="H321" s="44"/>
    </row>
    <row r="322" s="2" customFormat="1" ht="16.8" customHeight="1">
      <c r="A322" s="38"/>
      <c r="B322" s="44"/>
      <c r="C322" s="324" t="s">
        <v>671</v>
      </c>
      <c r="D322" s="324" t="s">
        <v>672</v>
      </c>
      <c r="E322" s="17" t="s">
        <v>185</v>
      </c>
      <c r="F322" s="325">
        <v>26.149999999999999</v>
      </c>
      <c r="G322" s="38"/>
      <c r="H322" s="44"/>
    </row>
    <row r="323" s="2" customFormat="1" ht="16.8" customHeight="1">
      <c r="A323" s="38"/>
      <c r="B323" s="44"/>
      <c r="C323" s="324" t="s">
        <v>419</v>
      </c>
      <c r="D323" s="324" t="s">
        <v>420</v>
      </c>
      <c r="E323" s="17" t="s">
        <v>185</v>
      </c>
      <c r="F323" s="325">
        <v>26.149999999999999</v>
      </c>
      <c r="G323" s="38"/>
      <c r="H323" s="44"/>
    </row>
    <row r="324" s="2" customFormat="1" ht="16.8" customHeight="1">
      <c r="A324" s="38"/>
      <c r="B324" s="44"/>
      <c r="C324" s="320" t="s">
        <v>643</v>
      </c>
      <c r="D324" s="321" t="s">
        <v>643</v>
      </c>
      <c r="E324" s="322" t="s">
        <v>1</v>
      </c>
      <c r="F324" s="323">
        <v>0.64000000000000001</v>
      </c>
      <c r="G324" s="38"/>
      <c r="H324" s="44"/>
    </row>
    <row r="325" s="2" customFormat="1" ht="16.8" customHeight="1">
      <c r="A325" s="38"/>
      <c r="B325" s="44"/>
      <c r="C325" s="324" t="s">
        <v>643</v>
      </c>
      <c r="D325" s="324" t="s">
        <v>644</v>
      </c>
      <c r="E325" s="17" t="s">
        <v>1</v>
      </c>
      <c r="F325" s="325">
        <v>0.64000000000000001</v>
      </c>
      <c r="G325" s="38"/>
      <c r="H325" s="44"/>
    </row>
    <row r="326" s="2" customFormat="1" ht="16.8" customHeight="1">
      <c r="A326" s="38"/>
      <c r="B326" s="44"/>
      <c r="C326" s="326" t="s">
        <v>953</v>
      </c>
      <c r="D326" s="38"/>
      <c r="E326" s="38"/>
      <c r="F326" s="38"/>
      <c r="G326" s="38"/>
      <c r="H326" s="44"/>
    </row>
    <row r="327" s="2" customFormat="1" ht="16.8" customHeight="1">
      <c r="A327" s="38"/>
      <c r="B327" s="44"/>
      <c r="C327" s="324" t="s">
        <v>640</v>
      </c>
      <c r="D327" s="324" t="s">
        <v>641</v>
      </c>
      <c r="E327" s="17" t="s">
        <v>185</v>
      </c>
      <c r="F327" s="325">
        <v>0.64000000000000001</v>
      </c>
      <c r="G327" s="38"/>
      <c r="H327" s="44"/>
    </row>
    <row r="328" s="2" customFormat="1" ht="16.8" customHeight="1">
      <c r="A328" s="38"/>
      <c r="B328" s="44"/>
      <c r="C328" s="324" t="s">
        <v>647</v>
      </c>
      <c r="D328" s="324" t="s">
        <v>648</v>
      </c>
      <c r="E328" s="17" t="s">
        <v>264</v>
      </c>
      <c r="F328" s="325">
        <v>1.24</v>
      </c>
      <c r="G328" s="38"/>
      <c r="H328" s="44"/>
    </row>
    <row r="329" s="2" customFormat="1" ht="16.8" customHeight="1">
      <c r="A329" s="38"/>
      <c r="B329" s="44"/>
      <c r="C329" s="324" t="s">
        <v>717</v>
      </c>
      <c r="D329" s="324" t="s">
        <v>718</v>
      </c>
      <c r="E329" s="17" t="s">
        <v>185</v>
      </c>
      <c r="F329" s="325">
        <v>1.24</v>
      </c>
      <c r="G329" s="38"/>
      <c r="H329" s="44"/>
    </row>
    <row r="330" s="2" customFormat="1" ht="16.8" customHeight="1">
      <c r="A330" s="38"/>
      <c r="B330" s="44"/>
      <c r="C330" s="324" t="s">
        <v>721</v>
      </c>
      <c r="D330" s="324" t="s">
        <v>722</v>
      </c>
      <c r="E330" s="17" t="s">
        <v>185</v>
      </c>
      <c r="F330" s="325">
        <v>1.24</v>
      </c>
      <c r="G330" s="38"/>
      <c r="H330" s="44"/>
    </row>
    <row r="331" s="2" customFormat="1" ht="16.8" customHeight="1">
      <c r="A331" s="38"/>
      <c r="B331" s="44"/>
      <c r="C331" s="320" t="s">
        <v>491</v>
      </c>
      <c r="D331" s="321" t="s">
        <v>491</v>
      </c>
      <c r="E331" s="322" t="s">
        <v>1</v>
      </c>
      <c r="F331" s="323">
        <v>57.670000000000002</v>
      </c>
      <c r="G331" s="38"/>
      <c r="H331" s="44"/>
    </row>
    <row r="332" s="2" customFormat="1">
      <c r="A332" s="38"/>
      <c r="B332" s="44"/>
      <c r="C332" s="324" t="s">
        <v>1</v>
      </c>
      <c r="D332" s="324" t="s">
        <v>774</v>
      </c>
      <c r="E332" s="17" t="s">
        <v>1</v>
      </c>
      <c r="F332" s="325">
        <v>-9.2729999999999997</v>
      </c>
      <c r="G332" s="38"/>
      <c r="H332" s="44"/>
    </row>
    <row r="333" s="2" customFormat="1">
      <c r="A333" s="38"/>
      <c r="B333" s="44"/>
      <c r="C333" s="324" t="s">
        <v>1</v>
      </c>
      <c r="D333" s="324" t="s">
        <v>775</v>
      </c>
      <c r="E333" s="17" t="s">
        <v>1</v>
      </c>
      <c r="F333" s="325">
        <v>66.942999999999998</v>
      </c>
      <c r="G333" s="38"/>
      <c r="H333" s="44"/>
    </row>
    <row r="334" s="2" customFormat="1" ht="16.8" customHeight="1">
      <c r="A334" s="38"/>
      <c r="B334" s="44"/>
      <c r="C334" s="324" t="s">
        <v>491</v>
      </c>
      <c r="D334" s="324" t="s">
        <v>182</v>
      </c>
      <c r="E334" s="17" t="s">
        <v>1</v>
      </c>
      <c r="F334" s="325">
        <v>57.670000000000002</v>
      </c>
      <c r="G334" s="38"/>
      <c r="H334" s="44"/>
    </row>
    <row r="335" s="2" customFormat="1" ht="16.8" customHeight="1">
      <c r="A335" s="38"/>
      <c r="B335" s="44"/>
      <c r="C335" s="326" t="s">
        <v>953</v>
      </c>
      <c r="D335" s="38"/>
      <c r="E335" s="38"/>
      <c r="F335" s="38"/>
      <c r="G335" s="38"/>
      <c r="H335" s="44"/>
    </row>
    <row r="336" s="2" customFormat="1" ht="16.8" customHeight="1">
      <c r="A336" s="38"/>
      <c r="B336" s="44"/>
      <c r="C336" s="324" t="s">
        <v>519</v>
      </c>
      <c r="D336" s="324" t="s">
        <v>520</v>
      </c>
      <c r="E336" s="17" t="s">
        <v>185</v>
      </c>
      <c r="F336" s="325">
        <v>2</v>
      </c>
      <c r="G336" s="38"/>
      <c r="H336" s="44"/>
    </row>
    <row r="337" s="2" customFormat="1" ht="26.4" customHeight="1">
      <c r="A337" s="38"/>
      <c r="B337" s="44"/>
      <c r="C337" s="319" t="s">
        <v>957</v>
      </c>
      <c r="D337" s="319" t="s">
        <v>96</v>
      </c>
      <c r="E337" s="38"/>
      <c r="F337" s="38"/>
      <c r="G337" s="38"/>
      <c r="H337" s="44"/>
    </row>
    <row r="338" s="2" customFormat="1" ht="16.8" customHeight="1">
      <c r="A338" s="38"/>
      <c r="B338" s="44"/>
      <c r="C338" s="320" t="s">
        <v>461</v>
      </c>
      <c r="D338" s="321" t="s">
        <v>461</v>
      </c>
      <c r="E338" s="322" t="s">
        <v>1</v>
      </c>
      <c r="F338" s="323">
        <v>28.219999999999999</v>
      </c>
      <c r="G338" s="38"/>
      <c r="H338" s="44"/>
    </row>
    <row r="339" s="2" customFormat="1" ht="16.8" customHeight="1">
      <c r="A339" s="38"/>
      <c r="B339" s="44"/>
      <c r="C339" s="324" t="s">
        <v>461</v>
      </c>
      <c r="D339" s="324" t="s">
        <v>909</v>
      </c>
      <c r="E339" s="17" t="s">
        <v>1</v>
      </c>
      <c r="F339" s="325">
        <v>28.219999999999999</v>
      </c>
      <c r="G339" s="38"/>
      <c r="H339" s="44"/>
    </row>
    <row r="340" s="2" customFormat="1" ht="16.8" customHeight="1">
      <c r="A340" s="38"/>
      <c r="B340" s="44"/>
      <c r="C340" s="326" t="s">
        <v>953</v>
      </c>
      <c r="D340" s="38"/>
      <c r="E340" s="38"/>
      <c r="F340" s="38"/>
      <c r="G340" s="38"/>
      <c r="H340" s="44"/>
    </row>
    <row r="341" s="2" customFormat="1" ht="16.8" customHeight="1">
      <c r="A341" s="38"/>
      <c r="B341" s="44"/>
      <c r="C341" s="324" t="s">
        <v>605</v>
      </c>
      <c r="D341" s="324" t="s">
        <v>606</v>
      </c>
      <c r="E341" s="17" t="s">
        <v>171</v>
      </c>
      <c r="F341" s="325">
        <v>28.219999999999999</v>
      </c>
      <c r="G341" s="38"/>
      <c r="H341" s="44"/>
    </row>
    <row r="342" s="2" customFormat="1" ht="16.8" customHeight="1">
      <c r="A342" s="38"/>
      <c r="B342" s="44"/>
      <c r="C342" s="324" t="s">
        <v>515</v>
      </c>
      <c r="D342" s="324" t="s">
        <v>516</v>
      </c>
      <c r="E342" s="17" t="s">
        <v>185</v>
      </c>
      <c r="F342" s="325">
        <v>4.2329999999999997</v>
      </c>
      <c r="G342" s="38"/>
      <c r="H342" s="44"/>
    </row>
    <row r="343" s="2" customFormat="1" ht="16.8" customHeight="1">
      <c r="A343" s="38"/>
      <c r="B343" s="44"/>
      <c r="C343" s="324" t="s">
        <v>609</v>
      </c>
      <c r="D343" s="324" t="s">
        <v>610</v>
      </c>
      <c r="E343" s="17" t="s">
        <v>171</v>
      </c>
      <c r="F343" s="325">
        <v>28.219999999999999</v>
      </c>
      <c r="G343" s="38"/>
      <c r="H343" s="44"/>
    </row>
    <row r="344" s="2" customFormat="1" ht="16.8" customHeight="1">
      <c r="A344" s="38"/>
      <c r="B344" s="44"/>
      <c r="C344" s="324" t="s">
        <v>628</v>
      </c>
      <c r="D344" s="324" t="s">
        <v>629</v>
      </c>
      <c r="E344" s="17" t="s">
        <v>171</v>
      </c>
      <c r="F344" s="325">
        <v>28.219999999999999</v>
      </c>
      <c r="G344" s="38"/>
      <c r="H344" s="44"/>
    </row>
    <row r="345" s="2" customFormat="1" ht="16.8" customHeight="1">
      <c r="A345" s="38"/>
      <c r="B345" s="44"/>
      <c r="C345" s="324" t="s">
        <v>631</v>
      </c>
      <c r="D345" s="324" t="s">
        <v>632</v>
      </c>
      <c r="E345" s="17" t="s">
        <v>264</v>
      </c>
      <c r="F345" s="325">
        <v>56.439999999999998</v>
      </c>
      <c r="G345" s="38"/>
      <c r="H345" s="44"/>
    </row>
    <row r="346" s="2" customFormat="1" ht="16.8" customHeight="1">
      <c r="A346" s="38"/>
      <c r="B346" s="44"/>
      <c r="C346" s="324" t="s">
        <v>612</v>
      </c>
      <c r="D346" s="324" t="s">
        <v>613</v>
      </c>
      <c r="E346" s="17" t="s">
        <v>185</v>
      </c>
      <c r="F346" s="325">
        <v>3.3860000000000001</v>
      </c>
      <c r="G346" s="38"/>
      <c r="H346" s="44"/>
    </row>
    <row r="347" s="2" customFormat="1" ht="16.8" customHeight="1">
      <c r="A347" s="38"/>
      <c r="B347" s="44"/>
      <c r="C347" s="320" t="s">
        <v>463</v>
      </c>
      <c r="D347" s="321" t="s">
        <v>463</v>
      </c>
      <c r="E347" s="322" t="s">
        <v>1</v>
      </c>
      <c r="F347" s="323">
        <v>13.699999999999999</v>
      </c>
      <c r="G347" s="38"/>
      <c r="H347" s="44"/>
    </row>
    <row r="348" s="2" customFormat="1" ht="16.8" customHeight="1">
      <c r="A348" s="38"/>
      <c r="B348" s="44"/>
      <c r="C348" s="324" t="s">
        <v>463</v>
      </c>
      <c r="D348" s="324" t="s">
        <v>666</v>
      </c>
      <c r="E348" s="17" t="s">
        <v>1</v>
      </c>
      <c r="F348" s="325">
        <v>13.699999999999999</v>
      </c>
      <c r="G348" s="38"/>
      <c r="H348" s="44"/>
    </row>
    <row r="349" s="2" customFormat="1" ht="16.8" customHeight="1">
      <c r="A349" s="38"/>
      <c r="B349" s="44"/>
      <c r="C349" s="326" t="s">
        <v>953</v>
      </c>
      <c r="D349" s="38"/>
      <c r="E349" s="38"/>
      <c r="F349" s="38"/>
      <c r="G349" s="38"/>
      <c r="H349" s="44"/>
    </row>
    <row r="350" s="2" customFormat="1" ht="16.8" customHeight="1">
      <c r="A350" s="38"/>
      <c r="B350" s="44"/>
      <c r="C350" s="324" t="s">
        <v>663</v>
      </c>
      <c r="D350" s="324" t="s">
        <v>664</v>
      </c>
      <c r="E350" s="17" t="s">
        <v>185</v>
      </c>
      <c r="F350" s="325">
        <v>17.399999999999999</v>
      </c>
      <c r="G350" s="38"/>
      <c r="H350" s="44"/>
    </row>
    <row r="351" s="2" customFormat="1" ht="16.8" customHeight="1">
      <c r="A351" s="38"/>
      <c r="B351" s="44"/>
      <c r="C351" s="324" t="s">
        <v>652</v>
      </c>
      <c r="D351" s="324" t="s">
        <v>653</v>
      </c>
      <c r="E351" s="17" t="s">
        <v>185</v>
      </c>
      <c r="F351" s="325">
        <v>3.4249999999999998</v>
      </c>
      <c r="G351" s="38"/>
      <c r="H351" s="44"/>
    </row>
    <row r="352" s="2" customFormat="1" ht="16.8" customHeight="1">
      <c r="A352" s="38"/>
      <c r="B352" s="44"/>
      <c r="C352" s="320" t="s">
        <v>465</v>
      </c>
      <c r="D352" s="321" t="s">
        <v>466</v>
      </c>
      <c r="E352" s="322" t="s">
        <v>1</v>
      </c>
      <c r="F352" s="323">
        <v>3.4249999999999998</v>
      </c>
      <c r="G352" s="38"/>
      <c r="H352" s="44"/>
    </row>
    <row r="353" s="2" customFormat="1" ht="16.8" customHeight="1">
      <c r="A353" s="38"/>
      <c r="B353" s="44"/>
      <c r="C353" s="324" t="s">
        <v>465</v>
      </c>
      <c r="D353" s="324" t="s">
        <v>655</v>
      </c>
      <c r="E353" s="17" t="s">
        <v>1</v>
      </c>
      <c r="F353" s="325">
        <v>3.4249999999999998</v>
      </c>
      <c r="G353" s="38"/>
      <c r="H353" s="44"/>
    </row>
    <row r="354" s="2" customFormat="1" ht="16.8" customHeight="1">
      <c r="A354" s="38"/>
      <c r="B354" s="44"/>
      <c r="C354" s="326" t="s">
        <v>953</v>
      </c>
      <c r="D354" s="38"/>
      <c r="E354" s="38"/>
      <c r="F354" s="38"/>
      <c r="G354" s="38"/>
      <c r="H354" s="44"/>
    </row>
    <row r="355" s="2" customFormat="1" ht="16.8" customHeight="1">
      <c r="A355" s="38"/>
      <c r="B355" s="44"/>
      <c r="C355" s="324" t="s">
        <v>652</v>
      </c>
      <c r="D355" s="324" t="s">
        <v>653</v>
      </c>
      <c r="E355" s="17" t="s">
        <v>185</v>
      </c>
      <c r="F355" s="325">
        <v>3.4249999999999998</v>
      </c>
      <c r="G355" s="38"/>
      <c r="H355" s="44"/>
    </row>
    <row r="356" s="2" customFormat="1" ht="16.8" customHeight="1">
      <c r="A356" s="38"/>
      <c r="B356" s="44"/>
      <c r="C356" s="324" t="s">
        <v>401</v>
      </c>
      <c r="D356" s="324" t="s">
        <v>402</v>
      </c>
      <c r="E356" s="17" t="s">
        <v>185</v>
      </c>
      <c r="F356" s="325">
        <v>4.5670000000000002</v>
      </c>
      <c r="G356" s="38"/>
      <c r="H356" s="44"/>
    </row>
    <row r="357" s="2" customFormat="1" ht="16.8" customHeight="1">
      <c r="A357" s="38"/>
      <c r="B357" s="44"/>
      <c r="C357" s="324" t="s">
        <v>660</v>
      </c>
      <c r="D357" s="324" t="s">
        <v>661</v>
      </c>
      <c r="E357" s="17" t="s">
        <v>185</v>
      </c>
      <c r="F357" s="325">
        <v>3.4249999999999998</v>
      </c>
      <c r="G357" s="38"/>
      <c r="H357" s="44"/>
    </row>
    <row r="358" s="2" customFormat="1" ht="16.8" customHeight="1">
      <c r="A358" s="38"/>
      <c r="B358" s="44"/>
      <c r="C358" s="320" t="s">
        <v>494</v>
      </c>
      <c r="D358" s="321" t="s">
        <v>495</v>
      </c>
      <c r="E358" s="322" t="s">
        <v>1</v>
      </c>
      <c r="F358" s="323">
        <v>10</v>
      </c>
      <c r="G358" s="38"/>
      <c r="H358" s="44"/>
    </row>
    <row r="359" s="2" customFormat="1" ht="16.8" customHeight="1">
      <c r="A359" s="38"/>
      <c r="B359" s="44"/>
      <c r="C359" s="324" t="s">
        <v>494</v>
      </c>
      <c r="D359" s="324" t="s">
        <v>684</v>
      </c>
      <c r="E359" s="17" t="s">
        <v>1</v>
      </c>
      <c r="F359" s="325">
        <v>10</v>
      </c>
      <c r="G359" s="38"/>
      <c r="H359" s="44"/>
    </row>
    <row r="360" s="2" customFormat="1" ht="16.8" customHeight="1">
      <c r="A360" s="38"/>
      <c r="B360" s="44"/>
      <c r="C360" s="326" t="s">
        <v>953</v>
      </c>
      <c r="D360" s="38"/>
      <c r="E360" s="38"/>
      <c r="F360" s="38"/>
      <c r="G360" s="38"/>
      <c r="H360" s="44"/>
    </row>
    <row r="361" s="2" customFormat="1" ht="16.8" customHeight="1">
      <c r="A361" s="38"/>
      <c r="B361" s="44"/>
      <c r="C361" s="324" t="s">
        <v>681</v>
      </c>
      <c r="D361" s="324" t="s">
        <v>682</v>
      </c>
      <c r="E361" s="17" t="s">
        <v>264</v>
      </c>
      <c r="F361" s="325">
        <v>10</v>
      </c>
      <c r="G361" s="38"/>
      <c r="H361" s="44"/>
    </row>
    <row r="362" s="2" customFormat="1" ht="16.8" customHeight="1">
      <c r="A362" s="38"/>
      <c r="B362" s="44"/>
      <c r="C362" s="324" t="s">
        <v>689</v>
      </c>
      <c r="D362" s="324" t="s">
        <v>690</v>
      </c>
      <c r="E362" s="17" t="s">
        <v>264</v>
      </c>
      <c r="F362" s="325">
        <v>10</v>
      </c>
      <c r="G362" s="38"/>
      <c r="H362" s="44"/>
    </row>
    <row r="363" s="2" customFormat="1" ht="16.8" customHeight="1">
      <c r="A363" s="38"/>
      <c r="B363" s="44"/>
      <c r="C363" s="320" t="s">
        <v>468</v>
      </c>
      <c r="D363" s="321" t="s">
        <v>469</v>
      </c>
      <c r="E363" s="322" t="s">
        <v>1</v>
      </c>
      <c r="F363" s="323">
        <v>18</v>
      </c>
      <c r="G363" s="38"/>
      <c r="H363" s="44"/>
    </row>
    <row r="364" s="2" customFormat="1" ht="16.8" customHeight="1">
      <c r="A364" s="38"/>
      <c r="B364" s="44"/>
      <c r="C364" s="324" t="s">
        <v>1</v>
      </c>
      <c r="D364" s="324" t="s">
        <v>679</v>
      </c>
      <c r="E364" s="17" t="s">
        <v>1</v>
      </c>
      <c r="F364" s="325">
        <v>14</v>
      </c>
      <c r="G364" s="38"/>
      <c r="H364" s="44"/>
    </row>
    <row r="365" s="2" customFormat="1" ht="16.8" customHeight="1">
      <c r="A365" s="38"/>
      <c r="B365" s="44"/>
      <c r="C365" s="324" t="s">
        <v>1</v>
      </c>
      <c r="D365" s="324" t="s">
        <v>680</v>
      </c>
      <c r="E365" s="17" t="s">
        <v>1</v>
      </c>
      <c r="F365" s="325">
        <v>4</v>
      </c>
      <c r="G365" s="38"/>
      <c r="H365" s="44"/>
    </row>
    <row r="366" s="2" customFormat="1" ht="16.8" customHeight="1">
      <c r="A366" s="38"/>
      <c r="B366" s="44"/>
      <c r="C366" s="324" t="s">
        <v>468</v>
      </c>
      <c r="D366" s="324" t="s">
        <v>182</v>
      </c>
      <c r="E366" s="17" t="s">
        <v>1</v>
      </c>
      <c r="F366" s="325">
        <v>18</v>
      </c>
      <c r="G366" s="38"/>
      <c r="H366" s="44"/>
    </row>
    <row r="367" s="2" customFormat="1" ht="16.8" customHeight="1">
      <c r="A367" s="38"/>
      <c r="B367" s="44"/>
      <c r="C367" s="326" t="s">
        <v>953</v>
      </c>
      <c r="D367" s="38"/>
      <c r="E367" s="38"/>
      <c r="F367" s="38"/>
      <c r="G367" s="38"/>
      <c r="H367" s="44"/>
    </row>
    <row r="368" s="2" customFormat="1" ht="16.8" customHeight="1">
      <c r="A368" s="38"/>
      <c r="B368" s="44"/>
      <c r="C368" s="324" t="s">
        <v>676</v>
      </c>
      <c r="D368" s="324" t="s">
        <v>677</v>
      </c>
      <c r="E368" s="17" t="s">
        <v>171</v>
      </c>
      <c r="F368" s="325">
        <v>18</v>
      </c>
      <c r="G368" s="38"/>
      <c r="H368" s="44"/>
    </row>
    <row r="369" s="2" customFormat="1" ht="16.8" customHeight="1">
      <c r="A369" s="38"/>
      <c r="B369" s="44"/>
      <c r="C369" s="324" t="s">
        <v>685</v>
      </c>
      <c r="D369" s="324" t="s">
        <v>686</v>
      </c>
      <c r="E369" s="17" t="s">
        <v>171</v>
      </c>
      <c r="F369" s="325">
        <v>18</v>
      </c>
      <c r="G369" s="38"/>
      <c r="H369" s="44"/>
    </row>
    <row r="370" s="2" customFormat="1" ht="16.8" customHeight="1">
      <c r="A370" s="38"/>
      <c r="B370" s="44"/>
      <c r="C370" s="324" t="s">
        <v>693</v>
      </c>
      <c r="D370" s="324" t="s">
        <v>694</v>
      </c>
      <c r="E370" s="17" t="s">
        <v>171</v>
      </c>
      <c r="F370" s="325">
        <v>18</v>
      </c>
      <c r="G370" s="38"/>
      <c r="H370" s="44"/>
    </row>
    <row r="371" s="2" customFormat="1" ht="16.8" customHeight="1">
      <c r="A371" s="38"/>
      <c r="B371" s="44"/>
      <c r="C371" s="320" t="s">
        <v>568</v>
      </c>
      <c r="D371" s="321" t="s">
        <v>568</v>
      </c>
      <c r="E371" s="322" t="s">
        <v>1</v>
      </c>
      <c r="F371" s="323">
        <v>3</v>
      </c>
      <c r="G371" s="38"/>
      <c r="H371" s="44"/>
    </row>
    <row r="372" s="2" customFormat="1" ht="16.8" customHeight="1">
      <c r="A372" s="38"/>
      <c r="B372" s="44"/>
      <c r="C372" s="324" t="s">
        <v>568</v>
      </c>
      <c r="D372" s="324" t="s">
        <v>569</v>
      </c>
      <c r="E372" s="17" t="s">
        <v>1</v>
      </c>
      <c r="F372" s="325">
        <v>3</v>
      </c>
      <c r="G372" s="38"/>
      <c r="H372" s="44"/>
    </row>
    <row r="373" s="2" customFormat="1" ht="16.8" customHeight="1">
      <c r="A373" s="38"/>
      <c r="B373" s="44"/>
      <c r="C373" s="320" t="s">
        <v>470</v>
      </c>
      <c r="D373" s="321" t="s">
        <v>470</v>
      </c>
      <c r="E373" s="322" t="s">
        <v>1</v>
      </c>
      <c r="F373" s="323">
        <v>42.759999999999998</v>
      </c>
      <c r="G373" s="38"/>
      <c r="H373" s="44"/>
    </row>
    <row r="374" s="2" customFormat="1" ht="16.8" customHeight="1">
      <c r="A374" s="38"/>
      <c r="B374" s="44"/>
      <c r="C374" s="324" t="s">
        <v>1</v>
      </c>
      <c r="D374" s="324" t="s">
        <v>881</v>
      </c>
      <c r="E374" s="17" t="s">
        <v>1</v>
      </c>
      <c r="F374" s="325">
        <v>19.719999999999999</v>
      </c>
      <c r="G374" s="38"/>
      <c r="H374" s="44"/>
    </row>
    <row r="375" s="2" customFormat="1" ht="16.8" customHeight="1">
      <c r="A375" s="38"/>
      <c r="B375" s="44"/>
      <c r="C375" s="324" t="s">
        <v>1</v>
      </c>
      <c r="D375" s="324" t="s">
        <v>882</v>
      </c>
      <c r="E375" s="17" t="s">
        <v>1</v>
      </c>
      <c r="F375" s="325">
        <v>17.16</v>
      </c>
      <c r="G375" s="38"/>
      <c r="H375" s="44"/>
    </row>
    <row r="376" s="2" customFormat="1" ht="16.8" customHeight="1">
      <c r="A376" s="38"/>
      <c r="B376" s="44"/>
      <c r="C376" s="324" t="s">
        <v>1</v>
      </c>
      <c r="D376" s="324" t="s">
        <v>883</v>
      </c>
      <c r="E376" s="17" t="s">
        <v>1</v>
      </c>
      <c r="F376" s="325">
        <v>5.8799999999999999</v>
      </c>
      <c r="G376" s="38"/>
      <c r="H376" s="44"/>
    </row>
    <row r="377" s="2" customFormat="1" ht="16.8" customHeight="1">
      <c r="A377" s="38"/>
      <c r="B377" s="44"/>
      <c r="C377" s="324" t="s">
        <v>470</v>
      </c>
      <c r="D377" s="324" t="s">
        <v>182</v>
      </c>
      <c r="E377" s="17" t="s">
        <v>1</v>
      </c>
      <c r="F377" s="325">
        <v>42.759999999999998</v>
      </c>
      <c r="G377" s="38"/>
      <c r="H377" s="44"/>
    </row>
    <row r="378" s="2" customFormat="1" ht="16.8" customHeight="1">
      <c r="A378" s="38"/>
      <c r="B378" s="44"/>
      <c r="C378" s="326" t="s">
        <v>953</v>
      </c>
      <c r="D378" s="38"/>
      <c r="E378" s="38"/>
      <c r="F378" s="38"/>
      <c r="G378" s="38"/>
      <c r="H378" s="44"/>
    </row>
    <row r="379" s="2" customFormat="1" ht="16.8" customHeight="1">
      <c r="A379" s="38"/>
      <c r="B379" s="44"/>
      <c r="C379" s="324" t="s">
        <v>281</v>
      </c>
      <c r="D379" s="324" t="s">
        <v>282</v>
      </c>
      <c r="E379" s="17" t="s">
        <v>185</v>
      </c>
      <c r="F379" s="325">
        <v>42.759999999999998</v>
      </c>
      <c r="G379" s="38"/>
      <c r="H379" s="44"/>
    </row>
    <row r="380" s="2" customFormat="1" ht="16.8" customHeight="1">
      <c r="A380" s="38"/>
      <c r="B380" s="44"/>
      <c r="C380" s="324" t="s">
        <v>524</v>
      </c>
      <c r="D380" s="324" t="s">
        <v>525</v>
      </c>
      <c r="E380" s="17" t="s">
        <v>185</v>
      </c>
      <c r="F380" s="325">
        <v>42.759999999999998</v>
      </c>
      <c r="G380" s="38"/>
      <c r="H380" s="44"/>
    </row>
    <row r="381" s="2" customFormat="1" ht="16.8" customHeight="1">
      <c r="A381" s="38"/>
      <c r="B381" s="44"/>
      <c r="C381" s="324" t="s">
        <v>439</v>
      </c>
      <c r="D381" s="324" t="s">
        <v>440</v>
      </c>
      <c r="E381" s="17" t="s">
        <v>185</v>
      </c>
      <c r="F381" s="325">
        <v>117.84999999999999</v>
      </c>
      <c r="G381" s="38"/>
      <c r="H381" s="44"/>
    </row>
    <row r="382" s="2" customFormat="1">
      <c r="A382" s="38"/>
      <c r="B382" s="44"/>
      <c r="C382" s="324" t="s">
        <v>277</v>
      </c>
      <c r="D382" s="324" t="s">
        <v>278</v>
      </c>
      <c r="E382" s="17" t="s">
        <v>185</v>
      </c>
      <c r="F382" s="325">
        <v>42.759999999999998</v>
      </c>
      <c r="G382" s="38"/>
      <c r="H382" s="44"/>
    </row>
    <row r="383" s="2" customFormat="1" ht="16.8" customHeight="1">
      <c r="A383" s="38"/>
      <c r="B383" s="44"/>
      <c r="C383" s="320" t="s">
        <v>472</v>
      </c>
      <c r="D383" s="321" t="s">
        <v>472</v>
      </c>
      <c r="E383" s="322" t="s">
        <v>1</v>
      </c>
      <c r="F383" s="323">
        <v>67.064999999999998</v>
      </c>
      <c r="G383" s="38"/>
      <c r="H383" s="44"/>
    </row>
    <row r="384" s="2" customFormat="1">
      <c r="A384" s="38"/>
      <c r="B384" s="44"/>
      <c r="C384" s="324" t="s">
        <v>472</v>
      </c>
      <c r="D384" s="324" t="s">
        <v>940</v>
      </c>
      <c r="E384" s="17" t="s">
        <v>1</v>
      </c>
      <c r="F384" s="325">
        <v>67.064999999999998</v>
      </c>
      <c r="G384" s="38"/>
      <c r="H384" s="44"/>
    </row>
    <row r="385" s="2" customFormat="1" ht="16.8" customHeight="1">
      <c r="A385" s="38"/>
      <c r="B385" s="44"/>
      <c r="C385" s="326" t="s">
        <v>953</v>
      </c>
      <c r="D385" s="38"/>
      <c r="E385" s="38"/>
      <c r="F385" s="38"/>
      <c r="G385" s="38"/>
      <c r="H385" s="44"/>
    </row>
    <row r="386" s="2" customFormat="1" ht="16.8" customHeight="1">
      <c r="A386" s="38"/>
      <c r="B386" s="44"/>
      <c r="C386" s="324" t="s">
        <v>726</v>
      </c>
      <c r="D386" s="324" t="s">
        <v>727</v>
      </c>
      <c r="E386" s="17" t="s">
        <v>185</v>
      </c>
      <c r="F386" s="325">
        <v>67.064999999999998</v>
      </c>
      <c r="G386" s="38"/>
      <c r="H386" s="44"/>
    </row>
    <row r="387" s="2" customFormat="1" ht="16.8" customHeight="1">
      <c r="A387" s="38"/>
      <c r="B387" s="44"/>
      <c r="C387" s="324" t="s">
        <v>511</v>
      </c>
      <c r="D387" s="324" t="s">
        <v>512</v>
      </c>
      <c r="E387" s="17" t="s">
        <v>185</v>
      </c>
      <c r="F387" s="325">
        <v>149.435</v>
      </c>
      <c r="G387" s="38"/>
      <c r="H387" s="44"/>
    </row>
    <row r="388" s="2" customFormat="1" ht="16.8" customHeight="1">
      <c r="A388" s="38"/>
      <c r="B388" s="44"/>
      <c r="C388" s="324" t="s">
        <v>519</v>
      </c>
      <c r="D388" s="324" t="s">
        <v>520</v>
      </c>
      <c r="E388" s="17" t="s">
        <v>185</v>
      </c>
      <c r="F388" s="325">
        <v>2</v>
      </c>
      <c r="G388" s="38"/>
      <c r="H388" s="44"/>
    </row>
    <row r="389" s="2" customFormat="1" ht="16.8" customHeight="1">
      <c r="A389" s="38"/>
      <c r="B389" s="44"/>
      <c r="C389" s="324" t="s">
        <v>706</v>
      </c>
      <c r="D389" s="324" t="s">
        <v>707</v>
      </c>
      <c r="E389" s="17" t="s">
        <v>185</v>
      </c>
      <c r="F389" s="325">
        <v>67.064999999999998</v>
      </c>
      <c r="G389" s="38"/>
      <c r="H389" s="44"/>
    </row>
    <row r="390" s="2" customFormat="1" ht="16.8" customHeight="1">
      <c r="A390" s="38"/>
      <c r="B390" s="44"/>
      <c r="C390" s="324" t="s">
        <v>711</v>
      </c>
      <c r="D390" s="324" t="s">
        <v>712</v>
      </c>
      <c r="E390" s="17" t="s">
        <v>185</v>
      </c>
      <c r="F390" s="325">
        <v>60.359000000000002</v>
      </c>
      <c r="G390" s="38"/>
      <c r="H390" s="44"/>
    </row>
    <row r="391" s="2" customFormat="1" ht="16.8" customHeight="1">
      <c r="A391" s="38"/>
      <c r="B391" s="44"/>
      <c r="C391" s="324" t="s">
        <v>439</v>
      </c>
      <c r="D391" s="324" t="s">
        <v>440</v>
      </c>
      <c r="E391" s="17" t="s">
        <v>185</v>
      </c>
      <c r="F391" s="325">
        <v>117.84999999999999</v>
      </c>
      <c r="G391" s="38"/>
      <c r="H391" s="44"/>
    </row>
    <row r="392" s="2" customFormat="1" ht="16.8" customHeight="1">
      <c r="A392" s="38"/>
      <c r="B392" s="44"/>
      <c r="C392" s="324" t="s">
        <v>752</v>
      </c>
      <c r="D392" s="324" t="s">
        <v>753</v>
      </c>
      <c r="E392" s="17" t="s">
        <v>185</v>
      </c>
      <c r="F392" s="325">
        <v>67.064999999999998</v>
      </c>
      <c r="G392" s="38"/>
      <c r="H392" s="44"/>
    </row>
    <row r="393" s="2" customFormat="1" ht="16.8" customHeight="1">
      <c r="A393" s="38"/>
      <c r="B393" s="44"/>
      <c r="C393" s="320" t="s">
        <v>474</v>
      </c>
      <c r="D393" s="321" t="s">
        <v>475</v>
      </c>
      <c r="E393" s="322" t="s">
        <v>1</v>
      </c>
      <c r="F393" s="323">
        <v>120.545</v>
      </c>
      <c r="G393" s="38"/>
      <c r="H393" s="44"/>
    </row>
    <row r="394" s="2" customFormat="1" ht="16.8" customHeight="1">
      <c r="A394" s="38"/>
      <c r="B394" s="44"/>
      <c r="C394" s="324" t="s">
        <v>1</v>
      </c>
      <c r="D394" s="324" t="s">
        <v>740</v>
      </c>
      <c r="E394" s="17" t="s">
        <v>1</v>
      </c>
      <c r="F394" s="325">
        <v>0</v>
      </c>
      <c r="G394" s="38"/>
      <c r="H394" s="44"/>
    </row>
    <row r="395" s="2" customFormat="1" ht="16.8" customHeight="1">
      <c r="A395" s="38"/>
      <c r="B395" s="44"/>
      <c r="C395" s="324" t="s">
        <v>474</v>
      </c>
      <c r="D395" s="324" t="s">
        <v>741</v>
      </c>
      <c r="E395" s="17" t="s">
        <v>1</v>
      </c>
      <c r="F395" s="325">
        <v>120.545</v>
      </c>
      <c r="G395" s="38"/>
      <c r="H395" s="44"/>
    </row>
    <row r="396" s="2" customFormat="1" ht="16.8" customHeight="1">
      <c r="A396" s="38"/>
      <c r="B396" s="44"/>
      <c r="C396" s="326" t="s">
        <v>953</v>
      </c>
      <c r="D396" s="38"/>
      <c r="E396" s="38"/>
      <c r="F396" s="38"/>
      <c r="G396" s="38"/>
      <c r="H396" s="44"/>
    </row>
    <row r="397" s="2" customFormat="1" ht="16.8" customHeight="1">
      <c r="A397" s="38"/>
      <c r="B397" s="44"/>
      <c r="C397" s="324" t="s">
        <v>737</v>
      </c>
      <c r="D397" s="324" t="s">
        <v>738</v>
      </c>
      <c r="E397" s="17" t="s">
        <v>185</v>
      </c>
      <c r="F397" s="325">
        <v>120.545</v>
      </c>
      <c r="G397" s="38"/>
      <c r="H397" s="44"/>
    </row>
    <row r="398" s="2" customFormat="1" ht="16.8" customHeight="1">
      <c r="A398" s="38"/>
      <c r="B398" s="44"/>
      <c r="C398" s="324" t="s">
        <v>743</v>
      </c>
      <c r="D398" s="324" t="s">
        <v>744</v>
      </c>
      <c r="E398" s="17" t="s">
        <v>185</v>
      </c>
      <c r="F398" s="325">
        <v>120.545</v>
      </c>
      <c r="G398" s="38"/>
      <c r="H398" s="44"/>
    </row>
    <row r="399" s="2" customFormat="1" ht="16.8" customHeight="1">
      <c r="A399" s="38"/>
      <c r="B399" s="44"/>
      <c r="C399" s="320" t="s">
        <v>117</v>
      </c>
      <c r="D399" s="321" t="s">
        <v>117</v>
      </c>
      <c r="E399" s="322" t="s">
        <v>1</v>
      </c>
      <c r="F399" s="323">
        <v>1.1419999999999999</v>
      </c>
      <c r="G399" s="38"/>
      <c r="H399" s="44"/>
    </row>
    <row r="400" s="2" customFormat="1" ht="16.8" customHeight="1">
      <c r="A400" s="38"/>
      <c r="B400" s="44"/>
      <c r="C400" s="324" t="s">
        <v>117</v>
      </c>
      <c r="D400" s="324" t="s">
        <v>659</v>
      </c>
      <c r="E400" s="17" t="s">
        <v>1</v>
      </c>
      <c r="F400" s="325">
        <v>1.1419999999999999</v>
      </c>
      <c r="G400" s="38"/>
      <c r="H400" s="44"/>
    </row>
    <row r="401" s="2" customFormat="1" ht="16.8" customHeight="1">
      <c r="A401" s="38"/>
      <c r="B401" s="44"/>
      <c r="C401" s="326" t="s">
        <v>953</v>
      </c>
      <c r="D401" s="38"/>
      <c r="E401" s="38"/>
      <c r="F401" s="38"/>
      <c r="G401" s="38"/>
      <c r="H401" s="44"/>
    </row>
    <row r="402" s="2" customFormat="1" ht="16.8" customHeight="1">
      <c r="A402" s="38"/>
      <c r="B402" s="44"/>
      <c r="C402" s="324" t="s">
        <v>406</v>
      </c>
      <c r="D402" s="324" t="s">
        <v>407</v>
      </c>
      <c r="E402" s="17" t="s">
        <v>185</v>
      </c>
      <c r="F402" s="325">
        <v>1.1419999999999999</v>
      </c>
      <c r="G402" s="38"/>
      <c r="H402" s="44"/>
    </row>
    <row r="403" s="2" customFormat="1" ht="16.8" customHeight="1">
      <c r="A403" s="38"/>
      <c r="B403" s="44"/>
      <c r="C403" s="324" t="s">
        <v>401</v>
      </c>
      <c r="D403" s="324" t="s">
        <v>402</v>
      </c>
      <c r="E403" s="17" t="s">
        <v>185</v>
      </c>
      <c r="F403" s="325">
        <v>4.5670000000000002</v>
      </c>
      <c r="G403" s="38"/>
      <c r="H403" s="44"/>
    </row>
    <row r="404" s="2" customFormat="1" ht="16.8" customHeight="1">
      <c r="A404" s="38"/>
      <c r="B404" s="44"/>
      <c r="C404" s="320" t="s">
        <v>480</v>
      </c>
      <c r="D404" s="321" t="s">
        <v>481</v>
      </c>
      <c r="E404" s="322" t="s">
        <v>1</v>
      </c>
      <c r="F404" s="323">
        <v>2.3300000000000001</v>
      </c>
      <c r="G404" s="38"/>
      <c r="H404" s="44"/>
    </row>
    <row r="405" s="2" customFormat="1" ht="16.8" customHeight="1">
      <c r="A405" s="38"/>
      <c r="B405" s="44"/>
      <c r="C405" s="324" t="s">
        <v>480</v>
      </c>
      <c r="D405" s="324" t="s">
        <v>669</v>
      </c>
      <c r="E405" s="17" t="s">
        <v>1</v>
      </c>
      <c r="F405" s="325">
        <v>2.3300000000000001</v>
      </c>
      <c r="G405" s="38"/>
      <c r="H405" s="44"/>
    </row>
    <row r="406" s="2" customFormat="1" ht="16.8" customHeight="1">
      <c r="A406" s="38"/>
      <c r="B406" s="44"/>
      <c r="C406" s="326" t="s">
        <v>953</v>
      </c>
      <c r="D406" s="38"/>
      <c r="E406" s="38"/>
      <c r="F406" s="38"/>
      <c r="G406" s="38"/>
      <c r="H406" s="44"/>
    </row>
    <row r="407" s="2" customFormat="1" ht="16.8" customHeight="1">
      <c r="A407" s="38"/>
      <c r="B407" s="44"/>
      <c r="C407" s="324" t="s">
        <v>663</v>
      </c>
      <c r="D407" s="324" t="s">
        <v>664</v>
      </c>
      <c r="E407" s="17" t="s">
        <v>185</v>
      </c>
      <c r="F407" s="325">
        <v>17.399999999999999</v>
      </c>
      <c r="G407" s="38"/>
      <c r="H407" s="44"/>
    </row>
    <row r="408" s="2" customFormat="1" ht="16.8" customHeight="1">
      <c r="A408" s="38"/>
      <c r="B408" s="44"/>
      <c r="C408" s="324" t="s">
        <v>671</v>
      </c>
      <c r="D408" s="324" t="s">
        <v>672</v>
      </c>
      <c r="E408" s="17" t="s">
        <v>185</v>
      </c>
      <c r="F408" s="325">
        <v>23.399999999999999</v>
      </c>
      <c r="G408" s="38"/>
      <c r="H408" s="44"/>
    </row>
    <row r="409" s="2" customFormat="1" ht="16.8" customHeight="1">
      <c r="A409" s="38"/>
      <c r="B409" s="44"/>
      <c r="C409" s="324" t="s">
        <v>419</v>
      </c>
      <c r="D409" s="324" t="s">
        <v>420</v>
      </c>
      <c r="E409" s="17" t="s">
        <v>185</v>
      </c>
      <c r="F409" s="325">
        <v>23.399999999999999</v>
      </c>
      <c r="G409" s="38"/>
      <c r="H409" s="44"/>
    </row>
    <row r="410" s="2" customFormat="1" ht="16.8" customHeight="1">
      <c r="A410" s="38"/>
      <c r="B410" s="44"/>
      <c r="C410" s="320" t="s">
        <v>484</v>
      </c>
      <c r="D410" s="321" t="s">
        <v>484</v>
      </c>
      <c r="E410" s="322" t="s">
        <v>1</v>
      </c>
      <c r="F410" s="323">
        <v>82.370000000000005</v>
      </c>
      <c r="G410" s="38"/>
      <c r="H410" s="44"/>
    </row>
    <row r="411" s="2" customFormat="1" ht="16.8" customHeight="1">
      <c r="A411" s="38"/>
      <c r="B411" s="44"/>
      <c r="C411" s="324" t="s">
        <v>484</v>
      </c>
      <c r="D411" s="324" t="s">
        <v>491</v>
      </c>
      <c r="E411" s="17" t="s">
        <v>1</v>
      </c>
      <c r="F411" s="325">
        <v>82.370000000000005</v>
      </c>
      <c r="G411" s="38"/>
      <c r="H411" s="44"/>
    </row>
    <row r="412" s="2" customFormat="1" ht="16.8" customHeight="1">
      <c r="A412" s="38"/>
      <c r="B412" s="44"/>
      <c r="C412" s="326" t="s">
        <v>953</v>
      </c>
      <c r="D412" s="38"/>
      <c r="E412" s="38"/>
      <c r="F412" s="38"/>
      <c r="G412" s="38"/>
      <c r="H412" s="44"/>
    </row>
    <row r="413" s="2" customFormat="1" ht="16.8" customHeight="1">
      <c r="A413" s="38"/>
      <c r="B413" s="44"/>
      <c r="C413" s="324" t="s">
        <v>519</v>
      </c>
      <c r="D413" s="324" t="s">
        <v>520</v>
      </c>
      <c r="E413" s="17" t="s">
        <v>185</v>
      </c>
      <c r="F413" s="325">
        <v>2</v>
      </c>
      <c r="G413" s="38"/>
      <c r="H413" s="44"/>
    </row>
    <row r="414" s="2" customFormat="1" ht="16.8" customHeight="1">
      <c r="A414" s="38"/>
      <c r="B414" s="44"/>
      <c r="C414" s="324" t="s">
        <v>511</v>
      </c>
      <c r="D414" s="324" t="s">
        <v>512</v>
      </c>
      <c r="E414" s="17" t="s">
        <v>185</v>
      </c>
      <c r="F414" s="325">
        <v>149.435</v>
      </c>
      <c r="G414" s="38"/>
      <c r="H414" s="44"/>
    </row>
    <row r="415" s="2" customFormat="1" ht="16.8" customHeight="1">
      <c r="A415" s="38"/>
      <c r="B415" s="44"/>
      <c r="C415" s="324" t="s">
        <v>697</v>
      </c>
      <c r="D415" s="324" t="s">
        <v>698</v>
      </c>
      <c r="E415" s="17" t="s">
        <v>185</v>
      </c>
      <c r="F415" s="325">
        <v>60.273000000000003</v>
      </c>
      <c r="G415" s="38"/>
      <c r="H415" s="44"/>
    </row>
    <row r="416" s="2" customFormat="1" ht="16.8" customHeight="1">
      <c r="A416" s="38"/>
      <c r="B416" s="44"/>
      <c r="C416" s="324" t="s">
        <v>702</v>
      </c>
      <c r="D416" s="324" t="s">
        <v>703</v>
      </c>
      <c r="E416" s="17" t="s">
        <v>185</v>
      </c>
      <c r="F416" s="325">
        <v>60.273000000000003</v>
      </c>
      <c r="G416" s="38"/>
      <c r="H416" s="44"/>
    </row>
    <row r="417" s="2" customFormat="1" ht="16.8" customHeight="1">
      <c r="A417" s="38"/>
      <c r="B417" s="44"/>
      <c r="C417" s="324" t="s">
        <v>737</v>
      </c>
      <c r="D417" s="324" t="s">
        <v>738</v>
      </c>
      <c r="E417" s="17" t="s">
        <v>185</v>
      </c>
      <c r="F417" s="325">
        <v>120.545</v>
      </c>
      <c r="G417" s="38"/>
      <c r="H417" s="44"/>
    </row>
    <row r="418" s="2" customFormat="1" ht="16.8" customHeight="1">
      <c r="A418" s="38"/>
      <c r="B418" s="44"/>
      <c r="C418" s="320" t="s">
        <v>955</v>
      </c>
      <c r="D418" s="321" t="s">
        <v>955</v>
      </c>
      <c r="E418" s="322" t="s">
        <v>1</v>
      </c>
      <c r="F418" s="323">
        <v>33.600000000000001</v>
      </c>
      <c r="G418" s="38"/>
      <c r="H418" s="44"/>
    </row>
    <row r="419" s="2" customFormat="1" ht="16.8" customHeight="1">
      <c r="A419" s="38"/>
      <c r="B419" s="44"/>
      <c r="C419" s="320" t="s">
        <v>486</v>
      </c>
      <c r="D419" s="321" t="s">
        <v>486</v>
      </c>
      <c r="E419" s="322" t="s">
        <v>1</v>
      </c>
      <c r="F419" s="323">
        <v>38.174999999999997</v>
      </c>
      <c r="G419" s="38"/>
      <c r="H419" s="44"/>
    </row>
    <row r="420" s="2" customFormat="1" ht="16.8" customHeight="1">
      <c r="A420" s="38"/>
      <c r="B420" s="44"/>
      <c r="C420" s="324" t="s">
        <v>486</v>
      </c>
      <c r="D420" s="324" t="s">
        <v>867</v>
      </c>
      <c r="E420" s="17" t="s">
        <v>1</v>
      </c>
      <c r="F420" s="325">
        <v>38.174999999999997</v>
      </c>
      <c r="G420" s="38"/>
      <c r="H420" s="44"/>
    </row>
    <row r="421" s="2" customFormat="1" ht="16.8" customHeight="1">
      <c r="A421" s="38"/>
      <c r="B421" s="44"/>
      <c r="C421" s="326" t="s">
        <v>953</v>
      </c>
      <c r="D421" s="38"/>
      <c r="E421" s="38"/>
      <c r="F421" s="38"/>
      <c r="G421" s="38"/>
      <c r="H421" s="44"/>
    </row>
    <row r="422" s="2" customFormat="1" ht="16.8" customHeight="1">
      <c r="A422" s="38"/>
      <c r="B422" s="44"/>
      <c r="C422" s="324" t="s">
        <v>506</v>
      </c>
      <c r="D422" s="324" t="s">
        <v>507</v>
      </c>
      <c r="E422" s="17" t="s">
        <v>185</v>
      </c>
      <c r="F422" s="325">
        <v>38.174999999999997</v>
      </c>
      <c r="G422" s="38"/>
      <c r="H422" s="44"/>
    </row>
    <row r="423" s="2" customFormat="1" ht="16.8" customHeight="1">
      <c r="A423" s="38"/>
      <c r="B423" s="44"/>
      <c r="C423" s="324" t="s">
        <v>697</v>
      </c>
      <c r="D423" s="324" t="s">
        <v>698</v>
      </c>
      <c r="E423" s="17" t="s">
        <v>185</v>
      </c>
      <c r="F423" s="325">
        <v>60.273000000000003</v>
      </c>
      <c r="G423" s="38"/>
      <c r="H423" s="44"/>
    </row>
    <row r="424" s="2" customFormat="1" ht="16.8" customHeight="1">
      <c r="A424" s="38"/>
      <c r="B424" s="44"/>
      <c r="C424" s="324" t="s">
        <v>702</v>
      </c>
      <c r="D424" s="324" t="s">
        <v>703</v>
      </c>
      <c r="E424" s="17" t="s">
        <v>185</v>
      </c>
      <c r="F424" s="325">
        <v>60.273000000000003</v>
      </c>
      <c r="G424" s="38"/>
      <c r="H424" s="44"/>
    </row>
    <row r="425" s="2" customFormat="1" ht="16.8" customHeight="1">
      <c r="A425" s="38"/>
      <c r="B425" s="44"/>
      <c r="C425" s="324" t="s">
        <v>737</v>
      </c>
      <c r="D425" s="324" t="s">
        <v>738</v>
      </c>
      <c r="E425" s="17" t="s">
        <v>185</v>
      </c>
      <c r="F425" s="325">
        <v>120.545</v>
      </c>
      <c r="G425" s="38"/>
      <c r="H425" s="44"/>
    </row>
    <row r="426" s="2" customFormat="1" ht="16.8" customHeight="1">
      <c r="A426" s="38"/>
      <c r="B426" s="44"/>
      <c r="C426" s="320" t="s">
        <v>488</v>
      </c>
      <c r="D426" s="321" t="s">
        <v>488</v>
      </c>
      <c r="E426" s="322" t="s">
        <v>1</v>
      </c>
      <c r="F426" s="323">
        <v>15.07</v>
      </c>
      <c r="G426" s="38"/>
      <c r="H426" s="44"/>
    </row>
    <row r="427" s="2" customFormat="1" ht="16.8" customHeight="1">
      <c r="A427" s="38"/>
      <c r="B427" s="44"/>
      <c r="C427" s="324" t="s">
        <v>488</v>
      </c>
      <c r="D427" s="324" t="s">
        <v>667</v>
      </c>
      <c r="E427" s="17" t="s">
        <v>1</v>
      </c>
      <c r="F427" s="325">
        <v>15.07</v>
      </c>
      <c r="G427" s="38"/>
      <c r="H427" s="44"/>
    </row>
    <row r="428" s="2" customFormat="1" ht="16.8" customHeight="1">
      <c r="A428" s="38"/>
      <c r="B428" s="44"/>
      <c r="C428" s="326" t="s">
        <v>953</v>
      </c>
      <c r="D428" s="38"/>
      <c r="E428" s="38"/>
      <c r="F428" s="38"/>
      <c r="G428" s="38"/>
      <c r="H428" s="44"/>
    </row>
    <row r="429" s="2" customFormat="1" ht="16.8" customHeight="1">
      <c r="A429" s="38"/>
      <c r="B429" s="44"/>
      <c r="C429" s="324" t="s">
        <v>663</v>
      </c>
      <c r="D429" s="324" t="s">
        <v>664</v>
      </c>
      <c r="E429" s="17" t="s">
        <v>185</v>
      </c>
      <c r="F429" s="325">
        <v>17.399999999999999</v>
      </c>
      <c r="G429" s="38"/>
      <c r="H429" s="44"/>
    </row>
    <row r="430" s="2" customFormat="1" ht="16.8" customHeight="1">
      <c r="A430" s="38"/>
      <c r="B430" s="44"/>
      <c r="C430" s="324" t="s">
        <v>671</v>
      </c>
      <c r="D430" s="324" t="s">
        <v>672</v>
      </c>
      <c r="E430" s="17" t="s">
        <v>185</v>
      </c>
      <c r="F430" s="325">
        <v>23.399999999999999</v>
      </c>
      <c r="G430" s="38"/>
      <c r="H430" s="44"/>
    </row>
    <row r="431" s="2" customFormat="1" ht="16.8" customHeight="1">
      <c r="A431" s="38"/>
      <c r="B431" s="44"/>
      <c r="C431" s="324" t="s">
        <v>419</v>
      </c>
      <c r="D431" s="324" t="s">
        <v>420</v>
      </c>
      <c r="E431" s="17" t="s">
        <v>185</v>
      </c>
      <c r="F431" s="325">
        <v>23.399999999999999</v>
      </c>
      <c r="G431" s="38"/>
      <c r="H431" s="44"/>
    </row>
    <row r="432" s="2" customFormat="1" ht="16.8" customHeight="1">
      <c r="A432" s="38"/>
      <c r="B432" s="44"/>
      <c r="C432" s="320" t="s">
        <v>490</v>
      </c>
      <c r="D432" s="321" t="s">
        <v>490</v>
      </c>
      <c r="E432" s="322" t="s">
        <v>1</v>
      </c>
      <c r="F432" s="323">
        <v>6</v>
      </c>
      <c r="G432" s="38"/>
      <c r="H432" s="44"/>
    </row>
    <row r="433" s="2" customFormat="1" ht="16.8" customHeight="1">
      <c r="A433" s="38"/>
      <c r="B433" s="44"/>
      <c r="C433" s="324" t="s">
        <v>490</v>
      </c>
      <c r="D433" s="324" t="s">
        <v>668</v>
      </c>
      <c r="E433" s="17" t="s">
        <v>1</v>
      </c>
      <c r="F433" s="325">
        <v>6</v>
      </c>
      <c r="G433" s="38"/>
      <c r="H433" s="44"/>
    </row>
    <row r="434" s="2" customFormat="1" ht="16.8" customHeight="1">
      <c r="A434" s="38"/>
      <c r="B434" s="44"/>
      <c r="C434" s="326" t="s">
        <v>953</v>
      </c>
      <c r="D434" s="38"/>
      <c r="E434" s="38"/>
      <c r="F434" s="38"/>
      <c r="G434" s="38"/>
      <c r="H434" s="44"/>
    </row>
    <row r="435" s="2" customFormat="1" ht="16.8" customHeight="1">
      <c r="A435" s="38"/>
      <c r="B435" s="44"/>
      <c r="C435" s="324" t="s">
        <v>663</v>
      </c>
      <c r="D435" s="324" t="s">
        <v>664</v>
      </c>
      <c r="E435" s="17" t="s">
        <v>185</v>
      </c>
      <c r="F435" s="325">
        <v>17.399999999999999</v>
      </c>
      <c r="G435" s="38"/>
      <c r="H435" s="44"/>
    </row>
    <row r="436" s="2" customFormat="1" ht="16.8" customHeight="1">
      <c r="A436" s="38"/>
      <c r="B436" s="44"/>
      <c r="C436" s="324" t="s">
        <v>671</v>
      </c>
      <c r="D436" s="324" t="s">
        <v>672</v>
      </c>
      <c r="E436" s="17" t="s">
        <v>185</v>
      </c>
      <c r="F436" s="325">
        <v>23.399999999999999</v>
      </c>
      <c r="G436" s="38"/>
      <c r="H436" s="44"/>
    </row>
    <row r="437" s="2" customFormat="1" ht="16.8" customHeight="1">
      <c r="A437" s="38"/>
      <c r="B437" s="44"/>
      <c r="C437" s="324" t="s">
        <v>419</v>
      </c>
      <c r="D437" s="324" t="s">
        <v>420</v>
      </c>
      <c r="E437" s="17" t="s">
        <v>185</v>
      </c>
      <c r="F437" s="325">
        <v>23.399999999999999</v>
      </c>
      <c r="G437" s="38"/>
      <c r="H437" s="44"/>
    </row>
    <row r="438" s="2" customFormat="1" ht="16.8" customHeight="1">
      <c r="A438" s="38"/>
      <c r="B438" s="44"/>
      <c r="C438" s="320" t="s">
        <v>492</v>
      </c>
      <c r="D438" s="321" t="s">
        <v>493</v>
      </c>
      <c r="E438" s="322" t="s">
        <v>1</v>
      </c>
      <c r="F438" s="323">
        <v>4</v>
      </c>
      <c r="G438" s="38"/>
      <c r="H438" s="44"/>
    </row>
    <row r="439" s="2" customFormat="1" ht="16.8" customHeight="1">
      <c r="A439" s="38"/>
      <c r="B439" s="44"/>
      <c r="C439" s="324" t="s">
        <v>492</v>
      </c>
      <c r="D439" s="324" t="s">
        <v>172</v>
      </c>
      <c r="E439" s="17" t="s">
        <v>1</v>
      </c>
      <c r="F439" s="325">
        <v>4</v>
      </c>
      <c r="G439" s="38"/>
      <c r="H439" s="44"/>
    </row>
    <row r="440" s="2" customFormat="1" ht="16.8" customHeight="1">
      <c r="A440" s="38"/>
      <c r="B440" s="44"/>
      <c r="C440" s="326" t="s">
        <v>953</v>
      </c>
      <c r="D440" s="38"/>
      <c r="E440" s="38"/>
      <c r="F440" s="38"/>
      <c r="G440" s="38"/>
      <c r="H440" s="44"/>
    </row>
    <row r="441" s="2" customFormat="1" ht="16.8" customHeight="1">
      <c r="A441" s="38"/>
      <c r="B441" s="44"/>
      <c r="C441" s="324" t="s">
        <v>369</v>
      </c>
      <c r="D441" s="324" t="s">
        <v>370</v>
      </c>
      <c r="E441" s="17" t="s">
        <v>264</v>
      </c>
      <c r="F441" s="325">
        <v>4</v>
      </c>
      <c r="G441" s="38"/>
      <c r="H441" s="44"/>
    </row>
    <row r="442" s="2" customFormat="1" ht="16.8" customHeight="1">
      <c r="A442" s="38"/>
      <c r="B442" s="44"/>
      <c r="C442" s="324" t="s">
        <v>584</v>
      </c>
      <c r="D442" s="324" t="s">
        <v>585</v>
      </c>
      <c r="E442" s="17" t="s">
        <v>264</v>
      </c>
      <c r="F442" s="325">
        <v>4</v>
      </c>
      <c r="G442" s="38"/>
      <c r="H442" s="44"/>
    </row>
    <row r="443" s="2" customFormat="1" ht="16.8" customHeight="1">
      <c r="A443" s="38"/>
      <c r="B443" s="44"/>
      <c r="C443" s="324" t="s">
        <v>391</v>
      </c>
      <c r="D443" s="324" t="s">
        <v>392</v>
      </c>
      <c r="E443" s="17" t="s">
        <v>264</v>
      </c>
      <c r="F443" s="325">
        <v>4</v>
      </c>
      <c r="G443" s="38"/>
      <c r="H443" s="44"/>
    </row>
    <row r="444" s="2" customFormat="1" ht="16.8" customHeight="1">
      <c r="A444" s="38"/>
      <c r="B444" s="44"/>
      <c r="C444" s="324" t="s">
        <v>588</v>
      </c>
      <c r="D444" s="324" t="s">
        <v>589</v>
      </c>
      <c r="E444" s="17" t="s">
        <v>264</v>
      </c>
      <c r="F444" s="325">
        <v>4</v>
      </c>
      <c r="G444" s="38"/>
      <c r="H444" s="44"/>
    </row>
    <row r="445" s="2" customFormat="1" ht="16.8" customHeight="1">
      <c r="A445" s="38"/>
      <c r="B445" s="44"/>
      <c r="C445" s="324" t="s">
        <v>381</v>
      </c>
      <c r="D445" s="324" t="s">
        <v>382</v>
      </c>
      <c r="E445" s="17" t="s">
        <v>383</v>
      </c>
      <c r="F445" s="325">
        <v>0.12</v>
      </c>
      <c r="G445" s="38"/>
      <c r="H445" s="44"/>
    </row>
    <row r="446" s="2" customFormat="1" ht="16.8" customHeight="1">
      <c r="A446" s="38"/>
      <c r="B446" s="44"/>
      <c r="C446" s="324" t="s">
        <v>579</v>
      </c>
      <c r="D446" s="324" t="s">
        <v>580</v>
      </c>
      <c r="E446" s="17" t="s">
        <v>264</v>
      </c>
      <c r="F446" s="325">
        <v>4</v>
      </c>
      <c r="G446" s="38"/>
      <c r="H446" s="44"/>
    </row>
    <row r="447" s="2" customFormat="1" ht="16.8" customHeight="1">
      <c r="A447" s="38"/>
      <c r="B447" s="44"/>
      <c r="C447" s="320" t="s">
        <v>643</v>
      </c>
      <c r="D447" s="321" t="s">
        <v>643</v>
      </c>
      <c r="E447" s="322" t="s">
        <v>1</v>
      </c>
      <c r="F447" s="323">
        <v>0.64000000000000001</v>
      </c>
      <c r="G447" s="38"/>
      <c r="H447" s="44"/>
    </row>
    <row r="448" s="2" customFormat="1" ht="16.8" customHeight="1">
      <c r="A448" s="38"/>
      <c r="B448" s="44"/>
      <c r="C448" s="324" t="s">
        <v>643</v>
      </c>
      <c r="D448" s="324" t="s">
        <v>644</v>
      </c>
      <c r="E448" s="17" t="s">
        <v>1</v>
      </c>
      <c r="F448" s="325">
        <v>0.64000000000000001</v>
      </c>
      <c r="G448" s="38"/>
      <c r="H448" s="44"/>
    </row>
    <row r="449" s="2" customFormat="1" ht="16.8" customHeight="1">
      <c r="A449" s="38"/>
      <c r="B449" s="44"/>
      <c r="C449" s="326" t="s">
        <v>953</v>
      </c>
      <c r="D449" s="38"/>
      <c r="E449" s="38"/>
      <c r="F449" s="38"/>
      <c r="G449" s="38"/>
      <c r="H449" s="44"/>
    </row>
    <row r="450" s="2" customFormat="1" ht="16.8" customHeight="1">
      <c r="A450" s="38"/>
      <c r="B450" s="44"/>
      <c r="C450" s="324" t="s">
        <v>640</v>
      </c>
      <c r="D450" s="324" t="s">
        <v>641</v>
      </c>
      <c r="E450" s="17" t="s">
        <v>185</v>
      </c>
      <c r="F450" s="325">
        <v>0.64000000000000001</v>
      </c>
      <c r="G450" s="38"/>
      <c r="H450" s="44"/>
    </row>
    <row r="451" s="2" customFormat="1" ht="16.8" customHeight="1">
      <c r="A451" s="38"/>
      <c r="B451" s="44"/>
      <c r="C451" s="324" t="s">
        <v>647</v>
      </c>
      <c r="D451" s="324" t="s">
        <v>648</v>
      </c>
      <c r="E451" s="17" t="s">
        <v>264</v>
      </c>
      <c r="F451" s="325">
        <v>1.24</v>
      </c>
      <c r="G451" s="38"/>
      <c r="H451" s="44"/>
    </row>
    <row r="452" s="2" customFormat="1" ht="16.8" customHeight="1">
      <c r="A452" s="38"/>
      <c r="B452" s="44"/>
      <c r="C452" s="324" t="s">
        <v>717</v>
      </c>
      <c r="D452" s="324" t="s">
        <v>718</v>
      </c>
      <c r="E452" s="17" t="s">
        <v>185</v>
      </c>
      <c r="F452" s="325">
        <v>1.24</v>
      </c>
      <c r="G452" s="38"/>
      <c r="H452" s="44"/>
    </row>
    <row r="453" s="2" customFormat="1" ht="16.8" customHeight="1">
      <c r="A453" s="38"/>
      <c r="B453" s="44"/>
      <c r="C453" s="324" t="s">
        <v>721</v>
      </c>
      <c r="D453" s="324" t="s">
        <v>722</v>
      </c>
      <c r="E453" s="17" t="s">
        <v>185</v>
      </c>
      <c r="F453" s="325">
        <v>1.24</v>
      </c>
      <c r="G453" s="38"/>
      <c r="H453" s="44"/>
    </row>
    <row r="454" s="2" customFormat="1" ht="16.8" customHeight="1">
      <c r="A454" s="38"/>
      <c r="B454" s="44"/>
      <c r="C454" s="320" t="s">
        <v>491</v>
      </c>
      <c r="D454" s="321" t="s">
        <v>491</v>
      </c>
      <c r="E454" s="322" t="s">
        <v>1</v>
      </c>
      <c r="F454" s="323">
        <v>82.370000000000005</v>
      </c>
      <c r="G454" s="38"/>
      <c r="H454" s="44"/>
    </row>
    <row r="455" s="2" customFormat="1">
      <c r="A455" s="38"/>
      <c r="B455" s="44"/>
      <c r="C455" s="324" t="s">
        <v>1</v>
      </c>
      <c r="D455" s="324" t="s">
        <v>873</v>
      </c>
      <c r="E455" s="17" t="s">
        <v>1</v>
      </c>
      <c r="F455" s="325">
        <v>115.41500000000001</v>
      </c>
      <c r="G455" s="38"/>
      <c r="H455" s="44"/>
    </row>
    <row r="456" s="2" customFormat="1">
      <c r="A456" s="38"/>
      <c r="B456" s="44"/>
      <c r="C456" s="324" t="s">
        <v>1</v>
      </c>
      <c r="D456" s="324" t="s">
        <v>874</v>
      </c>
      <c r="E456" s="17" t="s">
        <v>1</v>
      </c>
      <c r="F456" s="325">
        <v>-33.045000000000002</v>
      </c>
      <c r="G456" s="38"/>
      <c r="H456" s="44"/>
    </row>
    <row r="457" s="2" customFormat="1" ht="16.8" customHeight="1">
      <c r="A457" s="38"/>
      <c r="B457" s="44"/>
      <c r="C457" s="324" t="s">
        <v>491</v>
      </c>
      <c r="D457" s="324" t="s">
        <v>182</v>
      </c>
      <c r="E457" s="17" t="s">
        <v>1</v>
      </c>
      <c r="F457" s="325">
        <v>82.370000000000005</v>
      </c>
      <c r="G457" s="38"/>
      <c r="H457" s="44"/>
    </row>
    <row r="458" s="2" customFormat="1" ht="16.8" customHeight="1">
      <c r="A458" s="38"/>
      <c r="B458" s="44"/>
      <c r="C458" s="326" t="s">
        <v>953</v>
      </c>
      <c r="D458" s="38"/>
      <c r="E458" s="38"/>
      <c r="F458" s="38"/>
      <c r="G458" s="38"/>
      <c r="H458" s="44"/>
    </row>
    <row r="459" s="2" customFormat="1" ht="16.8" customHeight="1">
      <c r="A459" s="38"/>
      <c r="B459" s="44"/>
      <c r="C459" s="324" t="s">
        <v>519</v>
      </c>
      <c r="D459" s="324" t="s">
        <v>520</v>
      </c>
      <c r="E459" s="17" t="s">
        <v>185</v>
      </c>
      <c r="F459" s="325">
        <v>2</v>
      </c>
      <c r="G459" s="38"/>
      <c r="H459" s="44"/>
    </row>
    <row r="460" s="2" customFormat="1" ht="7.44" customHeight="1">
      <c r="A460" s="38"/>
      <c r="B460" s="191"/>
      <c r="C460" s="192"/>
      <c r="D460" s="192"/>
      <c r="E460" s="192"/>
      <c r="F460" s="192"/>
      <c r="G460" s="192"/>
      <c r="H460" s="44"/>
    </row>
    <row r="461" s="2" customFormat="1">
      <c r="A461" s="38"/>
      <c r="B461" s="38"/>
      <c r="C461" s="38"/>
      <c r="D461" s="38"/>
      <c r="E461" s="38"/>
      <c r="F461" s="38"/>
      <c r="G461" s="38"/>
      <c r="H461" s="38"/>
    </row>
  </sheetData>
  <sheetProtection sheet="1" formatColumns="0" formatRows="0" objects="1" scenarios="1" spinCount="100000" saltValue="OzbZSXfAj+J3BU9o1RytbJydXVcb0EMttVzkeB/pgKd/s5+pfWZ59vqMhNY8rO7+DvqP3DuX8COt3k2Codeppg==" hashValue="YemDnfbyoE/Suu+pnt9nCin7jj47nAT06WCWclI/Il7tw+j3RUs9A2pU6Pk2nSP7EX4IkboUTqo0ChLdarz7i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JITKADUPALOVA\Jitka Dupalová</dc:creator>
  <cp:lastModifiedBy>JITKADUPALOVA\Jitka Dupalová</cp:lastModifiedBy>
  <dcterms:created xsi:type="dcterms:W3CDTF">2021-04-11T11:41:41Z</dcterms:created>
  <dcterms:modified xsi:type="dcterms:W3CDTF">2021-04-11T11:41:52Z</dcterms:modified>
</cp:coreProperties>
</file>