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1 - Vodovodní řad ZP" sheetId="2" r:id="rId2"/>
    <sheet name="1.2 - Vodovodní přípojky,..." sheetId="3" r:id="rId3"/>
    <sheet name="VRN - Vedlejší náklady st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'1.1 - Vodovodní řad ZP'!$C$127:$K$457</definedName>
    <definedName name="_xlnm.Print_Area" localSheetId="1">'1.1 - Vodovodní řad ZP'!$C$4:$J$76,'1.1 - Vodovodní řad ZP'!$C$82:$J$109,'1.1 - Vodovodní řad ZP'!$C$115:$K$457</definedName>
    <definedName name="_xlnm._FilterDatabase" localSheetId="2" hidden="1">'1.2 - Vodovodní přípojky,...'!$C$124:$K$369</definedName>
    <definedName name="_xlnm.Print_Area" localSheetId="2">'1.2 - Vodovodní přípojky,...'!$C$4:$J$76,'1.2 - Vodovodní přípojky,...'!$C$82:$J$106,'1.2 - Vodovodní přípojky,...'!$C$112:$K$369</definedName>
    <definedName name="_xlnm._FilterDatabase" localSheetId="3" hidden="1">'VRN - Vedlejší náklady st...'!$C$120:$K$146</definedName>
    <definedName name="_xlnm.Print_Area" localSheetId="3">'VRN - Vedlejší náklady st...'!$C$4:$J$76,'VRN - Vedlejší náklady st...'!$C$82:$J$102,'VRN - Vedlejší náklady st...'!$C$108:$K$146</definedName>
    <definedName name="_xlnm.Print_Area" localSheetId="4">'Seznam figur'!$C$4:$G$274</definedName>
    <definedName name="_xlnm.Print_Titles" localSheetId="0">'Rekapitulace stavby'!$92:$92</definedName>
    <definedName name="_xlnm.Print_Titles" localSheetId="1">'1.1 - Vodovodní řad ZP'!$127:$127</definedName>
    <definedName name="_xlnm.Print_Titles" localSheetId="3">'VRN - Vedlejší náklady st...'!$120:$120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<sst xmlns="http://schemas.openxmlformats.org/spreadsheetml/2006/main" count="7943" uniqueCount="894">
  <si>
    <t>Export Komplet</t>
  </si>
  <si>
    <t/>
  </si>
  <si>
    <t>2.0</t>
  </si>
  <si>
    <t>ZAMOK</t>
  </si>
  <si>
    <t>False</t>
  </si>
  <si>
    <t>{97bcd9f4-db7c-4db9-a2a8-e46509c3461c}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</si>
  <si>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</si>
  <si>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</si>
  <si>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</si>
  <si>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</si>
  <si>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</si>
  <si>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</si>
  <si>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</si>
  <si>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</si>
  <si>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</si>
  <si>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</si>
  <si>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</si>
  <si>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Rozšíření vodovodu ulice Za Puchárnou - Olešnice RE 1.12.2020</t>
  </si>
  <si>
    <t>KSO:</t>
  </si>
  <si>
    <t>CC-CZ:</t>
  </si>
  <si>
    <t>Místo:</t>
  </si>
  <si>
    <t>Olešnice</t>
  </si>
  <si>
    <t>Datum:</t>
  </si>
  <si>
    <t>1. 12. 2020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</si>
  <si>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</si>
  <si>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</si>
  <si>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</si>
  <si>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</si>
  <si>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</si>
  <si>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</si>
  <si>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</si>
  <si>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Pravec František</t>
  </si>
  <si>
    <t>True</t>
  </si>
  <si>
    <t>Zpracovatel:</t>
  </si>
  <si>
    <t>Kašparová Věra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</si>
  <si>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</si>
  <si>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</si>
  <si>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</si>
  <si>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</si>
  <si>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</si>
  <si>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</si>
  <si>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</si>
  <si>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</si>
  <si>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</si>
  <si>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</si>
  <si>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</si>
  <si>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</si>
  <si>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</si>
  <si>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</si>
  <si>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</si>
  <si>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</si>
  <si>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</si>
  <si>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</si>
  <si>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</si>
  <si>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</si>
  <si>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</si>
  <si>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</si>
  <si>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</si>
  <si>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</si>
  <si>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</si>
  <si>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</si>
  <si>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</si>
  <si>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</si>
  <si>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</si>
  <si>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</si>
  <si>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</si>
  <si>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</si>
  <si>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</si>
  <si>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</si>
  <si>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</si>
  <si>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</si>
  <si>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</si>
  <si>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</si>
  <si>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</si>
  <si>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</si>
  <si>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</si>
  <si>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</si>
  <si>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</si>
  <si>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</si>
  <si>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</si>
  <si>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</si>
  <si>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1.1</t>
  </si>
  <si>
    <t>Vodovodní řad ZP</t>
  </si>
  <si>
    <t>STA</t>
  </si>
  <si>
    <t>1</t>
  </si>
  <si>
    <t>{21bafcc0-d31b-4856-9595-d2d4a0d6ff88}</t>
  </si>
  <si>
    <t>827 11</t>
  </si>
  <si>
    <t>2</t>
  </si>
  <si>
    <t>1.2</t>
  </si>
  <si>
    <t>Vodovodní přípojky, přepojení přípojek</t>
  </si>
  <si>
    <t>{a1fa5e87-e914-466b-af3b-e98f92330387}</t>
  </si>
  <si>
    <t>VRN</t>
  </si>
  <si>
    <t xml:space="preserve">Vedlejší náklady stavby </t>
  </si>
  <si>
    <t>VON</t>
  </si>
  <si>
    <t>{b6d5b7dc-b741-4be0-80ad-2b4cd1aa471e}</t>
  </si>
  <si>
    <t>blok</t>
  </si>
  <si>
    <t>Mezisoučet</t>
  </si>
  <si>
    <t>0,162</t>
  </si>
  <si>
    <t>izolace_v</t>
  </si>
  <si>
    <t>0,5</t>
  </si>
  <si>
    <t>KRYCÍ LIST SOUPISU PRACÍ</t>
  </si>
  <si>
    <t>loze_</t>
  </si>
  <si>
    <t>20,493</t>
  </si>
  <si>
    <t>obsyp_</t>
  </si>
  <si>
    <t>81,972</t>
  </si>
  <si>
    <t>odvoz_suti</t>
  </si>
  <si>
    <t>231,909</t>
  </si>
  <si>
    <t>pazeni_2</t>
  </si>
  <si>
    <t>875,1</t>
  </si>
  <si>
    <t>Objekt:</t>
  </si>
  <si>
    <t>PE_32</t>
  </si>
  <si>
    <t>3</t>
  </si>
  <si>
    <t>1.1 - Vodovodní řad ZP</t>
  </si>
  <si>
    <t>PE_90</t>
  </si>
  <si>
    <t>253</t>
  </si>
  <si>
    <t>rezani</t>
  </si>
  <si>
    <t>518</t>
  </si>
  <si>
    <t>22221</t>
  </si>
  <si>
    <t>sypanina</t>
  </si>
  <si>
    <t>271,314</t>
  </si>
  <si>
    <t>štěrk</t>
  </si>
  <si>
    <t>obsyp_-0,294</t>
  </si>
  <si>
    <t>80,363</t>
  </si>
  <si>
    <t>štěrk_kom</t>
  </si>
  <si>
    <t>170,208</t>
  </si>
  <si>
    <t>vod_přem</t>
  </si>
  <si>
    <t>273,104</t>
  </si>
  <si>
    <t>vsak</t>
  </si>
  <si>
    <t>0,25</t>
  </si>
  <si>
    <t>vytlač</t>
  </si>
  <si>
    <t>Součet</t>
  </si>
  <si>
    <t>102,896</t>
  </si>
  <si>
    <t>zepráce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</si>
  <si>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</si>
  <si>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</si>
  <si>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</si>
  <si>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</si>
  <si>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</si>
  <si>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</si>
  <si>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</si>
  <si>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</si>
  <si>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</si>
  <si>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</si>
  <si>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</si>
  <si>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</si>
  <si>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99 - Přesun hmot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</si>
  <si>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</si>
  <si>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</si>
  <si>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</si>
  <si>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</si>
  <si>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</si>
  <si>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</si>
  <si>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</si>
  <si>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</si>
  <si>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</si>
  <si>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</si>
  <si>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</si>
  <si>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</si>
  <si>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</si>
  <si>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</si>
  <si>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</si>
  <si>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</si>
  <si>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</si>
  <si>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</si>
  <si>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</si>
  <si>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</si>
  <si>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</si>
  <si>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</si>
  <si>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113107226</t>
  </si>
  <si>
    <t>Odstranění podkladu z kameniva drceného se štětem tl 450 mm strojně pl přes 200 m2</t>
  </si>
  <si>
    <t>m2</t>
  </si>
  <si>
    <t>CS ÚRS 2020 01</t>
  </si>
  <si>
    <t>4</t>
  </si>
  <si>
    <t>1224178275</t>
  </si>
  <si>
    <t>VV</t>
  </si>
  <si>
    <t>"viz.příloha D.1  Technická zpráva"</t>
  </si>
  <si>
    <t>"asfalt místní - tl.300mm" (238,7*0,81)+(2*2)+(1,5*0,69)*4</t>
  </si>
  <si>
    <t>"štět - tl.300mm" (14,3*0,81)+(1,5*0,69)</t>
  </si>
  <si>
    <t>113107242</t>
  </si>
  <si>
    <t>Odstranění podkladu živičného tl 100 mm strojně pl přes 200 m2</t>
  </si>
  <si>
    <t>142990211</t>
  </si>
  <si>
    <t>"viz.příloha D.1 Technická zpráva"</t>
  </si>
  <si>
    <t>"asfalt_místní "  (238,7*1,81)+(3*3)+(2,5*0,69)*4</t>
  </si>
  <si>
    <t>113202111</t>
  </si>
  <si>
    <t>Vytrhání obrub krajníků obrubníků stojatých</t>
  </si>
  <si>
    <t>m</t>
  </si>
  <si>
    <t>-718824128</t>
  </si>
  <si>
    <t>3,0</t>
  </si>
  <si>
    <t>115101201</t>
  </si>
  <si>
    <t>Čerpání vody na dopravní výšku do 10 m průměrný přítok do 500 l/min</t>
  </si>
  <si>
    <t>hod</t>
  </si>
  <si>
    <t>-961811782</t>
  </si>
  <si>
    <t>127</t>
  </si>
  <si>
    <t>5</t>
  </si>
  <si>
    <t>115101301</t>
  </si>
  <si>
    <t>Pohotovost čerpací soupravy pro dopravní výšku do 10 m přítok do 500 l/min</t>
  </si>
  <si>
    <t>den</t>
  </si>
  <si>
    <t>1021763497</t>
  </si>
  <si>
    <t>12,7</t>
  </si>
  <si>
    <t>6</t>
  </si>
  <si>
    <t>119001421</t>
  </si>
  <si>
    <t>Dočasné zajištění kabelů a kabelových tratí ze 3 volně ložených kabelů</t>
  </si>
  <si>
    <t>1055721521</t>
  </si>
  <si>
    <t>7*0,81</t>
  </si>
  <si>
    <t>7</t>
  </si>
  <si>
    <t>129001101</t>
  </si>
  <si>
    <t>Příplatek za ztížení odkopávky nebo prokopávky v blízkosti inženýrských sítí</t>
  </si>
  <si>
    <t>m3</t>
  </si>
  <si>
    <t>-390885071</t>
  </si>
  <si>
    <t>(2*0,81*1,0)*7</t>
  </si>
  <si>
    <t>8</t>
  </si>
  <si>
    <t>132254204</t>
  </si>
  <si>
    <t>Hloubení zapažených rýh š do 2000 mm v hornině třídy těžitelnosti I, skupiny 3 objem do 500 m3</t>
  </si>
  <si>
    <t>-95530044</t>
  </si>
  <si>
    <t>"z výpisu objemu zem.prací"</t>
  </si>
  <si>
    <t>"řad ZP" 344,64</t>
  </si>
  <si>
    <t>"štěrkový vsakovací prostor" (1*0,5*1,7)*1</t>
  </si>
  <si>
    <t>"výkop pro patku pro sloupek na označení hydrantu, šoupátka"  (0,25*0,25*0,3)*1</t>
  </si>
  <si>
    <t>"výkop na napojení na stáv. vodovod" 2*2*1,7</t>
  </si>
  <si>
    <t>"sonda na zjištění stáv.sítí - rozšíření" (1,5*0,69*1,0)*5</t>
  </si>
  <si>
    <t>-"asfalt místní" (238,7*0,81*0,40)-(2*2*0,40)-(1,5*0,69*0,40)*4</t>
  </si>
  <si>
    <t>-"štět" (14,3*0,81*0,30)-(1,5*0,69*0,30)</t>
  </si>
  <si>
    <t>zepráce*0,30</t>
  </si>
  <si>
    <t>9</t>
  </si>
  <si>
    <t>132354204</t>
  </si>
  <si>
    <t>Hloubení zapažených rýh š do 2000 mm v hornině třídy těžitelnosti II, skupiny 4 objem do 500 m3</t>
  </si>
  <si>
    <t>1864680033</t>
  </si>
  <si>
    <t>zepráce*0,70</t>
  </si>
  <si>
    <t>10</t>
  </si>
  <si>
    <t>151101101</t>
  </si>
  <si>
    <t>Zřízení příložného pažení a rozepření stěn rýh hl do 2 m</t>
  </si>
  <si>
    <t>-336778025</t>
  </si>
  <si>
    <t>"řad ZP" 861,50</t>
  </si>
  <si>
    <t>"výkop na napojení na stáv. řad" (4*2)*1,7</t>
  </si>
  <si>
    <t>11</t>
  </si>
  <si>
    <t>151101111</t>
  </si>
  <si>
    <t>Odstranění příložného pažení a rozepření stěn rýh hl do 2 m</t>
  </si>
  <si>
    <t>1696869189</t>
  </si>
  <si>
    <t>pazeni_2*0,50</t>
  </si>
  <si>
    <t>12</t>
  </si>
  <si>
    <t>162351104</t>
  </si>
  <si>
    <t>Vodorovné přemístění do 1000 m výkopku/sypaniny z horniny třídy těžitelnosti I, skupiny 1 až 3</t>
  </si>
  <si>
    <t>-2003841354</t>
  </si>
  <si>
    <t>"Vytlačená kubatura :"</t>
  </si>
  <si>
    <t>"lože pod potrubí"</t>
  </si>
  <si>
    <t>"řad ZP" 253,0*0,81*0,10</t>
  </si>
  <si>
    <t>"obsyp"</t>
  </si>
  <si>
    <t>"řad ZP" 253,0*0,81*0,40</t>
  </si>
  <si>
    <t>"beton.bloky"</t>
  </si>
  <si>
    <t>2*0,2*0,5*0,81</t>
  </si>
  <si>
    <t>"štěrkový vsakovací prostor" (1*0,5*0,5)*1</t>
  </si>
  <si>
    <t>"patky pro sloupky pro označení hydrantu, šoupátka" (0,25*0,25*0,3)*1</t>
  </si>
  <si>
    <t>zepráce-vytlač</t>
  </si>
  <si>
    <t>"přemístění výkopku na skládku " vod_přem*0,30</t>
  </si>
  <si>
    <t>13</t>
  </si>
  <si>
    <t>162351124</t>
  </si>
  <si>
    <t>Vodorovné přemístění do 1000 m výkopku/sypaniny z hornin třídy těžitelnosti II, skupiny 4 a 5</t>
  </si>
  <si>
    <t>-773173966</t>
  </si>
  <si>
    <t>"přemístění výkopku na skládku " vod_přem*0,70</t>
  </si>
  <si>
    <t>14</t>
  </si>
  <si>
    <t>167151111</t>
  </si>
  <si>
    <t>Nakládání výkopku z hornin třídy těžitelnosti I, skupiny 1 až 3 přes 100 m3</t>
  </si>
  <si>
    <t>-1012909158</t>
  </si>
  <si>
    <t>vod_přem*0,30</t>
  </si>
  <si>
    <t>167151112</t>
  </si>
  <si>
    <t>Nakládání výkopku z hornin třídy těžitelnosti II, skupiny 4 a 5 přes 100 m3</t>
  </si>
  <si>
    <t>1393362370</t>
  </si>
  <si>
    <t xml:space="preserve"> vod_přem*0,70</t>
  </si>
  <si>
    <t>16</t>
  </si>
  <si>
    <t>171251201</t>
  </si>
  <si>
    <t>Uložení sypaniny na skládky nebo meziskládky</t>
  </si>
  <si>
    <t>700189773</t>
  </si>
  <si>
    <t>17</t>
  </si>
  <si>
    <t>174101101</t>
  </si>
  <si>
    <t>Zásyp jam, šachet rýh nebo kolem objektů sypaninou se zhutněním</t>
  </si>
  <si>
    <t>M3</t>
  </si>
  <si>
    <t>1171368767</t>
  </si>
  <si>
    <t>18</t>
  </si>
  <si>
    <t>174201101</t>
  </si>
  <si>
    <t>Zásyp jam, šachet rýh nebo kolem objektů sypaninou bez zhutnění</t>
  </si>
  <si>
    <t>-520671075</t>
  </si>
  <si>
    <t>"štěrkový vsakovací prostor"</t>
  </si>
  <si>
    <t>(1*0,5*0,5)*1</t>
  </si>
  <si>
    <t>19</t>
  </si>
  <si>
    <t>175111101</t>
  </si>
  <si>
    <t>Obsypání potrubí ručně sypaninou bez prohození, uloženou do 3 m</t>
  </si>
  <si>
    <t>-1861001256</t>
  </si>
  <si>
    <t>"řad ZP" 3,14*(0,090)^2/4*253,0</t>
  </si>
  <si>
    <t>obsyp_-1,609</t>
  </si>
  <si>
    <t>20</t>
  </si>
  <si>
    <t>M</t>
  </si>
  <si>
    <t>58344171</t>
  </si>
  <si>
    <t>štěrkodrť frakce 0/32</t>
  </si>
  <si>
    <t>t</t>
  </si>
  <si>
    <t>-844686011</t>
  </si>
  <si>
    <t>"viz.příloha D.6 Uložení potrubí"</t>
  </si>
  <si>
    <t>štěrk_kom*1,8</t>
  </si>
  <si>
    <t>58343930</t>
  </si>
  <si>
    <t>kamenivo drcené hrubé frakce 16-32</t>
  </si>
  <si>
    <t>-1889216267</t>
  </si>
  <si>
    <t>vsak*1,8</t>
  </si>
  <si>
    <t>22</t>
  </si>
  <si>
    <t>58337310</t>
  </si>
  <si>
    <t>štěrkopísek frakce 0/4</t>
  </si>
  <si>
    <t>-2084650095</t>
  </si>
  <si>
    <t>štěrk*1,8</t>
  </si>
  <si>
    <t>23</t>
  </si>
  <si>
    <t>574049837</t>
  </si>
  <si>
    <t>"přesun sypaniny, netýká se přesunu hmot"</t>
  </si>
  <si>
    <t>štěrk_kom+štěrk+loze_+vsak</t>
  </si>
  <si>
    <t>24</t>
  </si>
  <si>
    <t>632637426</t>
  </si>
  <si>
    <t>Svislé a kompletní konstrukce</t>
  </si>
  <si>
    <t>25</t>
  </si>
  <si>
    <t>5923253501</t>
  </si>
  <si>
    <t xml:space="preserve">patka betonová prefabrikovaná  25x25x30 cm </t>
  </si>
  <si>
    <t>kus</t>
  </si>
  <si>
    <t>839131113</t>
  </si>
  <si>
    <t>"patka pro osazení sloupku na orientační tabulku"</t>
  </si>
  <si>
    <t>Vodorovné konstrukce</t>
  </si>
  <si>
    <t>26</t>
  </si>
  <si>
    <t>451573111</t>
  </si>
  <si>
    <t>Lože pod potrubí otevřený výkop ze štěrkopísku</t>
  </si>
  <si>
    <t>-423597831</t>
  </si>
  <si>
    <t>27</t>
  </si>
  <si>
    <t>452313131</t>
  </si>
  <si>
    <t>Podkladní bloky z betonu prostého tř. C 12/15 otevřený výkop</t>
  </si>
  <si>
    <t>890892008</t>
  </si>
  <si>
    <t>28</t>
  </si>
  <si>
    <t>452353101</t>
  </si>
  <si>
    <t>Bednění podkladních bloků otevřený výkop</t>
  </si>
  <si>
    <t>M2</t>
  </si>
  <si>
    <t>1202052506</t>
  </si>
  <si>
    <t>2*2*(0,2+0,81)*0,5</t>
  </si>
  <si>
    <t>Komunikace</t>
  </si>
  <si>
    <t>29</t>
  </si>
  <si>
    <t>564871116</t>
  </si>
  <si>
    <t>Podklad ze štěrkodrtě ŠD tl. 300 mm</t>
  </si>
  <si>
    <t>-1394087396</t>
  </si>
  <si>
    <t>"viz. příloha D.6 Uložení potrubí"</t>
  </si>
  <si>
    <t>"asfalt_místní" (253*0,81)+(2*2)+(1,5*0,69)*5</t>
  </si>
  <si>
    <t>30</t>
  </si>
  <si>
    <t>5671238211</t>
  </si>
  <si>
    <t>Podklad ze směsi stmelené cementem na dálnici SC C 5/6 (KSC II) tl 100 mm</t>
  </si>
  <si>
    <t>-781157784</t>
  </si>
  <si>
    <t>"asfalt místní" (253*0,81)+(2*2)+(1,5*0,69)*5</t>
  </si>
  <si>
    <t>31</t>
  </si>
  <si>
    <t>573211106</t>
  </si>
  <si>
    <t>Postřik živičný spojovací z asfaltu v množství 0,20 kg/m2</t>
  </si>
  <si>
    <t>995240566</t>
  </si>
  <si>
    <t>"asfalt_místní "  ((253*1,81)+(3*3)+(2,5*0,69)*5)*2</t>
  </si>
  <si>
    <t>32</t>
  </si>
  <si>
    <t>577144211</t>
  </si>
  <si>
    <t>Asfaltový beton vrstva obrusná ACO 11 (ABS) tř. II tl 50 mm š do 3 m z nemodifikovaného asfaltu</t>
  </si>
  <si>
    <t>469793935</t>
  </si>
  <si>
    <t>"asfalt_místní "  (253*1,81)+(3*3)+(2,5*0,69)*5</t>
  </si>
  <si>
    <t>33</t>
  </si>
  <si>
    <t>565155111</t>
  </si>
  <si>
    <t>Asfaltový beton vrstva podkladní ACP 16 (obalované kamenivo OKS) tl 70 mm š do 3 m</t>
  </si>
  <si>
    <t>1776658794</t>
  </si>
  <si>
    <t>Trubní vedení</t>
  </si>
  <si>
    <t>34</t>
  </si>
  <si>
    <t>850265121</t>
  </si>
  <si>
    <t>Výřez nebo výsek na potrubí z trub litinových tlakových nebo plastických hmot DN 100</t>
  </si>
  <si>
    <t>-229391029</t>
  </si>
  <si>
    <t>"viz.příloha D.1  Technická zpráva, příloha D.3 Schéma kladečského plánu"</t>
  </si>
  <si>
    <t>"výřez na stáv. potrubí PVC110" 1</t>
  </si>
  <si>
    <t>35</t>
  </si>
  <si>
    <t>8573121221</t>
  </si>
  <si>
    <t>Spotřební materiál</t>
  </si>
  <si>
    <t>komplet</t>
  </si>
  <si>
    <t>-827079628</t>
  </si>
  <si>
    <t>"ostatní spotřební materiál jinde neuvedený, spojovací materiál, šrouby, těsnění"</t>
  </si>
  <si>
    <t>36</t>
  </si>
  <si>
    <t>871161141</t>
  </si>
  <si>
    <t>Montáž potrubí z PE100 SDR 11 otevřený výkop svařovaných na tupo D 32 x 3,0 mm</t>
  </si>
  <si>
    <t>1948221728</t>
  </si>
  <si>
    <t>"odvodnění hydrantu" 1*3,0</t>
  </si>
  <si>
    <t>37</t>
  </si>
  <si>
    <t>28613752</t>
  </si>
  <si>
    <t>potrubí vodovodní LDPE (rPE) D 32x4,4mm</t>
  </si>
  <si>
    <t>344335137</t>
  </si>
  <si>
    <t>PE_32*1,015</t>
  </si>
  <si>
    <t>38</t>
  </si>
  <si>
    <t>871241221</t>
  </si>
  <si>
    <t>Montáž potrubí z PE100 SDR 17 otevřený výkop svařovaných elektrotvarovkou D 90 x 5,4 mm</t>
  </si>
  <si>
    <t>-766714993</t>
  </si>
  <si>
    <t>"řad ZP"  253,0</t>
  </si>
  <si>
    <t>39</t>
  </si>
  <si>
    <t>2861312911</t>
  </si>
  <si>
    <t>potrubí vodovodní PEHD RC2, PN 10 SDR17 tyče 12m, 90x5,4mm</t>
  </si>
  <si>
    <t>-685262422</t>
  </si>
  <si>
    <t>PE_90*1,015</t>
  </si>
  <si>
    <t>40</t>
  </si>
  <si>
    <t>852241121</t>
  </si>
  <si>
    <t>Montáž potrubí z trub litinových tlakových přírubových normálních délek otevřený výkop DN 80</t>
  </si>
  <si>
    <t>-221141173</t>
  </si>
  <si>
    <t>41</t>
  </si>
  <si>
    <t>55253239</t>
  </si>
  <si>
    <t>trouba přírubová litinová vodovodní  PN 10/16 DN 80 dl 400mm</t>
  </si>
  <si>
    <t>-1350703527</t>
  </si>
  <si>
    <t>1*1,02</t>
  </si>
  <si>
    <t>42</t>
  </si>
  <si>
    <t>857242122</t>
  </si>
  <si>
    <t>Montáž litinových tvarovek jednoosých přírubových otevřený výkop DN 80</t>
  </si>
  <si>
    <t>-1878007014</t>
  </si>
  <si>
    <t>43</t>
  </si>
  <si>
    <t>552506420</t>
  </si>
  <si>
    <t>koleno přírubové s patkou PP litinové DN 80</t>
  </si>
  <si>
    <t>949632387</t>
  </si>
  <si>
    <t>44</t>
  </si>
  <si>
    <t>857262122</t>
  </si>
  <si>
    <t>Montáž litinových tvarovek jednoosých přírubových otevřený výkop DN 100</t>
  </si>
  <si>
    <t>1561481174</t>
  </si>
  <si>
    <t>45</t>
  </si>
  <si>
    <t>55259815</t>
  </si>
  <si>
    <t>přechod přírubový tvárná litina dl 200mm DN 100/80</t>
  </si>
  <si>
    <t>-1899192325</t>
  </si>
  <si>
    <t>46</t>
  </si>
  <si>
    <t>857244122</t>
  </si>
  <si>
    <t>Montáž litinových tvarovek odbočných přírubových otevřený výkop DN 80</t>
  </si>
  <si>
    <t>-126521372</t>
  </si>
  <si>
    <t>47</t>
  </si>
  <si>
    <t>55250713</t>
  </si>
  <si>
    <t>tvarovka přírubová s přírubovou odbočkou T-DN 80x80 PN10-16-25-40 natural</t>
  </si>
  <si>
    <t>-1488692898</t>
  </si>
  <si>
    <t>48</t>
  </si>
  <si>
    <t>877241110</t>
  </si>
  <si>
    <t>Montáž elektrokolen 45° na vodovodním potrubí z PE trub d 90</t>
  </si>
  <si>
    <t>-1352010780</t>
  </si>
  <si>
    <t>49</t>
  </si>
  <si>
    <t>28614948</t>
  </si>
  <si>
    <t>elektrokoleno 45° PE 100 PN16 D 90mm</t>
  </si>
  <si>
    <t>-1093936660</t>
  </si>
  <si>
    <t>2*1,015</t>
  </si>
  <si>
    <t>50</t>
  </si>
  <si>
    <t>877241112</t>
  </si>
  <si>
    <t>Montáž elektrokolen 90° na vodovodním potrubí z PE trub d 90</t>
  </si>
  <si>
    <t>-1807400942</t>
  </si>
  <si>
    <t>51</t>
  </si>
  <si>
    <t>28653060</t>
  </si>
  <si>
    <t>elektrokoleno 90° PE 100 D 90mm</t>
  </si>
  <si>
    <t>-968511726</t>
  </si>
  <si>
    <t>1*1,015</t>
  </si>
  <si>
    <t>52</t>
  </si>
  <si>
    <t>877241101</t>
  </si>
  <si>
    <t>Montáž elektrospojek na vodovodním potrubí z PE trub d 90</t>
  </si>
  <si>
    <t>1366545134</t>
  </si>
  <si>
    <t>53</t>
  </si>
  <si>
    <t>28615974</t>
  </si>
  <si>
    <t>elektrospojka SDR 11 PE 100 PN 16 D 90mm</t>
  </si>
  <si>
    <t>1340939874</t>
  </si>
  <si>
    <t>22*1,015</t>
  </si>
  <si>
    <t>54</t>
  </si>
  <si>
    <t>HWL.873008000017</t>
  </si>
  <si>
    <t>KROUŽEK KLÍNOVÝ NASTAVITELNÝ GUMA 80</t>
  </si>
  <si>
    <t>755478283</t>
  </si>
  <si>
    <t>1*1,01</t>
  </si>
  <si>
    <t>1,01*1,015 'Přepočtené koeficientem množství</t>
  </si>
  <si>
    <t>55</t>
  </si>
  <si>
    <t>HWL.799410000016</t>
  </si>
  <si>
    <t>SYNOFLEX - S PŘÍRUBOU 100 (104-132)</t>
  </si>
  <si>
    <t>-1033517590</t>
  </si>
  <si>
    <t>56</t>
  </si>
  <si>
    <t>879171111</t>
  </si>
  <si>
    <t>Montáž vodovodní přípojky na potrubí DN 32</t>
  </si>
  <si>
    <t>-2045327258</t>
  </si>
  <si>
    <t>"vodovodní přípojky" 8</t>
  </si>
  <si>
    <t>57</t>
  </si>
  <si>
    <t>891173111</t>
  </si>
  <si>
    <t>Montáž vodovodního ventilu hlavního pro přípojky DN 32</t>
  </si>
  <si>
    <t>-370300374</t>
  </si>
  <si>
    <t>58</t>
  </si>
  <si>
    <t>HWL.313000103216</t>
  </si>
  <si>
    <t>VENTIL ISO DOMOVNÍ PŘÍPOJKY ROHOVÝ 32-5/4"</t>
  </si>
  <si>
    <t>548231534</t>
  </si>
  <si>
    <t>8*1,01</t>
  </si>
  <si>
    <t>59</t>
  </si>
  <si>
    <t>9502050100031</t>
  </si>
  <si>
    <t>SOUPRAVA ZEMNÍ TELESKOPICKÁ PRO DOMOVNÍ PŘÍPOJKY</t>
  </si>
  <si>
    <t>-1702450863</t>
  </si>
  <si>
    <t>60</t>
  </si>
  <si>
    <t>891247211</t>
  </si>
  <si>
    <t>Montáž hydrantů nadzemních DN 80</t>
  </si>
  <si>
    <t>-1474824916</t>
  </si>
  <si>
    <t>61</t>
  </si>
  <si>
    <t>422736821</t>
  </si>
  <si>
    <t>hydrant nadzemní DN 80 tvárná litina jednoduchý uzávěr s koulí, krycí v 1500mm</t>
  </si>
  <si>
    <t>-2030713372</t>
  </si>
  <si>
    <t>62</t>
  </si>
  <si>
    <t>5525064202</t>
  </si>
  <si>
    <t>hydrantová drenáž</t>
  </si>
  <si>
    <t>-1026138090</t>
  </si>
  <si>
    <t>63</t>
  </si>
  <si>
    <t>891241112</t>
  </si>
  <si>
    <t>Montáž vodovodních šoupátek otevřený výkop DN 80</t>
  </si>
  <si>
    <t>-324407170</t>
  </si>
  <si>
    <t>64</t>
  </si>
  <si>
    <t>HWL.400208000016</t>
  </si>
  <si>
    <t>ŠOUPĚ E2 PŘÍRUBOVÉ KRÁTKÉ 80</t>
  </si>
  <si>
    <t>3161925</t>
  </si>
  <si>
    <t>2*1,01</t>
  </si>
  <si>
    <t>65</t>
  </si>
  <si>
    <t>4229106701</t>
  </si>
  <si>
    <t>zemní souprava teleskopická  1,35-1,80</t>
  </si>
  <si>
    <t>-233532854</t>
  </si>
  <si>
    <t>66</t>
  </si>
  <si>
    <t>891249111</t>
  </si>
  <si>
    <t>Montáž navrtávacích pasů na potrubí z jakýchkoli trub DN 80</t>
  </si>
  <si>
    <t>-582014251</t>
  </si>
  <si>
    <t>67</t>
  </si>
  <si>
    <t>HWL.531009005416</t>
  </si>
  <si>
    <t>PAS NAVRTÁVACÍ UZAVÍRACÍ HAKU 90-5/4"</t>
  </si>
  <si>
    <t>-132039904</t>
  </si>
  <si>
    <t>"vodovodní přípojky" 8*1,01</t>
  </si>
  <si>
    <t>68</t>
  </si>
  <si>
    <t>8912491111</t>
  </si>
  <si>
    <t>Montáž lemových nákružků na potrubí z jakýchkoli trub DN 80</t>
  </si>
  <si>
    <t>-1561112578</t>
  </si>
  <si>
    <t>69</t>
  </si>
  <si>
    <t>28653149</t>
  </si>
  <si>
    <t>nákružek lemový PE 100 SDR17 90mm</t>
  </si>
  <si>
    <t>585090672</t>
  </si>
  <si>
    <t>70</t>
  </si>
  <si>
    <t>28654368</t>
  </si>
  <si>
    <t>příruba volná k lemovému nákružku z polypropylénu 90</t>
  </si>
  <si>
    <t>1966513876</t>
  </si>
  <si>
    <t>71</t>
  </si>
  <si>
    <t>899401111</t>
  </si>
  <si>
    <t>Osazení poklopů litinových ventilových</t>
  </si>
  <si>
    <t>2097835969</t>
  </si>
  <si>
    <t>72</t>
  </si>
  <si>
    <t>422914020</t>
  </si>
  <si>
    <t>poklop litinový typ 510-ventilový</t>
  </si>
  <si>
    <t>1839520841</t>
  </si>
  <si>
    <t>73</t>
  </si>
  <si>
    <t>899401112</t>
  </si>
  <si>
    <t>Osazení poklopů litinových šoupátkových</t>
  </si>
  <si>
    <t>2008870096</t>
  </si>
  <si>
    <t>74</t>
  </si>
  <si>
    <t>422913520</t>
  </si>
  <si>
    <t>poklop litinový typ 504-šoupátkový</t>
  </si>
  <si>
    <t>-1134602413</t>
  </si>
  <si>
    <t>75</t>
  </si>
  <si>
    <t>4229135201</t>
  </si>
  <si>
    <t>podkladová deska UNI</t>
  </si>
  <si>
    <t>-469499309</t>
  </si>
  <si>
    <t>2+8</t>
  </si>
  <si>
    <t>76</t>
  </si>
  <si>
    <t>892241111</t>
  </si>
  <si>
    <t>Tlaková zkouška vodou potrubí do 80</t>
  </si>
  <si>
    <t>1686594303</t>
  </si>
  <si>
    <t>77</t>
  </si>
  <si>
    <t>892273122</t>
  </si>
  <si>
    <t>Proplach a dezinfekce vodovodního potrubí DN od 80 do 125</t>
  </si>
  <si>
    <t>1403384814</t>
  </si>
  <si>
    <t>78</t>
  </si>
  <si>
    <t>892372111</t>
  </si>
  <si>
    <t>Zabezpečení konců potrubí DN do 300 při tlakových zkouškách vodou</t>
  </si>
  <si>
    <t>KUS</t>
  </si>
  <si>
    <t>121745851</t>
  </si>
  <si>
    <t>79</t>
  </si>
  <si>
    <t>899713111</t>
  </si>
  <si>
    <t>Orientační tabulky na sloupku betonovém nebo ocelovém</t>
  </si>
  <si>
    <t>372713035</t>
  </si>
  <si>
    <t>80</t>
  </si>
  <si>
    <t>5534225001</t>
  </si>
  <si>
    <t>sloupek ocel pozinkovaný 1500 mm</t>
  </si>
  <si>
    <t>-182115585</t>
  </si>
  <si>
    <t>81</t>
  </si>
  <si>
    <t>8712411000</t>
  </si>
  <si>
    <t>Montáž vodiče nad potrubím ve výk.</t>
  </si>
  <si>
    <t>-224337057</t>
  </si>
  <si>
    <t>82</t>
  </si>
  <si>
    <t>3411101201</t>
  </si>
  <si>
    <t>kabel silový s Cu jádrem CYKY 6mm2</t>
  </si>
  <si>
    <t>-520273038</t>
  </si>
  <si>
    <t>"viz.příloha D.1 Technická zpráva, příloha D.6 Uložení potrubí"</t>
  </si>
  <si>
    <t>253*1,13</t>
  </si>
  <si>
    <t>83</t>
  </si>
  <si>
    <t>899722114</t>
  </si>
  <si>
    <t>Krytí potrubí z plastů výstražnou fólií z PVC 40 cm</t>
  </si>
  <si>
    <t>966110689</t>
  </si>
  <si>
    <t>253*1,05</t>
  </si>
  <si>
    <t>84</t>
  </si>
  <si>
    <t>7222118131</t>
  </si>
  <si>
    <t>Demontáž stávajících armatur přírubových  DN 80</t>
  </si>
  <si>
    <t>256779673</t>
  </si>
  <si>
    <t>"demontáž kolena" 1</t>
  </si>
  <si>
    <t>Ostatní konstrukce a práce, bourání</t>
  </si>
  <si>
    <t>85</t>
  </si>
  <si>
    <t>916131212</t>
  </si>
  <si>
    <t>Osazení silničního obrubníku betonového stojatého bez boční opěry do lože z betonu prostého</t>
  </si>
  <si>
    <t>-191693162</t>
  </si>
  <si>
    <t>86</t>
  </si>
  <si>
    <t>916991121</t>
  </si>
  <si>
    <t>Lože pod obrubníky, krajníky nebo obruby z dlažebních kostek z betonu prostého</t>
  </si>
  <si>
    <t>1989157560</t>
  </si>
  <si>
    <t>0,30*0,10*3,0</t>
  </si>
  <si>
    <t>87</t>
  </si>
  <si>
    <t>919112213</t>
  </si>
  <si>
    <t>Řezání spár pro vytvoření komůrky š 10 mm hl 25 mm pro těsnící zálivku v živičném krytu</t>
  </si>
  <si>
    <t>1132377537</t>
  </si>
  <si>
    <t>253,0*2+4*3,0</t>
  </si>
  <si>
    <t>88</t>
  </si>
  <si>
    <t>919122112</t>
  </si>
  <si>
    <t>Těsnění spár zálivkou za tepla pro komůrky š 10 mm hl 25 mm s těsnicím profilem</t>
  </si>
  <si>
    <t>1767054440</t>
  </si>
  <si>
    <t>89</t>
  </si>
  <si>
    <t>919735112</t>
  </si>
  <si>
    <t>Řezání stávajícího živičného krytu hl do 100 mm</t>
  </si>
  <si>
    <t>-963465036</t>
  </si>
  <si>
    <t>238,7*2+4*3+0,7*2*4</t>
  </si>
  <si>
    <t>90</t>
  </si>
  <si>
    <t>979024443</t>
  </si>
  <si>
    <t>Očištění vybouraných obrubníků a krajníků silničních</t>
  </si>
  <si>
    <t>1592244145</t>
  </si>
  <si>
    <t>99</t>
  </si>
  <si>
    <t>Přesun hmot</t>
  </si>
  <si>
    <t>91</t>
  </si>
  <si>
    <t>998276101</t>
  </si>
  <si>
    <t>Přesun hmot pro trubní vedení z trub z plastických hmot otevřený výkop</t>
  </si>
  <si>
    <t>-507225192</t>
  </si>
  <si>
    <t>358,899-354,241</t>
  </si>
  <si>
    <t>997</t>
  </si>
  <si>
    <t>Přesun sutě</t>
  </si>
  <si>
    <t>92</t>
  </si>
  <si>
    <t>997221551</t>
  </si>
  <si>
    <t>Vodorovná doprava suti ze sypkých materiálů do 1 km</t>
  </si>
  <si>
    <t>-41884535</t>
  </si>
  <si>
    <t>231,937-0,028</t>
  </si>
  <si>
    <t>93</t>
  </si>
  <si>
    <t>9972215611</t>
  </si>
  <si>
    <t>Vodorovná  doprava a nakládání vybouraných armatur a potrubí</t>
  </si>
  <si>
    <t>-1783408360</t>
  </si>
  <si>
    <t>0,028</t>
  </si>
  <si>
    <t>94</t>
  </si>
  <si>
    <t>997221611</t>
  </si>
  <si>
    <t>Nakládání suti na dopravní prostředky pro vodorovnou dopravu</t>
  </si>
  <si>
    <t>-275524082</t>
  </si>
  <si>
    <t>95</t>
  </si>
  <si>
    <t>997221875</t>
  </si>
  <si>
    <t>Poplatek za uložení stavebního odpadu na recyklační skládce (skládkovné) asfaltového bez obsahu dehtu zatříděného do Katalogu odpadů pod kódem 17 03 02</t>
  </si>
  <si>
    <t>-605112127</t>
  </si>
  <si>
    <t>98,548</t>
  </si>
  <si>
    <t>96</t>
  </si>
  <si>
    <t>997221873</t>
  </si>
  <si>
    <t>Poplatek za uložení stavebního odpadu na recyklační skládce (skládkovné) zeminy a kamení zatříděného do Katalogu odpadů pod kódem 17 05 04</t>
  </si>
  <si>
    <t>-1787009244</t>
  </si>
  <si>
    <t>231,937-98,548-0,028</t>
  </si>
  <si>
    <t>998</t>
  </si>
  <si>
    <t>97</t>
  </si>
  <si>
    <t>998225111</t>
  </si>
  <si>
    <t>Přesun hmot pro pozemní komunikace s krytem z kamene, monolitickým betonovým nebo živičným</t>
  </si>
  <si>
    <t>-599603746</t>
  </si>
  <si>
    <t>354,241</t>
  </si>
  <si>
    <t>PSV</t>
  </si>
  <si>
    <t>Práce a dodávky PSV</t>
  </si>
  <si>
    <t>711</t>
  </si>
  <si>
    <t>Izolace proti vodě, vlhkosti a plynům</t>
  </si>
  <si>
    <t>98</t>
  </si>
  <si>
    <t>711491172</t>
  </si>
  <si>
    <t>Provedení izolace proti tlakové vodě vodorovné z textilií vrstva ochranná</t>
  </si>
  <si>
    <t>-1808307670</t>
  </si>
  <si>
    <t xml:space="preserve">"štěrkový vsakovací prostor" </t>
  </si>
  <si>
    <t>1*(1,0*0,5)</t>
  </si>
  <si>
    <t>69311198</t>
  </si>
  <si>
    <t>geotextilie netkaná separační, ochranná, filtrační, drenážní PES(70%)+PP(30%) 250g/m2</t>
  </si>
  <si>
    <t>-355893698</t>
  </si>
  <si>
    <t>izolace_v*1,15</t>
  </si>
  <si>
    <t>4,698</t>
  </si>
  <si>
    <t>16,444</t>
  </si>
  <si>
    <t>28,05</t>
  </si>
  <si>
    <t>ornice</t>
  </si>
  <si>
    <t>67,4</t>
  </si>
  <si>
    <t>232,88</t>
  </si>
  <si>
    <t>59,36</t>
  </si>
  <si>
    <t>1.2 - Vodovodní přípojky, přepojení přípojek</t>
  </si>
  <si>
    <t>39,896</t>
  </si>
  <si>
    <t>16,398</t>
  </si>
  <si>
    <t>18,8</t>
  </si>
  <si>
    <t>39,942</t>
  </si>
  <si>
    <t>21,142</t>
  </si>
  <si>
    <t>72,283</t>
  </si>
  <si>
    <t>zepráce_r</t>
  </si>
  <si>
    <t>19,44</t>
  </si>
  <si>
    <t>zepráce_z</t>
  </si>
  <si>
    <t>-1879081779</t>
  </si>
  <si>
    <t>"asfalt místní - tl.300mm" (20,3*0,81)+(2*2)+(1,5*0,69)</t>
  </si>
  <si>
    <t>"štět - tl.300mm" (4,0*0,81)+(1,5*0,69)</t>
  </si>
  <si>
    <t>-769450906</t>
  </si>
  <si>
    <t>"asfalt_místní "  (20,3*1,81)+(3*3)+(2,5*0,69)</t>
  </si>
  <si>
    <t>1380658946</t>
  </si>
  <si>
    <t>4*2,0</t>
  </si>
  <si>
    <t>2,9</t>
  </si>
  <si>
    <t>119001401</t>
  </si>
  <si>
    <t>Dočasné zajištění potrubí ocelového nebo litinového DN do 200 mm</t>
  </si>
  <si>
    <t>1335224703</t>
  </si>
  <si>
    <t>2*0,81</t>
  </si>
  <si>
    <t>119001406</t>
  </si>
  <si>
    <t>Dočasné zajištění potrubí z PE DN do 500 mm</t>
  </si>
  <si>
    <t>-841009816</t>
  </si>
  <si>
    <t>10*0,81</t>
  </si>
  <si>
    <t>1858987129</t>
  </si>
  <si>
    <t>5*0,81</t>
  </si>
  <si>
    <t>-539256350</t>
  </si>
  <si>
    <t>(2*0,81*1,6)*10+(2*0,81*1,1)*5+(2*0,81*1,0)*4</t>
  </si>
  <si>
    <t>132212211</t>
  </si>
  <si>
    <t>Hloubení rýh š do 2000 mm v soudržných horninách třídy těžitelnosti I, skupiny 3 ručně</t>
  </si>
  <si>
    <t>-1023577070</t>
  </si>
  <si>
    <t>(2*0,81*1,7)*8</t>
  </si>
  <si>
    <t>-"tráva" 16,0*0,81*0,20</t>
  </si>
  <si>
    <t>zepráce_r*0,30</t>
  </si>
  <si>
    <t>132312211</t>
  </si>
  <si>
    <t>Hloubení rýh š do 2000 mm v soudržných horninách třídy těžitelnosti II, skupiny 4 ručně</t>
  </si>
  <si>
    <t>531958606</t>
  </si>
  <si>
    <t>zepráce_r*0,70</t>
  </si>
  <si>
    <t>"přepojení vodovodních přípojek" 9,0*0,81*1,7</t>
  </si>
  <si>
    <t>"vodovodní přípojky" (49-2*8)*0,81*1,7</t>
  </si>
  <si>
    <t>"výkop na napojení přípojky - přepojení" 2,0*2,0*1,7</t>
  </si>
  <si>
    <t>"sonda na zjištění stáv.sítí - rozšíření" (1,5*0,69*1,6)*10+(1,5*0,69*1,1)*5+(1,5*0,69*1,0)*1</t>
  </si>
  <si>
    <t>-"asfalt místní" (20,3*0,81*0,40)-(1,5*0,69*0,40)-(2,0*2,0*0,40)</t>
  </si>
  <si>
    <t>-"tráva" (17,7*0,81*0,20)-(1,5*0,69*0,20)*14</t>
  </si>
  <si>
    <t>-"štět" (4,0*0,81*0,30)-(1,5*0,69*0,30)</t>
  </si>
  <si>
    <t>132255204</t>
  </si>
  <si>
    <t>Hloubení zapažených rýh š do 2000 mm v hornině třídy těžitelnosti I, skupiny 3 objem přes 100 m3 v omezeném prostoru</t>
  </si>
  <si>
    <t>1053819993</t>
  </si>
  <si>
    <t>"podkopání základů" (0,5*0,5*0,5)*8</t>
  </si>
  <si>
    <t>zepráce_z*0,30</t>
  </si>
  <si>
    <t>132355204</t>
  </si>
  <si>
    <t>Hloubení zapažených rýh š do 2000 mm v hornině třídy těžitelnosti II, skupiny 4 objem přes 100 m3 v omezeném prostoru</t>
  </si>
  <si>
    <t>-604268553</t>
  </si>
  <si>
    <t>zepráce_z*0,70</t>
  </si>
  <si>
    <t>"přepojení přípojek" 9,0*1,7*2</t>
  </si>
  <si>
    <t>"vodovodní přípojky" 49,0*1,7*2</t>
  </si>
  <si>
    <t>"výkop na napojení" 4*2,0*1,7</t>
  </si>
  <si>
    <t>"sonda na zjištění stáv.sítí" (2*0,69*1,6)*10</t>
  </si>
  <si>
    <t>"přepojení přípojek" 9,0*0,81*0,10</t>
  </si>
  <si>
    <t>"vodovodní přípojky" 49,0*0,81*0,10</t>
  </si>
  <si>
    <t>"přepojení přípojek" 9,0*0,81*0,35</t>
  </si>
  <si>
    <t>"vodovodní přípojky" 49,0*0,81*0,35</t>
  </si>
  <si>
    <t>"štěrk_komunikace" (20,3+4,0)*0,81*0,73+(1,5*0,69*0,73)*2+(2*2*0,73)</t>
  </si>
  <si>
    <t>vytlač+štěrk_kom</t>
  </si>
  <si>
    <t>"přemístění výkopku na skládku "vod_přem*0,30</t>
  </si>
  <si>
    <t>vod_přem*0,70</t>
  </si>
  <si>
    <t>(zepráce+zepráce_r+zepráce_z)-vytlač</t>
  </si>
  <si>
    <t>"přepojení přípojek" 3,14*(0,032)^2/4*9,0</t>
  </si>
  <si>
    <t>"vodovodní přípojky" 3,14*(0,032)^2/4*49,0</t>
  </si>
  <si>
    <t>obsyp_-0,046</t>
  </si>
  <si>
    <t>-1084287968</t>
  </si>
  <si>
    <t>-1678256556</t>
  </si>
  <si>
    <t>štěrk+loze_+štěrk_kom</t>
  </si>
  <si>
    <t>121151103</t>
  </si>
  <si>
    <t>Sejmutí ornice plochy do 100 m2 tl vrstvy do 200 mm strojně</t>
  </si>
  <si>
    <t>1469754468</t>
  </si>
  <si>
    <t>181351003</t>
  </si>
  <si>
    <t>Rozprostření ornice tl vrstvy do 200 mm pl do 100 m2 v rovině nebo ve svahu do 1:5 strojně</t>
  </si>
  <si>
    <t>-2144251972</t>
  </si>
  <si>
    <t>"tráva" 33,7*2,0</t>
  </si>
  <si>
    <t>00572470</t>
  </si>
  <si>
    <t>osivo směs travní univerzál</t>
  </si>
  <si>
    <t>kg</t>
  </si>
  <si>
    <t>2031511739</t>
  </si>
  <si>
    <t>ornice*0,03</t>
  </si>
  <si>
    <t>181411131</t>
  </si>
  <si>
    <t>Založení parkového trávníku výsevem plochy do 1000 m2 v rovině a ve svahu do 1:5</t>
  </si>
  <si>
    <t>56052466</t>
  </si>
  <si>
    <t>183151131</t>
  </si>
  <si>
    <t>Hloubení jam pro výsadbu dřevin strojně ve svahu do 1:2 objem jamky do 0,20 m3</t>
  </si>
  <si>
    <t>-829939857</t>
  </si>
  <si>
    <t>184102411</t>
  </si>
  <si>
    <t>Výsadba keře bez balu v do 1 m do jamky se zalitím ve svahu do 1:2</t>
  </si>
  <si>
    <t>272092793</t>
  </si>
  <si>
    <t>02660300</t>
  </si>
  <si>
    <t>Jalovec polehlý  /Juniperus horizontalis/ 20-50cm</t>
  </si>
  <si>
    <t>-760118498</t>
  </si>
  <si>
    <t>1845121111</t>
  </si>
  <si>
    <t>Vyzvednutí křovin k přesazení bez balu ve svahu do 1:2</t>
  </si>
  <si>
    <t>884204227</t>
  </si>
  <si>
    <t>184801122</t>
  </si>
  <si>
    <t>Ošetřování vysazených dřevin soliterních ve svahu do 1:2</t>
  </si>
  <si>
    <t>712426874</t>
  </si>
  <si>
    <t>-1476032476</t>
  </si>
  <si>
    <t>"asfalt_místní" (20,3+4,0)*0,81+(2*2)+(1,5*0,69)*2</t>
  </si>
  <si>
    <t>-1310022148</t>
  </si>
  <si>
    <t>"asfalt_místní "  (20,3+4,0)*1,81+(3*3)+(2,5*0,69)*2</t>
  </si>
  <si>
    <t>786591537</t>
  </si>
  <si>
    <t>-84356422</t>
  </si>
  <si>
    <t>"asfalt_místní " ((20,3+4,0)*1,81+(3*3)+(2,5*0,69)*2)*2</t>
  </si>
  <si>
    <t>-1172783683</t>
  </si>
  <si>
    <t>8711611411</t>
  </si>
  <si>
    <t>Montáž potrubí z PE100 SDR 11 otevřený výkop svařovaných na tupo D 32 x 4,4 mm</t>
  </si>
  <si>
    <t>-217335428</t>
  </si>
  <si>
    <t>"přepojení vodovodních přípojek" 9,0</t>
  </si>
  <si>
    <t>"vodovodní přípojky" 49,0</t>
  </si>
  <si>
    <t>1515438634</t>
  </si>
  <si>
    <t>HWL.632003203216</t>
  </si>
  <si>
    <t>TVAROVKA ISO SPOJKA 32-32</t>
  </si>
  <si>
    <t>454410506</t>
  </si>
  <si>
    <t>10*1,01</t>
  </si>
  <si>
    <t>219687123</t>
  </si>
  <si>
    <t>"přepojení vodovodních přípojek" 2</t>
  </si>
  <si>
    <t>-1907345773</t>
  </si>
  <si>
    <t>"přepojení vodovodních přípojek" 2*1,01</t>
  </si>
  <si>
    <t>1738867865</t>
  </si>
  <si>
    <t>891269111</t>
  </si>
  <si>
    <t>Montáž navrtávacích pasů na potrubí z jakýchkoli trub DN 100</t>
  </si>
  <si>
    <t>1978055248</t>
  </si>
  <si>
    <t>"přepojení  vodovodních přípojek" 2</t>
  </si>
  <si>
    <t>HWL.531011005416</t>
  </si>
  <si>
    <t>PAS NAVRTÁVACÍ UZAVÍRACÍ HAKU 110-5/4''</t>
  </si>
  <si>
    <t>-673118311</t>
  </si>
  <si>
    <t>173629990</t>
  </si>
  <si>
    <t>865250607</t>
  </si>
  <si>
    <t>-1326324208</t>
  </si>
  <si>
    <t>9+49,0</t>
  </si>
  <si>
    <t>892233122</t>
  </si>
  <si>
    <t>Proplach a dezinfekce vodovodního potrubí DN od 40 do 70</t>
  </si>
  <si>
    <t>(9+49,0)*1,13</t>
  </si>
  <si>
    <t>(9+49,0)*1,05</t>
  </si>
  <si>
    <t>730676560</t>
  </si>
  <si>
    <t>-2061873659</t>
  </si>
  <si>
    <t>0,30*0,10*(4*2,0)</t>
  </si>
  <si>
    <t>357659905</t>
  </si>
  <si>
    <t>(20,3+4,0)*2+(0,69*2)*2+(4*2,0)</t>
  </si>
  <si>
    <t>1691483196</t>
  </si>
  <si>
    <t>1259388061</t>
  </si>
  <si>
    <t>20,3*2+4*3+0,69*2</t>
  </si>
  <si>
    <t>898465748</t>
  </si>
  <si>
    <t>44,519-42,367</t>
  </si>
  <si>
    <t>879668092</t>
  </si>
  <si>
    <t>28,050</t>
  </si>
  <si>
    <t>-2018997304</t>
  </si>
  <si>
    <t xml:space="preserve"> odvoz_suti</t>
  </si>
  <si>
    <t>153971882</t>
  </si>
  <si>
    <t>28,050-10,443</t>
  </si>
  <si>
    <t>1969528111</t>
  </si>
  <si>
    <t>10,443</t>
  </si>
  <si>
    <t>2041305705</t>
  </si>
  <si>
    <t>42,367</t>
  </si>
  <si>
    <t xml:space="preserve">VRN - Vedlejší náklady stavby </t>
  </si>
  <si>
    <t xml:space="preserve">VRN - Vedlejší rozpočtové náklady 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</si>
  <si>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</si>
  <si>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</si>
  <si>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</si>
  <si>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</si>
  <si>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Vedlejší rozpočtové náklady </t>
  </si>
  <si>
    <t>Vedlejší rozpočtové náklady</t>
  </si>
  <si>
    <t>0133540001</t>
  </si>
  <si>
    <t>Dokumentace skutečného provedení stavby</t>
  </si>
  <si>
    <t>Kč</t>
  </si>
  <si>
    <t>1024</t>
  </si>
  <si>
    <t>1208204307</t>
  </si>
  <si>
    <t>0300010001</t>
  </si>
  <si>
    <t>Zařízení staveniště</t>
  </si>
  <si>
    <t>-773253259</t>
  </si>
  <si>
    <t>0431140001</t>
  </si>
  <si>
    <t>Hutnící statické zkoušky</t>
  </si>
  <si>
    <t>1266365453</t>
  </si>
  <si>
    <t>VRN1</t>
  </si>
  <si>
    <t>Průzkumné, geodetické a projektové práce</t>
  </si>
  <si>
    <t>0113140001</t>
  </si>
  <si>
    <t>Archeologický dohled</t>
  </si>
  <si>
    <t>soubor</t>
  </si>
  <si>
    <t>645134950</t>
  </si>
  <si>
    <t>0113240001</t>
  </si>
  <si>
    <t>Archeologický průzkum</t>
  </si>
  <si>
    <t>-1890255741</t>
  </si>
  <si>
    <t>0121030001</t>
  </si>
  <si>
    <t>Geodetické práce před výstavbou</t>
  </si>
  <si>
    <t>339109206</t>
  </si>
  <si>
    <t>0123030001</t>
  </si>
  <si>
    <t>Geodetické práce po výstavbě</t>
  </si>
  <si>
    <t>1282766887</t>
  </si>
  <si>
    <t>VRN3</t>
  </si>
  <si>
    <t>0344030001</t>
  </si>
  <si>
    <t>Dopravní značení na staveništi</t>
  </si>
  <si>
    <t>729574712</t>
  </si>
  <si>
    <t>0392030001</t>
  </si>
  <si>
    <t>Uvedení pozemků staveb do odpovídajícího stavu</t>
  </si>
  <si>
    <t>-1192771067</t>
  </si>
  <si>
    <t>"uvedení pozemků staveb, sítí a komunikací dotčených stavbou do odpovídajícího stavu"</t>
  </si>
  <si>
    <t>"včetně všech protokolů o zpětném předání"</t>
  </si>
  <si>
    <t>VRN4</t>
  </si>
  <si>
    <t>Inženýrská činnost</t>
  </si>
  <si>
    <t>0450020001</t>
  </si>
  <si>
    <t>Kompletační a koordinační činnost</t>
  </si>
  <si>
    <t>483312812</t>
  </si>
  <si>
    <t>"kordinace s investorem a zhotovitelem komunikace"</t>
  </si>
  <si>
    <t>SEZNAM FIGUR</t>
  </si>
  <si>
    <t>Výměra</t>
  </si>
  <si>
    <t xml:space="preserve"> 1.1</t>
  </si>
  <si>
    <t>Použití figury:</t>
  </si>
  <si>
    <t xml:space="preserve"> 1.2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</si>
</sst>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Rozšíření vodovodu ulice Za Puchárnou - Olešnice RE 1.12.2020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Olešnice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1. 12. 2020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Pravec František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Kašparová Věra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'1.1 - Vodovodní řad ZP'!J30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'1.1 - Vodovodní řad ZP'!P128</f>
        <v>0</v>
      </c>
      <c r="AV95" s="129">
        <f>'1.1 - Vodovodní řad ZP'!J33</f>
        <v>0</v>
      </c>
      <c r="AW95" s="129">
        <f>'1.1 - Vodovodní řad ZP'!J34</f>
        <v>0</v>
      </c>
      <c r="AX95" s="129">
        <f>'1.1 - Vodovodní řad ZP'!J35</f>
        <v>0</v>
      </c>
      <c r="AY95" s="129">
        <f>'1.1 - Vodovodní řad ZP'!J36</f>
        <v>0</v>
      </c>
      <c r="AZ95" s="129">
        <f>'1.1 - Vodovodní řad ZP'!F33</f>
        <v>0</v>
      </c>
      <c r="BA95" s="129">
        <f>'1.1 - Vodovodní řad ZP'!F34</f>
        <v>0</v>
      </c>
      <c r="BB95" s="129">
        <f>'1.1 - Vodovodní řad ZP'!F35</f>
        <v>0</v>
      </c>
      <c r="BC95" s="129">
        <f>'1.1 - Vodovodní řad ZP'!F36</f>
        <v>0</v>
      </c>
      <c r="BD95" s="131">
        <f>'1.1 - Vodovodní řad ZP'!F37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86</v>
      </c>
      <c r="CM95" s="132" t="s">
        <v>87</v>
      </c>
    </row>
    <row r="96" spans="1:91" s="7" customFormat="1" ht="16.5" customHeight="1">
      <c r="A96" s="120" t="s">
        <v>80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'1.2 - Vodovodní přípojky,...'!J30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'1.2 - Vodovodní přípojky,...'!P125</f>
        <v>0</v>
      </c>
      <c r="AV96" s="129">
        <f>'1.2 - Vodovodní přípojky,...'!J33</f>
        <v>0</v>
      </c>
      <c r="AW96" s="129">
        <f>'1.2 - Vodovodní přípojky,...'!J34</f>
        <v>0</v>
      </c>
      <c r="AX96" s="129">
        <f>'1.2 - Vodovodní přípojky,...'!J35</f>
        <v>0</v>
      </c>
      <c r="AY96" s="129">
        <f>'1.2 - Vodovodní přípojky,...'!J36</f>
        <v>0</v>
      </c>
      <c r="AZ96" s="129">
        <f>'1.2 - Vodovodní přípojky,...'!F33</f>
        <v>0</v>
      </c>
      <c r="BA96" s="129">
        <f>'1.2 - Vodovodní přípojky,...'!F34</f>
        <v>0</v>
      </c>
      <c r="BB96" s="129">
        <f>'1.2 - Vodovodní přípojky,...'!F35</f>
        <v>0</v>
      </c>
      <c r="BC96" s="129">
        <f>'1.2 - Vodovodní přípojky,...'!F36</f>
        <v>0</v>
      </c>
      <c r="BD96" s="131">
        <f>'1.2 - Vodovodní přípojky,...'!F37</f>
        <v>0</v>
      </c>
      <c r="BE96" s="7"/>
      <c r="BT96" s="132" t="s">
        <v>84</v>
      </c>
      <c r="BV96" s="132" t="s">
        <v>78</v>
      </c>
      <c r="BW96" s="132" t="s">
        <v>90</v>
      </c>
      <c r="BX96" s="132" t="s">
        <v>5</v>
      </c>
      <c r="CL96" s="132" t="s">
        <v>86</v>
      </c>
      <c r="CM96" s="132" t="s">
        <v>87</v>
      </c>
    </row>
    <row r="97" spans="1:91" s="7" customFormat="1" ht="16.5" customHeight="1">
      <c r="A97" s="120" t="s">
        <v>80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'VRN - Vedlejší náklady st...'!J30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93</v>
      </c>
      <c r="AR97" s="127"/>
      <c r="AS97" s="133">
        <v>0</v>
      </c>
      <c r="AT97" s="134">
        <f>ROUND(SUM(AV97:AW97),2)</f>
        <v>0</v>
      </c>
      <c r="AU97" s="135">
        <f>'VRN - Vedlejší náklady st...'!P121</f>
        <v>0</v>
      </c>
      <c r="AV97" s="134">
        <f>'VRN - Vedlejší náklady st...'!J33</f>
        <v>0</v>
      </c>
      <c r="AW97" s="134">
        <f>'VRN - Vedlejší náklady st...'!J34</f>
        <v>0</v>
      </c>
      <c r="AX97" s="134">
        <f>'VRN - Vedlejší náklady st...'!J35</f>
        <v>0</v>
      </c>
      <c r="AY97" s="134">
        <f>'VRN - Vedlejší náklady st...'!J36</f>
        <v>0</v>
      </c>
      <c r="AZ97" s="134">
        <f>'VRN - Vedlejší náklady st...'!F33</f>
        <v>0</v>
      </c>
      <c r="BA97" s="134">
        <f>'VRN - Vedlejší náklady st...'!F34</f>
        <v>0</v>
      </c>
      <c r="BB97" s="134">
        <f>'VRN - Vedlejší náklady st...'!F35</f>
        <v>0</v>
      </c>
      <c r="BC97" s="134">
        <f>'VRN - Vedlejší náklady st...'!F36</f>
        <v>0</v>
      </c>
      <c r="BD97" s="136">
        <f>'VRN - Vedlejší náklady st...'!F37</f>
        <v>0</v>
      </c>
      <c r="BE97" s="7"/>
      <c r="BT97" s="132" t="s">
        <v>84</v>
      </c>
      <c r="BV97" s="132" t="s">
        <v>78</v>
      </c>
      <c r="BW97" s="132" t="s">
        <v>94</v>
      </c>
      <c r="BX97" s="132" t="s">
        <v>5</v>
      </c>
      <c r="CL97" s="132" t="s">
        <v>1</v>
      </c>
      <c r="CM97" s="132" t="s">
        <v>87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.1 - Vodovodní řad ZP'!C2" display="/"/>
    <hyperlink ref="A96" location="'1.2 - Vodovodní přípojky,...'!C2" display="/"/>
    <hyperlink ref="A97" location="'VRN - Vedlejší náklady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95</v>
      </c>
      <c r="BA2" s="137" t="s">
        <v>96</v>
      </c>
      <c r="BB2" s="137" t="s">
        <v>1</v>
      </c>
      <c r="BC2" s="137" t="s">
        <v>97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98</v>
      </c>
      <c r="BA3" s="137" t="s">
        <v>1</v>
      </c>
      <c r="BB3" s="137" t="s">
        <v>1</v>
      </c>
      <c r="BC3" s="137" t="s">
        <v>99</v>
      </c>
      <c r="BD3" s="137" t="s">
        <v>87</v>
      </c>
    </row>
    <row r="4" spans="2:56" s="1" customFormat="1" ht="24.95" customHeight="1">
      <c r="B4" s="21"/>
      <c r="D4" s="140" t="s">
        <v>100</v>
      </c>
      <c r="L4" s="21"/>
      <c r="M4" s="141" t="s">
        <v>10</v>
      </c>
      <c r="AT4" s="18" t="s">
        <v>4</v>
      </c>
      <c r="AZ4" s="137" t="s">
        <v>101</v>
      </c>
      <c r="BA4" s="137" t="s">
        <v>96</v>
      </c>
      <c r="BB4" s="137" t="s">
        <v>1</v>
      </c>
      <c r="BC4" s="137" t="s">
        <v>102</v>
      </c>
      <c r="BD4" s="137" t="s">
        <v>87</v>
      </c>
    </row>
    <row r="5" spans="2:56" s="1" customFormat="1" ht="6.95" customHeight="1">
      <c r="B5" s="21"/>
      <c r="L5" s="21"/>
      <c r="AZ5" s="137" t="s">
        <v>103</v>
      </c>
      <c r="BA5" s="137" t="s">
        <v>96</v>
      </c>
      <c r="BB5" s="137" t="s">
        <v>1</v>
      </c>
      <c r="BC5" s="137" t="s">
        <v>104</v>
      </c>
      <c r="BD5" s="137" t="s">
        <v>87</v>
      </c>
    </row>
    <row r="6" spans="2:56" s="1" customFormat="1" ht="12" customHeight="1">
      <c r="B6" s="21"/>
      <c r="D6" s="142" t="s">
        <v>16</v>
      </c>
      <c r="L6" s="21"/>
      <c r="AZ6" s="137" t="s">
        <v>105</v>
      </c>
      <c r="BA6" s="137" t="s">
        <v>1</v>
      </c>
      <c r="BB6" s="137" t="s">
        <v>1</v>
      </c>
      <c r="BC6" s="137" t="s">
        <v>106</v>
      </c>
      <c r="BD6" s="137" t="s">
        <v>87</v>
      </c>
    </row>
    <row r="7" spans="2:56" s="1" customFormat="1" ht="16.5" customHeight="1">
      <c r="B7" s="21"/>
      <c r="E7" s="143" t="str">
        <f>'Rekapitulace stavby'!K6</f>
        <v>Rozšíření vodovodu ulice Za Puchárnou - Olešnice RE 1.12.2020</v>
      </c>
      <c r="F7" s="142"/>
      <c r="G7" s="142"/>
      <c r="H7" s="142"/>
      <c r="L7" s="21"/>
      <c r="AZ7" s="137" t="s">
        <v>107</v>
      </c>
      <c r="BA7" s="137" t="s">
        <v>1</v>
      </c>
      <c r="BB7" s="137" t="s">
        <v>1</v>
      </c>
      <c r="BC7" s="137" t="s">
        <v>108</v>
      </c>
      <c r="BD7" s="137" t="s">
        <v>87</v>
      </c>
    </row>
    <row r="8" spans="1:56" s="2" customFormat="1" ht="12" customHeight="1">
      <c r="A8" s="39"/>
      <c r="B8" s="45"/>
      <c r="C8" s="39"/>
      <c r="D8" s="142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110</v>
      </c>
      <c r="BA8" s="137" t="s">
        <v>1</v>
      </c>
      <c r="BB8" s="137" t="s">
        <v>1</v>
      </c>
      <c r="BC8" s="137" t="s">
        <v>111</v>
      </c>
      <c r="BD8" s="137" t="s">
        <v>87</v>
      </c>
    </row>
    <row r="9" spans="1:56" s="2" customFormat="1" ht="16.5" customHeight="1">
      <c r="A9" s="39"/>
      <c r="B9" s="45"/>
      <c r="C9" s="39"/>
      <c r="D9" s="39"/>
      <c r="E9" s="144" t="s">
        <v>112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113</v>
      </c>
      <c r="BA9" s="137" t="s">
        <v>1</v>
      </c>
      <c r="BB9" s="137" t="s">
        <v>1</v>
      </c>
      <c r="BC9" s="137" t="s">
        <v>114</v>
      </c>
      <c r="BD9" s="137" t="s">
        <v>87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115</v>
      </c>
      <c r="BA10" s="137" t="s">
        <v>1</v>
      </c>
      <c r="BB10" s="137" t="s">
        <v>1</v>
      </c>
      <c r="BC10" s="137" t="s">
        <v>116</v>
      </c>
      <c r="BD10" s="137" t="s">
        <v>87</v>
      </c>
    </row>
    <row r="11" spans="1:56" s="2" customFormat="1" ht="12" customHeight="1">
      <c r="A11" s="39"/>
      <c r="B11" s="45"/>
      <c r="C11" s="39"/>
      <c r="D11" s="142" t="s">
        <v>18</v>
      </c>
      <c r="E11" s="39"/>
      <c r="F11" s="145" t="s">
        <v>86</v>
      </c>
      <c r="G11" s="39"/>
      <c r="H11" s="39"/>
      <c r="I11" s="142" t="s">
        <v>19</v>
      </c>
      <c r="J11" s="145" t="s">
        <v>117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118</v>
      </c>
      <c r="BA11" s="137" t="s">
        <v>1</v>
      </c>
      <c r="BB11" s="137" t="s">
        <v>1</v>
      </c>
      <c r="BC11" s="137" t="s">
        <v>119</v>
      </c>
      <c r="BD11" s="137" t="s">
        <v>87</v>
      </c>
    </row>
    <row r="12" spans="1:56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120</v>
      </c>
      <c r="BA12" s="137" t="s">
        <v>121</v>
      </c>
      <c r="BB12" s="137" t="s">
        <v>1</v>
      </c>
      <c r="BC12" s="137" t="s">
        <v>122</v>
      </c>
      <c r="BD12" s="137" t="s">
        <v>87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123</v>
      </c>
      <c r="BA13" s="137" t="s">
        <v>1</v>
      </c>
      <c r="BB13" s="137" t="s">
        <v>1</v>
      </c>
      <c r="BC13" s="137" t="s">
        <v>124</v>
      </c>
      <c r="BD13" s="137" t="s">
        <v>87</v>
      </c>
    </row>
    <row r="14" spans="1:56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125</v>
      </c>
      <c r="BA14" s="137" t="s">
        <v>1</v>
      </c>
      <c r="BB14" s="137" t="s">
        <v>1</v>
      </c>
      <c r="BC14" s="137" t="s">
        <v>126</v>
      </c>
      <c r="BD14" s="137" t="s">
        <v>87</v>
      </c>
    </row>
    <row r="15" spans="1:56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127</v>
      </c>
      <c r="BA15" s="137" t="s">
        <v>1</v>
      </c>
      <c r="BB15" s="137" t="s">
        <v>1</v>
      </c>
      <c r="BC15" s="137" t="s">
        <v>128</v>
      </c>
      <c r="BD15" s="137" t="s">
        <v>87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129</v>
      </c>
      <c r="BA16" s="137" t="s">
        <v>130</v>
      </c>
      <c r="BB16" s="137" t="s">
        <v>1</v>
      </c>
      <c r="BC16" s="137" t="s">
        <v>131</v>
      </c>
      <c r="BD16" s="137" t="s">
        <v>87</v>
      </c>
    </row>
    <row r="17" spans="1:56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37" t="s">
        <v>132</v>
      </c>
      <c r="BA17" s="137" t="s">
        <v>1</v>
      </c>
      <c r="BB17" s="137" t="s">
        <v>1</v>
      </c>
      <c r="BC17" s="137" t="s">
        <v>126</v>
      </c>
      <c r="BD17" s="137" t="s">
        <v>87</v>
      </c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ROUND((SUM(BE128:BE457)),2)</f>
        <v>0</v>
      </c>
      <c r="G33" s="39"/>
      <c r="H33" s="39"/>
      <c r="I33" s="157">
        <v>0.21</v>
      </c>
      <c r="J33" s="156">
        <f>ROUND(((SUM(BE128:BE457))*I33),2)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ROUND((SUM(BF128:BF457)),2)</f>
        <v>0</v>
      </c>
      <c r="G34" s="39"/>
      <c r="H34" s="39"/>
      <c r="I34" s="157">
        <v>0.15</v>
      </c>
      <c r="J34" s="156">
        <f>ROUND(((SUM(BF128:BF457))*I34),2)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ROUND((SUM(BG128:BG457)),2)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ROUND((SUM(BH128:BH457)),2)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ROUND((SUM(BI128:BI457)),2)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Rozšíření vodovodu ulice Za Puchárnou - Olešnice RE 1.12.2020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1.1 - Vodovodní řad ZP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Olešnice</v>
      </c>
      <c r="G89" s="41"/>
      <c r="H89" s="41"/>
      <c r="I89" s="33" t="s">
        <v>22</v>
      </c>
      <c r="J89" s="80" t="str">
        <f>IF(J12="","",J12)</f>
        <v>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Ing.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134</v>
      </c>
      <c r="D94" s="178"/>
      <c r="E94" s="178"/>
      <c r="F94" s="178"/>
      <c r="G94" s="178"/>
      <c r="H94" s="178"/>
      <c r="I94" s="178"/>
      <c r="J94" s="179" t="s">
        <v>135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136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pans="1:31" s="9" customFormat="1" ht="24.95" customHeight="1">
      <c r="A97" s="9"/>
      <c r="B97" s="181"/>
      <c r="C97" s="182"/>
      <c r="D97" s="183" t="s">
        <v>138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139</v>
      </c>
      <c r="E98" s="190"/>
      <c r="F98" s="190"/>
      <c r="G98" s="190"/>
      <c r="H98" s="190"/>
      <c r="I98" s="190"/>
      <c r="J98" s="191">
        <f>J130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140</v>
      </c>
      <c r="E99" s="190"/>
      <c r="F99" s="190"/>
      <c r="G99" s="190"/>
      <c r="H99" s="190"/>
      <c r="I99" s="190"/>
      <c r="J99" s="191">
        <f>J228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141</v>
      </c>
      <c r="E100" s="190"/>
      <c r="F100" s="190"/>
      <c r="G100" s="190"/>
      <c r="H100" s="190"/>
      <c r="I100" s="190"/>
      <c r="J100" s="191">
        <f>J233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142</v>
      </c>
      <c r="E101" s="190"/>
      <c r="F101" s="190"/>
      <c r="G101" s="190"/>
      <c r="H101" s="190"/>
      <c r="I101" s="190"/>
      <c r="J101" s="191">
        <f>J241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143</v>
      </c>
      <c r="E102" s="190"/>
      <c r="F102" s="190"/>
      <c r="G102" s="190"/>
      <c r="H102" s="190"/>
      <c r="I102" s="190"/>
      <c r="J102" s="191">
        <f>J257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144</v>
      </c>
      <c r="E103" s="190"/>
      <c r="F103" s="190"/>
      <c r="G103" s="190"/>
      <c r="H103" s="190"/>
      <c r="I103" s="190"/>
      <c r="J103" s="191">
        <f>J413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145</v>
      </c>
      <c r="E104" s="190"/>
      <c r="F104" s="190"/>
      <c r="G104" s="190"/>
      <c r="H104" s="190"/>
      <c r="I104" s="190"/>
      <c r="J104" s="191">
        <f>J432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146</v>
      </c>
      <c r="E105" s="190"/>
      <c r="F105" s="190"/>
      <c r="G105" s="190"/>
      <c r="H105" s="190"/>
      <c r="I105" s="190"/>
      <c r="J105" s="191">
        <f>J435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147</v>
      </c>
      <c r="E106" s="190"/>
      <c r="F106" s="190"/>
      <c r="G106" s="190"/>
      <c r="H106" s="190"/>
      <c r="I106" s="190"/>
      <c r="J106" s="191">
        <f>J446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1"/>
      <c r="C107" s="182"/>
      <c r="D107" s="183" t="s">
        <v>148</v>
      </c>
      <c r="E107" s="184"/>
      <c r="F107" s="184"/>
      <c r="G107" s="184"/>
      <c r="H107" s="184"/>
      <c r="I107" s="184"/>
      <c r="J107" s="185">
        <f>J449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7"/>
      <c r="C108" s="188"/>
      <c r="D108" s="189" t="s">
        <v>149</v>
      </c>
      <c r="E108" s="190"/>
      <c r="F108" s="190"/>
      <c r="G108" s="190"/>
      <c r="H108" s="190"/>
      <c r="I108" s="190"/>
      <c r="J108" s="191">
        <f>J450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6" t="str">
        <f>E7</f>
        <v>Rozšíření vodovodu ulice Za Puchárnou - Olešnice RE 1.12.2020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109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1.1 - Vodovodní řad ZP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Olešnice</v>
      </c>
      <c r="G122" s="41"/>
      <c r="H122" s="41"/>
      <c r="I122" s="33" t="s">
        <v>22</v>
      </c>
      <c r="J122" s="80" t="str">
        <f>IF(J12="","",J12)</f>
        <v>1. 12. 2020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5.65" customHeight="1">
      <c r="A124" s="39"/>
      <c r="B124" s="40"/>
      <c r="C124" s="33" t="s">
        <v>24</v>
      </c>
      <c r="D124" s="41"/>
      <c r="E124" s="41"/>
      <c r="F124" s="28" t="str">
        <f>E15</f>
        <v xml:space="preserve"> </v>
      </c>
      <c r="G124" s="41"/>
      <c r="H124" s="41"/>
      <c r="I124" s="33" t="s">
        <v>30</v>
      </c>
      <c r="J124" s="37" t="str">
        <f>E21</f>
        <v>Ing. Pravec František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Kašparová Věra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3"/>
      <c r="B127" s="194"/>
      <c r="C127" s="195" t="s">
        <v>151</v>
      </c>
      <c r="D127" s="196" t="s">
        <v>61</v>
      </c>
      <c r="E127" s="196" t="s">
        <v>57</v>
      </c>
      <c r="F127" s="196" t="s">
        <v>58</v>
      </c>
      <c r="G127" s="196" t="s">
        <v>152</v>
      </c>
      <c r="H127" s="196" t="s">
        <v>153</v>
      </c>
      <c r="I127" s="196" t="s">
        <v>154</v>
      </c>
      <c r="J127" s="196" t="s">
        <v>135</v>
      </c>
      <c r="K127" s="197" t="s">
        <v>155</v>
      </c>
      <c r="L127" s="198"/>
      <c r="M127" s="101" t="s">
        <v>1</v>
      </c>
      <c r="N127" s="102" t="s">
        <v>40</v>
      </c>
      <c r="O127" s="102" t="s">
        <v>156</v>
      </c>
      <c r="P127" s="102" t="s">
        <v>157</v>
      </c>
      <c r="Q127" s="102" t="s">
        <v>158</v>
      </c>
      <c r="R127" s="102" t="s">
        <v>159</v>
      </c>
      <c r="S127" s="102" t="s">
        <v>160</v>
      </c>
      <c r="T127" s="103" t="s">
        <v>161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63" s="2" customFormat="1" ht="22.8" customHeight="1">
      <c r="A128" s="39"/>
      <c r="B128" s="40"/>
      <c r="C128" s="108" t="s">
        <v>162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P129+P449</f>
        <v>0</v>
      </c>
      <c r="Q128" s="105"/>
      <c r="R128" s="201">
        <f>R129+R449</f>
        <v>358.89870829999995</v>
      </c>
      <c r="S128" s="105"/>
      <c r="T128" s="202">
        <f>T129+T449</f>
        <v>231.93669999999997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137</v>
      </c>
      <c r="BK128" s="203">
        <f>BK129+BK449</f>
        <v>0</v>
      </c>
    </row>
    <row r="129" spans="1:63" s="12" customFormat="1" ht="25.9" customHeight="1">
      <c r="A129" s="12"/>
      <c r="B129" s="204"/>
      <c r="C129" s="205"/>
      <c r="D129" s="206" t="s">
        <v>75</v>
      </c>
      <c r="E129" s="207" t="s">
        <v>163</v>
      </c>
      <c r="F129" s="207" t="s">
        <v>164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P130+P228+P233+P241+P257+P413+P432+P435+P446</f>
        <v>0</v>
      </c>
      <c r="Q129" s="212"/>
      <c r="R129" s="213">
        <f>R130+R228+R233+R241+R257+R413+R432+R435+R446</f>
        <v>358.89856454999995</v>
      </c>
      <c r="S129" s="212"/>
      <c r="T129" s="214">
        <f>T130+T228+T233+T241+T257+T413+T432+T435+T446</f>
        <v>231.93669999999997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76</v>
      </c>
      <c r="AY129" s="215" t="s">
        <v>165</v>
      </c>
      <c r="BK129" s="217">
        <f>BK130+BK228+BK233+BK241+BK257+BK413+BK432+BK435+BK446</f>
        <v>0</v>
      </c>
    </row>
    <row r="130" spans="1:63" s="12" customFormat="1" ht="22.8" customHeight="1">
      <c r="A130" s="12"/>
      <c r="B130" s="204"/>
      <c r="C130" s="205"/>
      <c r="D130" s="206" t="s">
        <v>75</v>
      </c>
      <c r="E130" s="218" t="s">
        <v>84</v>
      </c>
      <c r="F130" s="218" t="s">
        <v>166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SUM(P131:P227)</f>
        <v>0</v>
      </c>
      <c r="Q130" s="212"/>
      <c r="R130" s="213">
        <f>SUM(R131:R227)</f>
        <v>0.9481170000000001</v>
      </c>
      <c r="S130" s="212"/>
      <c r="T130" s="214">
        <f>SUM(T131:T227)</f>
        <v>231.90843999999998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84</v>
      </c>
      <c r="AY130" s="215" t="s">
        <v>165</v>
      </c>
      <c r="BK130" s="217">
        <f>SUM(BK131:BK227)</f>
        <v>0</v>
      </c>
    </row>
    <row r="131" spans="1:65" s="2" customFormat="1" ht="24.15" customHeight="1">
      <c r="A131" s="39"/>
      <c r="B131" s="40"/>
      <c r="C131" s="220" t="s">
        <v>84</v>
      </c>
      <c r="D131" s="220" t="s">
        <v>167</v>
      </c>
      <c r="E131" s="221" t="s">
        <v>168</v>
      </c>
      <c r="F131" s="222" t="s">
        <v>169</v>
      </c>
      <c r="G131" s="223" t="s">
        <v>170</v>
      </c>
      <c r="H131" s="224">
        <v>214.105</v>
      </c>
      <c r="I131" s="225"/>
      <c r="J131" s="226">
        <f>ROUND(I131*H131,2)</f>
        <v>0</v>
      </c>
      <c r="K131" s="222" t="s">
        <v>171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0.62</v>
      </c>
      <c r="T131" s="230">
        <f>S131*H131</f>
        <v>132.74509999999998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172</v>
      </c>
      <c r="AT131" s="231" t="s">
        <v>167</v>
      </c>
      <c r="AU131" s="231" t="s">
        <v>87</v>
      </c>
      <c r="AY131" s="18" t="s">
        <v>165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172</v>
      </c>
      <c r="BM131" s="231" t="s">
        <v>173</v>
      </c>
    </row>
    <row r="132" spans="1:51" s="13" customFormat="1" ht="12">
      <c r="A132" s="13"/>
      <c r="B132" s="233"/>
      <c r="C132" s="234"/>
      <c r="D132" s="235" t="s">
        <v>174</v>
      </c>
      <c r="E132" s="236" t="s">
        <v>1</v>
      </c>
      <c r="F132" s="237" t="s">
        <v>175</v>
      </c>
      <c r="G132" s="234"/>
      <c r="H132" s="236" t="s">
        <v>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174</v>
      </c>
      <c r="AU132" s="243" t="s">
        <v>87</v>
      </c>
      <c r="AV132" s="13" t="s">
        <v>84</v>
      </c>
      <c r="AW132" s="13" t="s">
        <v>32</v>
      </c>
      <c r="AX132" s="13" t="s">
        <v>76</v>
      </c>
      <c r="AY132" s="243" t="s">
        <v>165</v>
      </c>
    </row>
    <row r="133" spans="1:51" s="14" customFormat="1" ht="12">
      <c r="A133" s="14"/>
      <c r="B133" s="244"/>
      <c r="C133" s="245"/>
      <c r="D133" s="235" t="s">
        <v>174</v>
      </c>
      <c r="E133" s="246" t="s">
        <v>1</v>
      </c>
      <c r="F133" s="247" t="s">
        <v>176</v>
      </c>
      <c r="G133" s="245"/>
      <c r="H133" s="248">
        <v>201.487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174</v>
      </c>
      <c r="AU133" s="254" t="s">
        <v>87</v>
      </c>
      <c r="AV133" s="14" t="s">
        <v>87</v>
      </c>
      <c r="AW133" s="14" t="s">
        <v>32</v>
      </c>
      <c r="AX133" s="14" t="s">
        <v>76</v>
      </c>
      <c r="AY133" s="254" t="s">
        <v>165</v>
      </c>
    </row>
    <row r="134" spans="1:51" s="14" customFormat="1" ht="12">
      <c r="A134" s="14"/>
      <c r="B134" s="244"/>
      <c r="C134" s="245"/>
      <c r="D134" s="235" t="s">
        <v>174</v>
      </c>
      <c r="E134" s="246" t="s">
        <v>1</v>
      </c>
      <c r="F134" s="247" t="s">
        <v>177</v>
      </c>
      <c r="G134" s="245"/>
      <c r="H134" s="248">
        <v>12.618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174</v>
      </c>
      <c r="AU134" s="254" t="s">
        <v>87</v>
      </c>
      <c r="AV134" s="14" t="s">
        <v>87</v>
      </c>
      <c r="AW134" s="14" t="s">
        <v>32</v>
      </c>
      <c r="AX134" s="14" t="s">
        <v>76</v>
      </c>
      <c r="AY134" s="254" t="s">
        <v>165</v>
      </c>
    </row>
    <row r="135" spans="1:51" s="15" customFormat="1" ht="12">
      <c r="A135" s="15"/>
      <c r="B135" s="255"/>
      <c r="C135" s="256"/>
      <c r="D135" s="235" t="s">
        <v>174</v>
      </c>
      <c r="E135" s="257" t="s">
        <v>1</v>
      </c>
      <c r="F135" s="258" t="s">
        <v>130</v>
      </c>
      <c r="G135" s="256"/>
      <c r="H135" s="259">
        <v>214.105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5" t="s">
        <v>174</v>
      </c>
      <c r="AU135" s="265" t="s">
        <v>87</v>
      </c>
      <c r="AV135" s="15" t="s">
        <v>172</v>
      </c>
      <c r="AW135" s="15" t="s">
        <v>32</v>
      </c>
      <c r="AX135" s="15" t="s">
        <v>84</v>
      </c>
      <c r="AY135" s="265" t="s">
        <v>165</v>
      </c>
    </row>
    <row r="136" spans="1:65" s="2" customFormat="1" ht="24.15" customHeight="1">
      <c r="A136" s="39"/>
      <c r="B136" s="40"/>
      <c r="C136" s="220" t="s">
        <v>87</v>
      </c>
      <c r="D136" s="220" t="s">
        <v>167</v>
      </c>
      <c r="E136" s="221" t="s">
        <v>178</v>
      </c>
      <c r="F136" s="222" t="s">
        <v>179</v>
      </c>
      <c r="G136" s="223" t="s">
        <v>170</v>
      </c>
      <c r="H136" s="224">
        <v>447.947</v>
      </c>
      <c r="I136" s="225"/>
      <c r="J136" s="226">
        <f>ROUND(I136*H136,2)</f>
        <v>0</v>
      </c>
      <c r="K136" s="222" t="s">
        <v>171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0.22</v>
      </c>
      <c r="T136" s="230">
        <f>S136*H136</f>
        <v>98.54834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172</v>
      </c>
      <c r="AT136" s="231" t="s">
        <v>167</v>
      </c>
      <c r="AU136" s="231" t="s">
        <v>87</v>
      </c>
      <c r="AY136" s="18" t="s">
        <v>165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172</v>
      </c>
      <c r="BM136" s="231" t="s">
        <v>180</v>
      </c>
    </row>
    <row r="137" spans="1:51" s="13" customFormat="1" ht="12">
      <c r="A137" s="13"/>
      <c r="B137" s="233"/>
      <c r="C137" s="234"/>
      <c r="D137" s="235" t="s">
        <v>174</v>
      </c>
      <c r="E137" s="236" t="s">
        <v>1</v>
      </c>
      <c r="F137" s="237" t="s">
        <v>181</v>
      </c>
      <c r="G137" s="234"/>
      <c r="H137" s="236" t="s">
        <v>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174</v>
      </c>
      <c r="AU137" s="243" t="s">
        <v>87</v>
      </c>
      <c r="AV137" s="13" t="s">
        <v>84</v>
      </c>
      <c r="AW137" s="13" t="s">
        <v>32</v>
      </c>
      <c r="AX137" s="13" t="s">
        <v>76</v>
      </c>
      <c r="AY137" s="243" t="s">
        <v>165</v>
      </c>
    </row>
    <row r="138" spans="1:51" s="14" customFormat="1" ht="12">
      <c r="A138" s="14"/>
      <c r="B138" s="244"/>
      <c r="C138" s="245"/>
      <c r="D138" s="235" t="s">
        <v>174</v>
      </c>
      <c r="E138" s="246" t="s">
        <v>1</v>
      </c>
      <c r="F138" s="247" t="s">
        <v>182</v>
      </c>
      <c r="G138" s="245"/>
      <c r="H138" s="248">
        <v>447.947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174</v>
      </c>
      <c r="AU138" s="254" t="s">
        <v>87</v>
      </c>
      <c r="AV138" s="14" t="s">
        <v>87</v>
      </c>
      <c r="AW138" s="14" t="s">
        <v>32</v>
      </c>
      <c r="AX138" s="14" t="s">
        <v>84</v>
      </c>
      <c r="AY138" s="254" t="s">
        <v>165</v>
      </c>
    </row>
    <row r="139" spans="1:65" s="2" customFormat="1" ht="14.4" customHeight="1">
      <c r="A139" s="39"/>
      <c r="B139" s="40"/>
      <c r="C139" s="220" t="s">
        <v>111</v>
      </c>
      <c r="D139" s="220" t="s">
        <v>167</v>
      </c>
      <c r="E139" s="221" t="s">
        <v>183</v>
      </c>
      <c r="F139" s="222" t="s">
        <v>184</v>
      </c>
      <c r="G139" s="223" t="s">
        <v>185</v>
      </c>
      <c r="H139" s="224">
        <v>3</v>
      </c>
      <c r="I139" s="225"/>
      <c r="J139" s="226">
        <f>ROUND(I139*H139,2)</f>
        <v>0</v>
      </c>
      <c r="K139" s="222" t="s">
        <v>171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0.205</v>
      </c>
      <c r="T139" s="230">
        <f>S139*H139</f>
        <v>0.615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172</v>
      </c>
      <c r="AT139" s="231" t="s">
        <v>167</v>
      </c>
      <c r="AU139" s="231" t="s">
        <v>87</v>
      </c>
      <c r="AY139" s="18" t="s">
        <v>165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172</v>
      </c>
      <c r="BM139" s="231" t="s">
        <v>186</v>
      </c>
    </row>
    <row r="140" spans="1:51" s="13" customFormat="1" ht="12">
      <c r="A140" s="13"/>
      <c r="B140" s="233"/>
      <c r="C140" s="234"/>
      <c r="D140" s="235" t="s">
        <v>174</v>
      </c>
      <c r="E140" s="236" t="s">
        <v>1</v>
      </c>
      <c r="F140" s="237" t="s">
        <v>175</v>
      </c>
      <c r="G140" s="234"/>
      <c r="H140" s="236" t="s">
        <v>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174</v>
      </c>
      <c r="AU140" s="243" t="s">
        <v>87</v>
      </c>
      <c r="AV140" s="13" t="s">
        <v>84</v>
      </c>
      <c r="AW140" s="13" t="s">
        <v>32</v>
      </c>
      <c r="AX140" s="13" t="s">
        <v>76</v>
      </c>
      <c r="AY140" s="243" t="s">
        <v>165</v>
      </c>
    </row>
    <row r="141" spans="1:51" s="14" customFormat="1" ht="12">
      <c r="A141" s="14"/>
      <c r="B141" s="244"/>
      <c r="C141" s="245"/>
      <c r="D141" s="235" t="s">
        <v>174</v>
      </c>
      <c r="E141" s="246" t="s">
        <v>1</v>
      </c>
      <c r="F141" s="247" t="s">
        <v>187</v>
      </c>
      <c r="G141" s="245"/>
      <c r="H141" s="248">
        <v>3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174</v>
      </c>
      <c r="AU141" s="254" t="s">
        <v>87</v>
      </c>
      <c r="AV141" s="14" t="s">
        <v>87</v>
      </c>
      <c r="AW141" s="14" t="s">
        <v>32</v>
      </c>
      <c r="AX141" s="14" t="s">
        <v>84</v>
      </c>
      <c r="AY141" s="254" t="s">
        <v>165</v>
      </c>
    </row>
    <row r="142" spans="1:65" s="2" customFormat="1" ht="24.15" customHeight="1">
      <c r="A142" s="39"/>
      <c r="B142" s="40"/>
      <c r="C142" s="220" t="s">
        <v>172</v>
      </c>
      <c r="D142" s="220" t="s">
        <v>167</v>
      </c>
      <c r="E142" s="221" t="s">
        <v>188</v>
      </c>
      <c r="F142" s="222" t="s">
        <v>189</v>
      </c>
      <c r="G142" s="223" t="s">
        <v>190</v>
      </c>
      <c r="H142" s="224">
        <v>127</v>
      </c>
      <c r="I142" s="225"/>
      <c r="J142" s="226">
        <f>ROUND(I142*H142,2)</f>
        <v>0</v>
      </c>
      <c r="K142" s="222" t="s">
        <v>171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3E-05</v>
      </c>
      <c r="R142" s="229">
        <f>Q142*H142</f>
        <v>0.00381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172</v>
      </c>
      <c r="AT142" s="231" t="s">
        <v>167</v>
      </c>
      <c r="AU142" s="231" t="s">
        <v>87</v>
      </c>
      <c r="AY142" s="18" t="s">
        <v>165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172</v>
      </c>
      <c r="BM142" s="231" t="s">
        <v>191</v>
      </c>
    </row>
    <row r="143" spans="1:51" s="13" customFormat="1" ht="12">
      <c r="A143" s="13"/>
      <c r="B143" s="233"/>
      <c r="C143" s="234"/>
      <c r="D143" s="235" t="s">
        <v>174</v>
      </c>
      <c r="E143" s="236" t="s">
        <v>1</v>
      </c>
      <c r="F143" s="237" t="s">
        <v>175</v>
      </c>
      <c r="G143" s="234"/>
      <c r="H143" s="236" t="s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174</v>
      </c>
      <c r="AU143" s="243" t="s">
        <v>87</v>
      </c>
      <c r="AV143" s="13" t="s">
        <v>84</v>
      </c>
      <c r="AW143" s="13" t="s">
        <v>32</v>
      </c>
      <c r="AX143" s="13" t="s">
        <v>76</v>
      </c>
      <c r="AY143" s="243" t="s">
        <v>165</v>
      </c>
    </row>
    <row r="144" spans="1:51" s="14" customFormat="1" ht="12">
      <c r="A144" s="14"/>
      <c r="B144" s="244"/>
      <c r="C144" s="245"/>
      <c r="D144" s="235" t="s">
        <v>174</v>
      </c>
      <c r="E144" s="246" t="s">
        <v>1</v>
      </c>
      <c r="F144" s="247" t="s">
        <v>192</v>
      </c>
      <c r="G144" s="245"/>
      <c r="H144" s="248">
        <v>127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174</v>
      </c>
      <c r="AU144" s="254" t="s">
        <v>87</v>
      </c>
      <c r="AV144" s="14" t="s">
        <v>87</v>
      </c>
      <c r="AW144" s="14" t="s">
        <v>32</v>
      </c>
      <c r="AX144" s="14" t="s">
        <v>84</v>
      </c>
      <c r="AY144" s="254" t="s">
        <v>165</v>
      </c>
    </row>
    <row r="145" spans="1:65" s="2" customFormat="1" ht="24.15" customHeight="1">
      <c r="A145" s="39"/>
      <c r="B145" s="40"/>
      <c r="C145" s="220" t="s">
        <v>193</v>
      </c>
      <c r="D145" s="220" t="s">
        <v>167</v>
      </c>
      <c r="E145" s="221" t="s">
        <v>194</v>
      </c>
      <c r="F145" s="222" t="s">
        <v>195</v>
      </c>
      <c r="G145" s="223" t="s">
        <v>196</v>
      </c>
      <c r="H145" s="224">
        <v>12.7</v>
      </c>
      <c r="I145" s="225"/>
      <c r="J145" s="226">
        <f>ROUND(I145*H145,2)</f>
        <v>0</v>
      </c>
      <c r="K145" s="222" t="s">
        <v>171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172</v>
      </c>
      <c r="AT145" s="231" t="s">
        <v>167</v>
      </c>
      <c r="AU145" s="231" t="s">
        <v>87</v>
      </c>
      <c r="AY145" s="18" t="s">
        <v>165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172</v>
      </c>
      <c r="BM145" s="231" t="s">
        <v>197</v>
      </c>
    </row>
    <row r="146" spans="1:51" s="13" customFormat="1" ht="12">
      <c r="A146" s="13"/>
      <c r="B146" s="233"/>
      <c r="C146" s="234"/>
      <c r="D146" s="235" t="s">
        <v>174</v>
      </c>
      <c r="E146" s="236" t="s">
        <v>1</v>
      </c>
      <c r="F146" s="237" t="s">
        <v>175</v>
      </c>
      <c r="G146" s="234"/>
      <c r="H146" s="236" t="s">
        <v>1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174</v>
      </c>
      <c r="AU146" s="243" t="s">
        <v>87</v>
      </c>
      <c r="AV146" s="13" t="s">
        <v>84</v>
      </c>
      <c r="AW146" s="13" t="s">
        <v>32</v>
      </c>
      <c r="AX146" s="13" t="s">
        <v>76</v>
      </c>
      <c r="AY146" s="243" t="s">
        <v>165</v>
      </c>
    </row>
    <row r="147" spans="1:51" s="14" customFormat="1" ht="12">
      <c r="A147" s="14"/>
      <c r="B147" s="244"/>
      <c r="C147" s="245"/>
      <c r="D147" s="235" t="s">
        <v>174</v>
      </c>
      <c r="E147" s="246" t="s">
        <v>1</v>
      </c>
      <c r="F147" s="247" t="s">
        <v>198</v>
      </c>
      <c r="G147" s="245"/>
      <c r="H147" s="248">
        <v>12.7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174</v>
      </c>
      <c r="AU147" s="254" t="s">
        <v>87</v>
      </c>
      <c r="AV147" s="14" t="s">
        <v>87</v>
      </c>
      <c r="AW147" s="14" t="s">
        <v>32</v>
      </c>
      <c r="AX147" s="14" t="s">
        <v>84</v>
      </c>
      <c r="AY147" s="254" t="s">
        <v>165</v>
      </c>
    </row>
    <row r="148" spans="1:65" s="2" customFormat="1" ht="24.15" customHeight="1">
      <c r="A148" s="39"/>
      <c r="B148" s="40"/>
      <c r="C148" s="220" t="s">
        <v>199</v>
      </c>
      <c r="D148" s="220" t="s">
        <v>167</v>
      </c>
      <c r="E148" s="221" t="s">
        <v>200</v>
      </c>
      <c r="F148" s="222" t="s">
        <v>201</v>
      </c>
      <c r="G148" s="223" t="s">
        <v>185</v>
      </c>
      <c r="H148" s="224">
        <v>5.67</v>
      </c>
      <c r="I148" s="225"/>
      <c r="J148" s="226">
        <f>ROUND(I148*H148,2)</f>
        <v>0</v>
      </c>
      <c r="K148" s="222" t="s">
        <v>171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0.0369</v>
      </c>
      <c r="R148" s="229">
        <f>Q148*H148</f>
        <v>0.20922300000000002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172</v>
      </c>
      <c r="AT148" s="231" t="s">
        <v>167</v>
      </c>
      <c r="AU148" s="231" t="s">
        <v>87</v>
      </c>
      <c r="AY148" s="18" t="s">
        <v>165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172</v>
      </c>
      <c r="BM148" s="231" t="s">
        <v>202</v>
      </c>
    </row>
    <row r="149" spans="1:51" s="13" customFormat="1" ht="12">
      <c r="A149" s="13"/>
      <c r="B149" s="233"/>
      <c r="C149" s="234"/>
      <c r="D149" s="235" t="s">
        <v>174</v>
      </c>
      <c r="E149" s="236" t="s">
        <v>1</v>
      </c>
      <c r="F149" s="237" t="s">
        <v>175</v>
      </c>
      <c r="G149" s="234"/>
      <c r="H149" s="236" t="s">
        <v>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174</v>
      </c>
      <c r="AU149" s="243" t="s">
        <v>87</v>
      </c>
      <c r="AV149" s="13" t="s">
        <v>84</v>
      </c>
      <c r="AW149" s="13" t="s">
        <v>32</v>
      </c>
      <c r="AX149" s="13" t="s">
        <v>76</v>
      </c>
      <c r="AY149" s="243" t="s">
        <v>165</v>
      </c>
    </row>
    <row r="150" spans="1:51" s="14" customFormat="1" ht="12">
      <c r="A150" s="14"/>
      <c r="B150" s="244"/>
      <c r="C150" s="245"/>
      <c r="D150" s="235" t="s">
        <v>174</v>
      </c>
      <c r="E150" s="246" t="s">
        <v>1</v>
      </c>
      <c r="F150" s="247" t="s">
        <v>203</v>
      </c>
      <c r="G150" s="245"/>
      <c r="H150" s="248">
        <v>5.67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174</v>
      </c>
      <c r="AU150" s="254" t="s">
        <v>87</v>
      </c>
      <c r="AV150" s="14" t="s">
        <v>87</v>
      </c>
      <c r="AW150" s="14" t="s">
        <v>32</v>
      </c>
      <c r="AX150" s="14" t="s">
        <v>84</v>
      </c>
      <c r="AY150" s="254" t="s">
        <v>165</v>
      </c>
    </row>
    <row r="151" spans="1:65" s="2" customFormat="1" ht="24.15" customHeight="1">
      <c r="A151" s="39"/>
      <c r="B151" s="40"/>
      <c r="C151" s="220" t="s">
        <v>204</v>
      </c>
      <c r="D151" s="220" t="s">
        <v>167</v>
      </c>
      <c r="E151" s="221" t="s">
        <v>205</v>
      </c>
      <c r="F151" s="222" t="s">
        <v>206</v>
      </c>
      <c r="G151" s="223" t="s">
        <v>207</v>
      </c>
      <c r="H151" s="224">
        <v>11.34</v>
      </c>
      <c r="I151" s="225"/>
      <c r="J151" s="226">
        <f>ROUND(I151*H151,2)</f>
        <v>0</v>
      </c>
      <c r="K151" s="222" t="s">
        <v>171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172</v>
      </c>
      <c r="AT151" s="231" t="s">
        <v>167</v>
      </c>
      <c r="AU151" s="231" t="s">
        <v>87</v>
      </c>
      <c r="AY151" s="18" t="s">
        <v>165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172</v>
      </c>
      <c r="BM151" s="231" t="s">
        <v>208</v>
      </c>
    </row>
    <row r="152" spans="1:51" s="13" customFormat="1" ht="12">
      <c r="A152" s="13"/>
      <c r="B152" s="233"/>
      <c r="C152" s="234"/>
      <c r="D152" s="235" t="s">
        <v>174</v>
      </c>
      <c r="E152" s="236" t="s">
        <v>1</v>
      </c>
      <c r="F152" s="237" t="s">
        <v>175</v>
      </c>
      <c r="G152" s="234"/>
      <c r="H152" s="236" t="s">
        <v>1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174</v>
      </c>
      <c r="AU152" s="243" t="s">
        <v>87</v>
      </c>
      <c r="AV152" s="13" t="s">
        <v>84</v>
      </c>
      <c r="AW152" s="13" t="s">
        <v>32</v>
      </c>
      <c r="AX152" s="13" t="s">
        <v>76</v>
      </c>
      <c r="AY152" s="243" t="s">
        <v>165</v>
      </c>
    </row>
    <row r="153" spans="1:51" s="14" customFormat="1" ht="12">
      <c r="A153" s="14"/>
      <c r="B153" s="244"/>
      <c r="C153" s="245"/>
      <c r="D153" s="235" t="s">
        <v>174</v>
      </c>
      <c r="E153" s="246" t="s">
        <v>1</v>
      </c>
      <c r="F153" s="247" t="s">
        <v>209</v>
      </c>
      <c r="G153" s="245"/>
      <c r="H153" s="248">
        <v>11.34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174</v>
      </c>
      <c r="AU153" s="254" t="s">
        <v>87</v>
      </c>
      <c r="AV153" s="14" t="s">
        <v>87</v>
      </c>
      <c r="AW153" s="14" t="s">
        <v>32</v>
      </c>
      <c r="AX153" s="14" t="s">
        <v>84</v>
      </c>
      <c r="AY153" s="254" t="s">
        <v>165</v>
      </c>
    </row>
    <row r="154" spans="1:65" s="2" customFormat="1" ht="24.15" customHeight="1">
      <c r="A154" s="39"/>
      <c r="B154" s="40"/>
      <c r="C154" s="220" t="s">
        <v>210</v>
      </c>
      <c r="D154" s="220" t="s">
        <v>167</v>
      </c>
      <c r="E154" s="221" t="s">
        <v>211</v>
      </c>
      <c r="F154" s="222" t="s">
        <v>212</v>
      </c>
      <c r="G154" s="223" t="s">
        <v>207</v>
      </c>
      <c r="H154" s="224">
        <v>81.931</v>
      </c>
      <c r="I154" s="225"/>
      <c r="J154" s="226">
        <f>ROUND(I154*H154,2)</f>
        <v>0</v>
      </c>
      <c r="K154" s="222" t="s">
        <v>171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172</v>
      </c>
      <c r="AT154" s="231" t="s">
        <v>167</v>
      </c>
      <c r="AU154" s="231" t="s">
        <v>87</v>
      </c>
      <c r="AY154" s="18" t="s">
        <v>165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172</v>
      </c>
      <c r="BM154" s="231" t="s">
        <v>213</v>
      </c>
    </row>
    <row r="155" spans="1:51" s="13" customFormat="1" ht="12">
      <c r="A155" s="13"/>
      <c r="B155" s="233"/>
      <c r="C155" s="234"/>
      <c r="D155" s="235" t="s">
        <v>174</v>
      </c>
      <c r="E155" s="236" t="s">
        <v>1</v>
      </c>
      <c r="F155" s="237" t="s">
        <v>175</v>
      </c>
      <c r="G155" s="234"/>
      <c r="H155" s="236" t="s">
        <v>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174</v>
      </c>
      <c r="AU155" s="243" t="s">
        <v>87</v>
      </c>
      <c r="AV155" s="13" t="s">
        <v>84</v>
      </c>
      <c r="AW155" s="13" t="s">
        <v>32</v>
      </c>
      <c r="AX155" s="13" t="s">
        <v>76</v>
      </c>
      <c r="AY155" s="243" t="s">
        <v>165</v>
      </c>
    </row>
    <row r="156" spans="1:51" s="13" customFormat="1" ht="12">
      <c r="A156" s="13"/>
      <c r="B156" s="233"/>
      <c r="C156" s="234"/>
      <c r="D156" s="235" t="s">
        <v>174</v>
      </c>
      <c r="E156" s="236" t="s">
        <v>1</v>
      </c>
      <c r="F156" s="237" t="s">
        <v>214</v>
      </c>
      <c r="G156" s="234"/>
      <c r="H156" s="236" t="s">
        <v>1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174</v>
      </c>
      <c r="AU156" s="243" t="s">
        <v>87</v>
      </c>
      <c r="AV156" s="13" t="s">
        <v>84</v>
      </c>
      <c r="AW156" s="13" t="s">
        <v>32</v>
      </c>
      <c r="AX156" s="13" t="s">
        <v>76</v>
      </c>
      <c r="AY156" s="243" t="s">
        <v>165</v>
      </c>
    </row>
    <row r="157" spans="1:51" s="14" customFormat="1" ht="12">
      <c r="A157" s="14"/>
      <c r="B157" s="244"/>
      <c r="C157" s="245"/>
      <c r="D157" s="235" t="s">
        <v>174</v>
      </c>
      <c r="E157" s="246" t="s">
        <v>1</v>
      </c>
      <c r="F157" s="247" t="s">
        <v>215</v>
      </c>
      <c r="G157" s="245"/>
      <c r="H157" s="248">
        <v>344.64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174</v>
      </c>
      <c r="AU157" s="254" t="s">
        <v>87</v>
      </c>
      <c r="AV157" s="14" t="s">
        <v>87</v>
      </c>
      <c r="AW157" s="14" t="s">
        <v>32</v>
      </c>
      <c r="AX157" s="14" t="s">
        <v>76</v>
      </c>
      <c r="AY157" s="254" t="s">
        <v>165</v>
      </c>
    </row>
    <row r="158" spans="1:51" s="14" customFormat="1" ht="12">
      <c r="A158" s="14"/>
      <c r="B158" s="244"/>
      <c r="C158" s="245"/>
      <c r="D158" s="235" t="s">
        <v>174</v>
      </c>
      <c r="E158" s="246" t="s">
        <v>1</v>
      </c>
      <c r="F158" s="247" t="s">
        <v>216</v>
      </c>
      <c r="G158" s="245"/>
      <c r="H158" s="248">
        <v>0.85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174</v>
      </c>
      <c r="AU158" s="254" t="s">
        <v>87</v>
      </c>
      <c r="AV158" s="14" t="s">
        <v>87</v>
      </c>
      <c r="AW158" s="14" t="s">
        <v>32</v>
      </c>
      <c r="AX158" s="14" t="s">
        <v>76</v>
      </c>
      <c r="AY158" s="254" t="s">
        <v>165</v>
      </c>
    </row>
    <row r="159" spans="1:51" s="14" customFormat="1" ht="12">
      <c r="A159" s="14"/>
      <c r="B159" s="244"/>
      <c r="C159" s="245"/>
      <c r="D159" s="235" t="s">
        <v>174</v>
      </c>
      <c r="E159" s="246" t="s">
        <v>1</v>
      </c>
      <c r="F159" s="247" t="s">
        <v>217</v>
      </c>
      <c r="G159" s="245"/>
      <c r="H159" s="248">
        <v>0.019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174</v>
      </c>
      <c r="AU159" s="254" t="s">
        <v>87</v>
      </c>
      <c r="AV159" s="14" t="s">
        <v>87</v>
      </c>
      <c r="AW159" s="14" t="s">
        <v>32</v>
      </c>
      <c r="AX159" s="14" t="s">
        <v>76</v>
      </c>
      <c r="AY159" s="254" t="s">
        <v>165</v>
      </c>
    </row>
    <row r="160" spans="1:51" s="14" customFormat="1" ht="12">
      <c r="A160" s="14"/>
      <c r="B160" s="244"/>
      <c r="C160" s="245"/>
      <c r="D160" s="235" t="s">
        <v>174</v>
      </c>
      <c r="E160" s="246" t="s">
        <v>1</v>
      </c>
      <c r="F160" s="247" t="s">
        <v>218</v>
      </c>
      <c r="G160" s="245"/>
      <c r="H160" s="248">
        <v>6.8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174</v>
      </c>
      <c r="AU160" s="254" t="s">
        <v>87</v>
      </c>
      <c r="AV160" s="14" t="s">
        <v>87</v>
      </c>
      <c r="AW160" s="14" t="s">
        <v>32</v>
      </c>
      <c r="AX160" s="14" t="s">
        <v>76</v>
      </c>
      <c r="AY160" s="254" t="s">
        <v>165</v>
      </c>
    </row>
    <row r="161" spans="1:51" s="14" customFormat="1" ht="12">
      <c r="A161" s="14"/>
      <c r="B161" s="244"/>
      <c r="C161" s="245"/>
      <c r="D161" s="235" t="s">
        <v>174</v>
      </c>
      <c r="E161" s="246" t="s">
        <v>1</v>
      </c>
      <c r="F161" s="247" t="s">
        <v>219</v>
      </c>
      <c r="G161" s="245"/>
      <c r="H161" s="248">
        <v>5.175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174</v>
      </c>
      <c r="AU161" s="254" t="s">
        <v>87</v>
      </c>
      <c r="AV161" s="14" t="s">
        <v>87</v>
      </c>
      <c r="AW161" s="14" t="s">
        <v>32</v>
      </c>
      <c r="AX161" s="14" t="s">
        <v>76</v>
      </c>
      <c r="AY161" s="254" t="s">
        <v>165</v>
      </c>
    </row>
    <row r="162" spans="1:51" s="14" customFormat="1" ht="12">
      <c r="A162" s="14"/>
      <c r="B162" s="244"/>
      <c r="C162" s="245"/>
      <c r="D162" s="235" t="s">
        <v>174</v>
      </c>
      <c r="E162" s="246" t="s">
        <v>1</v>
      </c>
      <c r="F162" s="247" t="s">
        <v>220</v>
      </c>
      <c r="G162" s="245"/>
      <c r="H162" s="248">
        <v>-80.595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174</v>
      </c>
      <c r="AU162" s="254" t="s">
        <v>87</v>
      </c>
      <c r="AV162" s="14" t="s">
        <v>87</v>
      </c>
      <c r="AW162" s="14" t="s">
        <v>32</v>
      </c>
      <c r="AX162" s="14" t="s">
        <v>76</v>
      </c>
      <c r="AY162" s="254" t="s">
        <v>165</v>
      </c>
    </row>
    <row r="163" spans="1:51" s="14" customFormat="1" ht="12">
      <c r="A163" s="14"/>
      <c r="B163" s="244"/>
      <c r="C163" s="245"/>
      <c r="D163" s="235" t="s">
        <v>174</v>
      </c>
      <c r="E163" s="246" t="s">
        <v>1</v>
      </c>
      <c r="F163" s="247" t="s">
        <v>221</v>
      </c>
      <c r="G163" s="245"/>
      <c r="H163" s="248">
        <v>-3.785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174</v>
      </c>
      <c r="AU163" s="254" t="s">
        <v>87</v>
      </c>
      <c r="AV163" s="14" t="s">
        <v>87</v>
      </c>
      <c r="AW163" s="14" t="s">
        <v>32</v>
      </c>
      <c r="AX163" s="14" t="s">
        <v>76</v>
      </c>
      <c r="AY163" s="254" t="s">
        <v>165</v>
      </c>
    </row>
    <row r="164" spans="1:51" s="15" customFormat="1" ht="12">
      <c r="A164" s="15"/>
      <c r="B164" s="255"/>
      <c r="C164" s="256"/>
      <c r="D164" s="235" t="s">
        <v>174</v>
      </c>
      <c r="E164" s="257" t="s">
        <v>132</v>
      </c>
      <c r="F164" s="258" t="s">
        <v>130</v>
      </c>
      <c r="G164" s="256"/>
      <c r="H164" s="259">
        <v>273.104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174</v>
      </c>
      <c r="AU164" s="265" t="s">
        <v>87</v>
      </c>
      <c r="AV164" s="15" t="s">
        <v>172</v>
      </c>
      <c r="AW164" s="15" t="s">
        <v>32</v>
      </c>
      <c r="AX164" s="15" t="s">
        <v>76</v>
      </c>
      <c r="AY164" s="265" t="s">
        <v>165</v>
      </c>
    </row>
    <row r="165" spans="1:51" s="14" customFormat="1" ht="12">
      <c r="A165" s="14"/>
      <c r="B165" s="244"/>
      <c r="C165" s="245"/>
      <c r="D165" s="235" t="s">
        <v>174</v>
      </c>
      <c r="E165" s="246" t="s">
        <v>1</v>
      </c>
      <c r="F165" s="247" t="s">
        <v>222</v>
      </c>
      <c r="G165" s="245"/>
      <c r="H165" s="248">
        <v>81.931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174</v>
      </c>
      <c r="AU165" s="254" t="s">
        <v>87</v>
      </c>
      <c r="AV165" s="14" t="s">
        <v>87</v>
      </c>
      <c r="AW165" s="14" t="s">
        <v>32</v>
      </c>
      <c r="AX165" s="14" t="s">
        <v>84</v>
      </c>
      <c r="AY165" s="254" t="s">
        <v>165</v>
      </c>
    </row>
    <row r="166" spans="1:65" s="2" customFormat="1" ht="24.15" customHeight="1">
      <c r="A166" s="39"/>
      <c r="B166" s="40"/>
      <c r="C166" s="220" t="s">
        <v>223</v>
      </c>
      <c r="D166" s="220" t="s">
        <v>167</v>
      </c>
      <c r="E166" s="221" t="s">
        <v>224</v>
      </c>
      <c r="F166" s="222" t="s">
        <v>225</v>
      </c>
      <c r="G166" s="223" t="s">
        <v>207</v>
      </c>
      <c r="H166" s="224">
        <v>191.173</v>
      </c>
      <c r="I166" s="225"/>
      <c r="J166" s="226">
        <f>ROUND(I166*H166,2)</f>
        <v>0</v>
      </c>
      <c r="K166" s="222" t="s">
        <v>171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172</v>
      </c>
      <c r="AT166" s="231" t="s">
        <v>167</v>
      </c>
      <c r="AU166" s="231" t="s">
        <v>87</v>
      </c>
      <c r="AY166" s="18" t="s">
        <v>165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172</v>
      </c>
      <c r="BM166" s="231" t="s">
        <v>226</v>
      </c>
    </row>
    <row r="167" spans="1:51" s="14" customFormat="1" ht="12">
      <c r="A167" s="14"/>
      <c r="B167" s="244"/>
      <c r="C167" s="245"/>
      <c r="D167" s="235" t="s">
        <v>174</v>
      </c>
      <c r="E167" s="246" t="s">
        <v>1</v>
      </c>
      <c r="F167" s="247" t="s">
        <v>227</v>
      </c>
      <c r="G167" s="245"/>
      <c r="H167" s="248">
        <v>191.173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174</v>
      </c>
      <c r="AU167" s="254" t="s">
        <v>87</v>
      </c>
      <c r="AV167" s="14" t="s">
        <v>87</v>
      </c>
      <c r="AW167" s="14" t="s">
        <v>32</v>
      </c>
      <c r="AX167" s="14" t="s">
        <v>84</v>
      </c>
      <c r="AY167" s="254" t="s">
        <v>165</v>
      </c>
    </row>
    <row r="168" spans="1:65" s="2" customFormat="1" ht="14.4" customHeight="1">
      <c r="A168" s="39"/>
      <c r="B168" s="40"/>
      <c r="C168" s="220" t="s">
        <v>228</v>
      </c>
      <c r="D168" s="220" t="s">
        <v>167</v>
      </c>
      <c r="E168" s="221" t="s">
        <v>229</v>
      </c>
      <c r="F168" s="222" t="s">
        <v>230</v>
      </c>
      <c r="G168" s="223" t="s">
        <v>170</v>
      </c>
      <c r="H168" s="224">
        <v>875.1</v>
      </c>
      <c r="I168" s="225"/>
      <c r="J168" s="226">
        <f>ROUND(I168*H168,2)</f>
        <v>0</v>
      </c>
      <c r="K168" s="222" t="s">
        <v>171</v>
      </c>
      <c r="L168" s="45"/>
      <c r="M168" s="227" t="s">
        <v>1</v>
      </c>
      <c r="N168" s="228" t="s">
        <v>41</v>
      </c>
      <c r="O168" s="92"/>
      <c r="P168" s="229">
        <f>O168*H168</f>
        <v>0</v>
      </c>
      <c r="Q168" s="229">
        <v>0.00084</v>
      </c>
      <c r="R168" s="229">
        <f>Q168*H168</f>
        <v>0.7350840000000001</v>
      </c>
      <c r="S168" s="229">
        <v>0</v>
      </c>
      <c r="T168" s="23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1" t="s">
        <v>172</v>
      </c>
      <c r="AT168" s="231" t="s">
        <v>167</v>
      </c>
      <c r="AU168" s="231" t="s">
        <v>87</v>
      </c>
      <c r="AY168" s="18" t="s">
        <v>165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84</v>
      </c>
      <c r="BK168" s="232">
        <f>ROUND(I168*H168,2)</f>
        <v>0</v>
      </c>
      <c r="BL168" s="18" t="s">
        <v>172</v>
      </c>
      <c r="BM168" s="231" t="s">
        <v>231</v>
      </c>
    </row>
    <row r="169" spans="1:51" s="13" customFormat="1" ht="12">
      <c r="A169" s="13"/>
      <c r="B169" s="233"/>
      <c r="C169" s="234"/>
      <c r="D169" s="235" t="s">
        <v>174</v>
      </c>
      <c r="E169" s="236" t="s">
        <v>1</v>
      </c>
      <c r="F169" s="237" t="s">
        <v>175</v>
      </c>
      <c r="G169" s="234"/>
      <c r="H169" s="236" t="s">
        <v>1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174</v>
      </c>
      <c r="AU169" s="243" t="s">
        <v>87</v>
      </c>
      <c r="AV169" s="13" t="s">
        <v>84</v>
      </c>
      <c r="AW169" s="13" t="s">
        <v>32</v>
      </c>
      <c r="AX169" s="13" t="s">
        <v>76</v>
      </c>
      <c r="AY169" s="243" t="s">
        <v>165</v>
      </c>
    </row>
    <row r="170" spans="1:51" s="14" customFormat="1" ht="12">
      <c r="A170" s="14"/>
      <c r="B170" s="244"/>
      <c r="C170" s="245"/>
      <c r="D170" s="235" t="s">
        <v>174</v>
      </c>
      <c r="E170" s="246" t="s">
        <v>1</v>
      </c>
      <c r="F170" s="247" t="s">
        <v>232</v>
      </c>
      <c r="G170" s="245"/>
      <c r="H170" s="248">
        <v>861.5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174</v>
      </c>
      <c r="AU170" s="254" t="s">
        <v>87</v>
      </c>
      <c r="AV170" s="14" t="s">
        <v>87</v>
      </c>
      <c r="AW170" s="14" t="s">
        <v>32</v>
      </c>
      <c r="AX170" s="14" t="s">
        <v>76</v>
      </c>
      <c r="AY170" s="254" t="s">
        <v>165</v>
      </c>
    </row>
    <row r="171" spans="1:51" s="14" customFormat="1" ht="12">
      <c r="A171" s="14"/>
      <c r="B171" s="244"/>
      <c r="C171" s="245"/>
      <c r="D171" s="235" t="s">
        <v>174</v>
      </c>
      <c r="E171" s="246" t="s">
        <v>1</v>
      </c>
      <c r="F171" s="247" t="s">
        <v>233</v>
      </c>
      <c r="G171" s="245"/>
      <c r="H171" s="248">
        <v>13.6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174</v>
      </c>
      <c r="AU171" s="254" t="s">
        <v>87</v>
      </c>
      <c r="AV171" s="14" t="s">
        <v>87</v>
      </c>
      <c r="AW171" s="14" t="s">
        <v>32</v>
      </c>
      <c r="AX171" s="14" t="s">
        <v>76</v>
      </c>
      <c r="AY171" s="254" t="s">
        <v>165</v>
      </c>
    </row>
    <row r="172" spans="1:51" s="15" customFormat="1" ht="12">
      <c r="A172" s="15"/>
      <c r="B172" s="255"/>
      <c r="C172" s="256"/>
      <c r="D172" s="235" t="s">
        <v>174</v>
      </c>
      <c r="E172" s="257" t="s">
        <v>107</v>
      </c>
      <c r="F172" s="258" t="s">
        <v>130</v>
      </c>
      <c r="G172" s="256"/>
      <c r="H172" s="259">
        <v>875.1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5" t="s">
        <v>174</v>
      </c>
      <c r="AU172" s="265" t="s">
        <v>87</v>
      </c>
      <c r="AV172" s="15" t="s">
        <v>172</v>
      </c>
      <c r="AW172" s="15" t="s">
        <v>32</v>
      </c>
      <c r="AX172" s="15" t="s">
        <v>76</v>
      </c>
      <c r="AY172" s="265" t="s">
        <v>165</v>
      </c>
    </row>
    <row r="173" spans="1:51" s="14" customFormat="1" ht="12">
      <c r="A173" s="14"/>
      <c r="B173" s="244"/>
      <c r="C173" s="245"/>
      <c r="D173" s="235" t="s">
        <v>174</v>
      </c>
      <c r="E173" s="246" t="s">
        <v>1</v>
      </c>
      <c r="F173" s="247" t="s">
        <v>107</v>
      </c>
      <c r="G173" s="245"/>
      <c r="H173" s="248">
        <v>875.1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174</v>
      </c>
      <c r="AU173" s="254" t="s">
        <v>87</v>
      </c>
      <c r="AV173" s="14" t="s">
        <v>87</v>
      </c>
      <c r="AW173" s="14" t="s">
        <v>32</v>
      </c>
      <c r="AX173" s="14" t="s">
        <v>84</v>
      </c>
      <c r="AY173" s="254" t="s">
        <v>165</v>
      </c>
    </row>
    <row r="174" spans="1:65" s="2" customFormat="1" ht="24.15" customHeight="1">
      <c r="A174" s="39"/>
      <c r="B174" s="40"/>
      <c r="C174" s="220" t="s">
        <v>234</v>
      </c>
      <c r="D174" s="220" t="s">
        <v>167</v>
      </c>
      <c r="E174" s="221" t="s">
        <v>235</v>
      </c>
      <c r="F174" s="222" t="s">
        <v>236</v>
      </c>
      <c r="G174" s="223" t="s">
        <v>170</v>
      </c>
      <c r="H174" s="224">
        <v>437.55</v>
      </c>
      <c r="I174" s="225"/>
      <c r="J174" s="226">
        <f>ROUND(I174*H174,2)</f>
        <v>0</v>
      </c>
      <c r="K174" s="222" t="s">
        <v>171</v>
      </c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172</v>
      </c>
      <c r="AT174" s="231" t="s">
        <v>167</v>
      </c>
      <c r="AU174" s="231" t="s">
        <v>87</v>
      </c>
      <c r="AY174" s="18" t="s">
        <v>165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172</v>
      </c>
      <c r="BM174" s="231" t="s">
        <v>237</v>
      </c>
    </row>
    <row r="175" spans="1:51" s="14" customFormat="1" ht="12">
      <c r="A175" s="14"/>
      <c r="B175" s="244"/>
      <c r="C175" s="245"/>
      <c r="D175" s="235" t="s">
        <v>174</v>
      </c>
      <c r="E175" s="246" t="s">
        <v>1</v>
      </c>
      <c r="F175" s="247" t="s">
        <v>238</v>
      </c>
      <c r="G175" s="245"/>
      <c r="H175" s="248">
        <v>437.55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174</v>
      </c>
      <c r="AU175" s="254" t="s">
        <v>87</v>
      </c>
      <c r="AV175" s="14" t="s">
        <v>87</v>
      </c>
      <c r="AW175" s="14" t="s">
        <v>32</v>
      </c>
      <c r="AX175" s="14" t="s">
        <v>84</v>
      </c>
      <c r="AY175" s="254" t="s">
        <v>165</v>
      </c>
    </row>
    <row r="176" spans="1:65" s="2" customFormat="1" ht="24.15" customHeight="1">
      <c r="A176" s="39"/>
      <c r="B176" s="40"/>
      <c r="C176" s="220" t="s">
        <v>239</v>
      </c>
      <c r="D176" s="220" t="s">
        <v>167</v>
      </c>
      <c r="E176" s="221" t="s">
        <v>240</v>
      </c>
      <c r="F176" s="222" t="s">
        <v>241</v>
      </c>
      <c r="G176" s="223" t="s">
        <v>207</v>
      </c>
      <c r="H176" s="224">
        <v>81.931</v>
      </c>
      <c r="I176" s="225"/>
      <c r="J176" s="226">
        <f>ROUND(I176*H176,2)</f>
        <v>0</v>
      </c>
      <c r="K176" s="222" t="s">
        <v>171</v>
      </c>
      <c r="L176" s="45"/>
      <c r="M176" s="227" t="s">
        <v>1</v>
      </c>
      <c r="N176" s="228" t="s">
        <v>41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172</v>
      </c>
      <c r="AT176" s="231" t="s">
        <v>167</v>
      </c>
      <c r="AU176" s="231" t="s">
        <v>87</v>
      </c>
      <c r="AY176" s="18" t="s">
        <v>165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84</v>
      </c>
      <c r="BK176" s="232">
        <f>ROUND(I176*H176,2)</f>
        <v>0</v>
      </c>
      <c r="BL176" s="18" t="s">
        <v>172</v>
      </c>
      <c r="BM176" s="231" t="s">
        <v>242</v>
      </c>
    </row>
    <row r="177" spans="1:51" s="13" customFormat="1" ht="12">
      <c r="A177" s="13"/>
      <c r="B177" s="233"/>
      <c r="C177" s="234"/>
      <c r="D177" s="235" t="s">
        <v>174</v>
      </c>
      <c r="E177" s="236" t="s">
        <v>1</v>
      </c>
      <c r="F177" s="237" t="s">
        <v>175</v>
      </c>
      <c r="G177" s="234"/>
      <c r="H177" s="236" t="s">
        <v>1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174</v>
      </c>
      <c r="AU177" s="243" t="s">
        <v>87</v>
      </c>
      <c r="AV177" s="13" t="s">
        <v>84</v>
      </c>
      <c r="AW177" s="13" t="s">
        <v>32</v>
      </c>
      <c r="AX177" s="13" t="s">
        <v>76</v>
      </c>
      <c r="AY177" s="243" t="s">
        <v>165</v>
      </c>
    </row>
    <row r="178" spans="1:51" s="13" customFormat="1" ht="12">
      <c r="A178" s="13"/>
      <c r="B178" s="233"/>
      <c r="C178" s="234"/>
      <c r="D178" s="235" t="s">
        <v>174</v>
      </c>
      <c r="E178" s="236" t="s">
        <v>1</v>
      </c>
      <c r="F178" s="237" t="s">
        <v>243</v>
      </c>
      <c r="G178" s="234"/>
      <c r="H178" s="236" t="s">
        <v>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174</v>
      </c>
      <c r="AU178" s="243" t="s">
        <v>87</v>
      </c>
      <c r="AV178" s="13" t="s">
        <v>84</v>
      </c>
      <c r="AW178" s="13" t="s">
        <v>32</v>
      </c>
      <c r="AX178" s="13" t="s">
        <v>76</v>
      </c>
      <c r="AY178" s="243" t="s">
        <v>165</v>
      </c>
    </row>
    <row r="179" spans="1:51" s="13" customFormat="1" ht="12">
      <c r="A179" s="13"/>
      <c r="B179" s="233"/>
      <c r="C179" s="234"/>
      <c r="D179" s="235" t="s">
        <v>174</v>
      </c>
      <c r="E179" s="236" t="s">
        <v>1</v>
      </c>
      <c r="F179" s="237" t="s">
        <v>244</v>
      </c>
      <c r="G179" s="234"/>
      <c r="H179" s="236" t="s">
        <v>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174</v>
      </c>
      <c r="AU179" s="243" t="s">
        <v>87</v>
      </c>
      <c r="AV179" s="13" t="s">
        <v>84</v>
      </c>
      <c r="AW179" s="13" t="s">
        <v>32</v>
      </c>
      <c r="AX179" s="13" t="s">
        <v>76</v>
      </c>
      <c r="AY179" s="243" t="s">
        <v>165</v>
      </c>
    </row>
    <row r="180" spans="1:51" s="14" customFormat="1" ht="12">
      <c r="A180" s="14"/>
      <c r="B180" s="244"/>
      <c r="C180" s="245"/>
      <c r="D180" s="235" t="s">
        <v>174</v>
      </c>
      <c r="E180" s="246" t="s">
        <v>1</v>
      </c>
      <c r="F180" s="247" t="s">
        <v>245</v>
      </c>
      <c r="G180" s="245"/>
      <c r="H180" s="248">
        <v>20.493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174</v>
      </c>
      <c r="AU180" s="254" t="s">
        <v>87</v>
      </c>
      <c r="AV180" s="14" t="s">
        <v>87</v>
      </c>
      <c r="AW180" s="14" t="s">
        <v>32</v>
      </c>
      <c r="AX180" s="14" t="s">
        <v>76</v>
      </c>
      <c r="AY180" s="254" t="s">
        <v>165</v>
      </c>
    </row>
    <row r="181" spans="1:51" s="16" customFormat="1" ht="12">
      <c r="A181" s="16"/>
      <c r="B181" s="266"/>
      <c r="C181" s="267"/>
      <c r="D181" s="235" t="s">
        <v>174</v>
      </c>
      <c r="E181" s="268" t="s">
        <v>101</v>
      </c>
      <c r="F181" s="269" t="s">
        <v>96</v>
      </c>
      <c r="G181" s="267"/>
      <c r="H181" s="270">
        <v>20.493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76" t="s">
        <v>174</v>
      </c>
      <c r="AU181" s="276" t="s">
        <v>87</v>
      </c>
      <c r="AV181" s="16" t="s">
        <v>111</v>
      </c>
      <c r="AW181" s="16" t="s">
        <v>32</v>
      </c>
      <c r="AX181" s="16" t="s">
        <v>76</v>
      </c>
      <c r="AY181" s="276" t="s">
        <v>165</v>
      </c>
    </row>
    <row r="182" spans="1:51" s="13" customFormat="1" ht="12">
      <c r="A182" s="13"/>
      <c r="B182" s="233"/>
      <c r="C182" s="234"/>
      <c r="D182" s="235" t="s">
        <v>174</v>
      </c>
      <c r="E182" s="236" t="s">
        <v>1</v>
      </c>
      <c r="F182" s="237" t="s">
        <v>246</v>
      </c>
      <c r="G182" s="234"/>
      <c r="H182" s="236" t="s">
        <v>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174</v>
      </c>
      <c r="AU182" s="243" t="s">
        <v>87</v>
      </c>
      <c r="AV182" s="13" t="s">
        <v>84</v>
      </c>
      <c r="AW182" s="13" t="s">
        <v>32</v>
      </c>
      <c r="AX182" s="13" t="s">
        <v>76</v>
      </c>
      <c r="AY182" s="243" t="s">
        <v>165</v>
      </c>
    </row>
    <row r="183" spans="1:51" s="14" customFormat="1" ht="12">
      <c r="A183" s="14"/>
      <c r="B183" s="244"/>
      <c r="C183" s="245"/>
      <c r="D183" s="235" t="s">
        <v>174</v>
      </c>
      <c r="E183" s="246" t="s">
        <v>1</v>
      </c>
      <c r="F183" s="247" t="s">
        <v>247</v>
      </c>
      <c r="G183" s="245"/>
      <c r="H183" s="248">
        <v>81.972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174</v>
      </c>
      <c r="AU183" s="254" t="s">
        <v>87</v>
      </c>
      <c r="AV183" s="14" t="s">
        <v>87</v>
      </c>
      <c r="AW183" s="14" t="s">
        <v>32</v>
      </c>
      <c r="AX183" s="14" t="s">
        <v>76</v>
      </c>
      <c r="AY183" s="254" t="s">
        <v>165</v>
      </c>
    </row>
    <row r="184" spans="1:51" s="16" customFormat="1" ht="12">
      <c r="A184" s="16"/>
      <c r="B184" s="266"/>
      <c r="C184" s="267"/>
      <c r="D184" s="235" t="s">
        <v>174</v>
      </c>
      <c r="E184" s="268" t="s">
        <v>103</v>
      </c>
      <c r="F184" s="269" t="s">
        <v>96</v>
      </c>
      <c r="G184" s="267"/>
      <c r="H184" s="270">
        <v>81.972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6" t="s">
        <v>174</v>
      </c>
      <c r="AU184" s="276" t="s">
        <v>87</v>
      </c>
      <c r="AV184" s="16" t="s">
        <v>111</v>
      </c>
      <c r="AW184" s="16" t="s">
        <v>32</v>
      </c>
      <c r="AX184" s="16" t="s">
        <v>76</v>
      </c>
      <c r="AY184" s="276" t="s">
        <v>165</v>
      </c>
    </row>
    <row r="185" spans="1:51" s="13" customFormat="1" ht="12">
      <c r="A185" s="13"/>
      <c r="B185" s="233"/>
      <c r="C185" s="234"/>
      <c r="D185" s="235" t="s">
        <v>174</v>
      </c>
      <c r="E185" s="236" t="s">
        <v>1</v>
      </c>
      <c r="F185" s="237" t="s">
        <v>248</v>
      </c>
      <c r="G185" s="234"/>
      <c r="H185" s="236" t="s">
        <v>1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174</v>
      </c>
      <c r="AU185" s="243" t="s">
        <v>87</v>
      </c>
      <c r="AV185" s="13" t="s">
        <v>84</v>
      </c>
      <c r="AW185" s="13" t="s">
        <v>32</v>
      </c>
      <c r="AX185" s="13" t="s">
        <v>76</v>
      </c>
      <c r="AY185" s="243" t="s">
        <v>165</v>
      </c>
    </row>
    <row r="186" spans="1:51" s="14" customFormat="1" ht="12">
      <c r="A186" s="14"/>
      <c r="B186" s="244"/>
      <c r="C186" s="245"/>
      <c r="D186" s="235" t="s">
        <v>174</v>
      </c>
      <c r="E186" s="246" t="s">
        <v>1</v>
      </c>
      <c r="F186" s="247" t="s">
        <v>249</v>
      </c>
      <c r="G186" s="245"/>
      <c r="H186" s="248">
        <v>0.162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174</v>
      </c>
      <c r="AU186" s="254" t="s">
        <v>87</v>
      </c>
      <c r="AV186" s="14" t="s">
        <v>87</v>
      </c>
      <c r="AW186" s="14" t="s">
        <v>32</v>
      </c>
      <c r="AX186" s="14" t="s">
        <v>76</v>
      </c>
      <c r="AY186" s="254" t="s">
        <v>165</v>
      </c>
    </row>
    <row r="187" spans="1:51" s="16" customFormat="1" ht="12">
      <c r="A187" s="16"/>
      <c r="B187" s="266"/>
      <c r="C187" s="267"/>
      <c r="D187" s="235" t="s">
        <v>174</v>
      </c>
      <c r="E187" s="268" t="s">
        <v>95</v>
      </c>
      <c r="F187" s="269" t="s">
        <v>96</v>
      </c>
      <c r="G187" s="267"/>
      <c r="H187" s="270">
        <v>0.162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76" t="s">
        <v>174</v>
      </c>
      <c r="AU187" s="276" t="s">
        <v>87</v>
      </c>
      <c r="AV187" s="16" t="s">
        <v>111</v>
      </c>
      <c r="AW187" s="16" t="s">
        <v>32</v>
      </c>
      <c r="AX187" s="16" t="s">
        <v>76</v>
      </c>
      <c r="AY187" s="276" t="s">
        <v>165</v>
      </c>
    </row>
    <row r="188" spans="1:51" s="14" customFormat="1" ht="12">
      <c r="A188" s="14"/>
      <c r="B188" s="244"/>
      <c r="C188" s="245"/>
      <c r="D188" s="235" t="s">
        <v>174</v>
      </c>
      <c r="E188" s="246" t="s">
        <v>1</v>
      </c>
      <c r="F188" s="247" t="s">
        <v>250</v>
      </c>
      <c r="G188" s="245"/>
      <c r="H188" s="248">
        <v>0.25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174</v>
      </c>
      <c r="AU188" s="254" t="s">
        <v>87</v>
      </c>
      <c r="AV188" s="14" t="s">
        <v>87</v>
      </c>
      <c r="AW188" s="14" t="s">
        <v>32</v>
      </c>
      <c r="AX188" s="14" t="s">
        <v>76</v>
      </c>
      <c r="AY188" s="254" t="s">
        <v>165</v>
      </c>
    </row>
    <row r="189" spans="1:51" s="14" customFormat="1" ht="12">
      <c r="A189" s="14"/>
      <c r="B189" s="244"/>
      <c r="C189" s="245"/>
      <c r="D189" s="235" t="s">
        <v>174</v>
      </c>
      <c r="E189" s="246" t="s">
        <v>1</v>
      </c>
      <c r="F189" s="247" t="s">
        <v>251</v>
      </c>
      <c r="G189" s="245"/>
      <c r="H189" s="248">
        <v>0.019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174</v>
      </c>
      <c r="AU189" s="254" t="s">
        <v>87</v>
      </c>
      <c r="AV189" s="14" t="s">
        <v>87</v>
      </c>
      <c r="AW189" s="14" t="s">
        <v>32</v>
      </c>
      <c r="AX189" s="14" t="s">
        <v>76</v>
      </c>
      <c r="AY189" s="254" t="s">
        <v>165</v>
      </c>
    </row>
    <row r="190" spans="1:51" s="15" customFormat="1" ht="12">
      <c r="A190" s="15"/>
      <c r="B190" s="255"/>
      <c r="C190" s="256"/>
      <c r="D190" s="235" t="s">
        <v>174</v>
      </c>
      <c r="E190" s="257" t="s">
        <v>129</v>
      </c>
      <c r="F190" s="258" t="s">
        <v>130</v>
      </c>
      <c r="G190" s="256"/>
      <c r="H190" s="259">
        <v>102.896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5" t="s">
        <v>174</v>
      </c>
      <c r="AU190" s="265" t="s">
        <v>87</v>
      </c>
      <c r="AV190" s="15" t="s">
        <v>172</v>
      </c>
      <c r="AW190" s="15" t="s">
        <v>32</v>
      </c>
      <c r="AX190" s="15" t="s">
        <v>76</v>
      </c>
      <c r="AY190" s="265" t="s">
        <v>165</v>
      </c>
    </row>
    <row r="191" spans="1:51" s="14" customFormat="1" ht="12">
      <c r="A191" s="14"/>
      <c r="B191" s="244"/>
      <c r="C191" s="245"/>
      <c r="D191" s="235" t="s">
        <v>174</v>
      </c>
      <c r="E191" s="246" t="s">
        <v>123</v>
      </c>
      <c r="F191" s="247" t="s">
        <v>252</v>
      </c>
      <c r="G191" s="245"/>
      <c r="H191" s="248">
        <v>170.208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174</v>
      </c>
      <c r="AU191" s="254" t="s">
        <v>87</v>
      </c>
      <c r="AV191" s="14" t="s">
        <v>87</v>
      </c>
      <c r="AW191" s="14" t="s">
        <v>32</v>
      </c>
      <c r="AX191" s="14" t="s">
        <v>76</v>
      </c>
      <c r="AY191" s="254" t="s">
        <v>165</v>
      </c>
    </row>
    <row r="192" spans="1:51" s="14" customFormat="1" ht="12">
      <c r="A192" s="14"/>
      <c r="B192" s="244"/>
      <c r="C192" s="245"/>
      <c r="D192" s="235" t="s">
        <v>174</v>
      </c>
      <c r="E192" s="246" t="s">
        <v>125</v>
      </c>
      <c r="F192" s="247" t="s">
        <v>132</v>
      </c>
      <c r="G192" s="245"/>
      <c r="H192" s="248">
        <v>273.104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174</v>
      </c>
      <c r="AU192" s="254" t="s">
        <v>87</v>
      </c>
      <c r="AV192" s="14" t="s">
        <v>87</v>
      </c>
      <c r="AW192" s="14" t="s">
        <v>32</v>
      </c>
      <c r="AX192" s="14" t="s">
        <v>76</v>
      </c>
      <c r="AY192" s="254" t="s">
        <v>165</v>
      </c>
    </row>
    <row r="193" spans="1:51" s="14" customFormat="1" ht="12">
      <c r="A193" s="14"/>
      <c r="B193" s="244"/>
      <c r="C193" s="245"/>
      <c r="D193" s="235" t="s">
        <v>174</v>
      </c>
      <c r="E193" s="246" t="s">
        <v>1</v>
      </c>
      <c r="F193" s="247" t="s">
        <v>253</v>
      </c>
      <c r="G193" s="245"/>
      <c r="H193" s="248">
        <v>81.931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174</v>
      </c>
      <c r="AU193" s="254" t="s">
        <v>87</v>
      </c>
      <c r="AV193" s="14" t="s">
        <v>87</v>
      </c>
      <c r="AW193" s="14" t="s">
        <v>32</v>
      </c>
      <c r="AX193" s="14" t="s">
        <v>84</v>
      </c>
      <c r="AY193" s="254" t="s">
        <v>165</v>
      </c>
    </row>
    <row r="194" spans="1:65" s="2" customFormat="1" ht="24.15" customHeight="1">
      <c r="A194" s="39"/>
      <c r="B194" s="40"/>
      <c r="C194" s="220" t="s">
        <v>254</v>
      </c>
      <c r="D194" s="220" t="s">
        <v>167</v>
      </c>
      <c r="E194" s="221" t="s">
        <v>255</v>
      </c>
      <c r="F194" s="222" t="s">
        <v>256</v>
      </c>
      <c r="G194" s="223" t="s">
        <v>207</v>
      </c>
      <c r="H194" s="224">
        <v>191.173</v>
      </c>
      <c r="I194" s="225"/>
      <c r="J194" s="226">
        <f>ROUND(I194*H194,2)</f>
        <v>0</v>
      </c>
      <c r="K194" s="222" t="s">
        <v>171</v>
      </c>
      <c r="L194" s="45"/>
      <c r="M194" s="227" t="s">
        <v>1</v>
      </c>
      <c r="N194" s="228" t="s">
        <v>41</v>
      </c>
      <c r="O194" s="92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1" t="s">
        <v>172</v>
      </c>
      <c r="AT194" s="231" t="s">
        <v>167</v>
      </c>
      <c r="AU194" s="231" t="s">
        <v>87</v>
      </c>
      <c r="AY194" s="18" t="s">
        <v>165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84</v>
      </c>
      <c r="BK194" s="232">
        <f>ROUND(I194*H194,2)</f>
        <v>0</v>
      </c>
      <c r="BL194" s="18" t="s">
        <v>172</v>
      </c>
      <c r="BM194" s="231" t="s">
        <v>257</v>
      </c>
    </row>
    <row r="195" spans="1:51" s="14" customFormat="1" ht="12">
      <c r="A195" s="14"/>
      <c r="B195" s="244"/>
      <c r="C195" s="245"/>
      <c r="D195" s="235" t="s">
        <v>174</v>
      </c>
      <c r="E195" s="246" t="s">
        <v>1</v>
      </c>
      <c r="F195" s="247" t="s">
        <v>258</v>
      </c>
      <c r="G195" s="245"/>
      <c r="H195" s="248">
        <v>191.173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174</v>
      </c>
      <c r="AU195" s="254" t="s">
        <v>87</v>
      </c>
      <c r="AV195" s="14" t="s">
        <v>87</v>
      </c>
      <c r="AW195" s="14" t="s">
        <v>32</v>
      </c>
      <c r="AX195" s="14" t="s">
        <v>84</v>
      </c>
      <c r="AY195" s="254" t="s">
        <v>165</v>
      </c>
    </row>
    <row r="196" spans="1:65" s="2" customFormat="1" ht="24.15" customHeight="1">
      <c r="A196" s="39"/>
      <c r="B196" s="40"/>
      <c r="C196" s="220" t="s">
        <v>259</v>
      </c>
      <c r="D196" s="220" t="s">
        <v>167</v>
      </c>
      <c r="E196" s="221" t="s">
        <v>260</v>
      </c>
      <c r="F196" s="222" t="s">
        <v>261</v>
      </c>
      <c r="G196" s="223" t="s">
        <v>207</v>
      </c>
      <c r="H196" s="224">
        <v>81.931</v>
      </c>
      <c r="I196" s="225"/>
      <c r="J196" s="226">
        <f>ROUND(I196*H196,2)</f>
        <v>0</v>
      </c>
      <c r="K196" s="222" t="s">
        <v>171</v>
      </c>
      <c r="L196" s="45"/>
      <c r="M196" s="227" t="s">
        <v>1</v>
      </c>
      <c r="N196" s="228" t="s">
        <v>41</v>
      </c>
      <c r="O196" s="92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172</v>
      </c>
      <c r="AT196" s="231" t="s">
        <v>167</v>
      </c>
      <c r="AU196" s="231" t="s">
        <v>87</v>
      </c>
      <c r="AY196" s="18" t="s">
        <v>165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84</v>
      </c>
      <c r="BK196" s="232">
        <f>ROUND(I196*H196,2)</f>
        <v>0</v>
      </c>
      <c r="BL196" s="18" t="s">
        <v>172</v>
      </c>
      <c r="BM196" s="231" t="s">
        <v>262</v>
      </c>
    </row>
    <row r="197" spans="1:51" s="14" customFormat="1" ht="12">
      <c r="A197" s="14"/>
      <c r="B197" s="244"/>
      <c r="C197" s="245"/>
      <c r="D197" s="235" t="s">
        <v>174</v>
      </c>
      <c r="E197" s="246" t="s">
        <v>1</v>
      </c>
      <c r="F197" s="247" t="s">
        <v>263</v>
      </c>
      <c r="G197" s="245"/>
      <c r="H197" s="248">
        <v>81.931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174</v>
      </c>
      <c r="AU197" s="254" t="s">
        <v>87</v>
      </c>
      <c r="AV197" s="14" t="s">
        <v>87</v>
      </c>
      <c r="AW197" s="14" t="s">
        <v>32</v>
      </c>
      <c r="AX197" s="14" t="s">
        <v>84</v>
      </c>
      <c r="AY197" s="254" t="s">
        <v>165</v>
      </c>
    </row>
    <row r="198" spans="1:65" s="2" customFormat="1" ht="24.15" customHeight="1">
      <c r="A198" s="39"/>
      <c r="B198" s="40"/>
      <c r="C198" s="220" t="s">
        <v>8</v>
      </c>
      <c r="D198" s="220" t="s">
        <v>167</v>
      </c>
      <c r="E198" s="221" t="s">
        <v>264</v>
      </c>
      <c r="F198" s="222" t="s">
        <v>265</v>
      </c>
      <c r="G198" s="223" t="s">
        <v>207</v>
      </c>
      <c r="H198" s="224">
        <v>191.173</v>
      </c>
      <c r="I198" s="225"/>
      <c r="J198" s="226">
        <f>ROUND(I198*H198,2)</f>
        <v>0</v>
      </c>
      <c r="K198" s="222" t="s">
        <v>171</v>
      </c>
      <c r="L198" s="45"/>
      <c r="M198" s="227" t="s">
        <v>1</v>
      </c>
      <c r="N198" s="228" t="s">
        <v>41</v>
      </c>
      <c r="O198" s="92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1" t="s">
        <v>172</v>
      </c>
      <c r="AT198" s="231" t="s">
        <v>167</v>
      </c>
      <c r="AU198" s="231" t="s">
        <v>87</v>
      </c>
      <c r="AY198" s="18" t="s">
        <v>165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84</v>
      </c>
      <c r="BK198" s="232">
        <f>ROUND(I198*H198,2)</f>
        <v>0</v>
      </c>
      <c r="BL198" s="18" t="s">
        <v>172</v>
      </c>
      <c r="BM198" s="231" t="s">
        <v>266</v>
      </c>
    </row>
    <row r="199" spans="1:51" s="14" customFormat="1" ht="12">
      <c r="A199" s="14"/>
      <c r="B199" s="244"/>
      <c r="C199" s="245"/>
      <c r="D199" s="235" t="s">
        <v>174</v>
      </c>
      <c r="E199" s="246" t="s">
        <v>1</v>
      </c>
      <c r="F199" s="247" t="s">
        <v>267</v>
      </c>
      <c r="G199" s="245"/>
      <c r="H199" s="248">
        <v>191.173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174</v>
      </c>
      <c r="AU199" s="254" t="s">
        <v>87</v>
      </c>
      <c r="AV199" s="14" t="s">
        <v>87</v>
      </c>
      <c r="AW199" s="14" t="s">
        <v>32</v>
      </c>
      <c r="AX199" s="14" t="s">
        <v>84</v>
      </c>
      <c r="AY199" s="254" t="s">
        <v>165</v>
      </c>
    </row>
    <row r="200" spans="1:65" s="2" customFormat="1" ht="14.4" customHeight="1">
      <c r="A200" s="39"/>
      <c r="B200" s="40"/>
      <c r="C200" s="220" t="s">
        <v>268</v>
      </c>
      <c r="D200" s="220" t="s">
        <v>167</v>
      </c>
      <c r="E200" s="221" t="s">
        <v>269</v>
      </c>
      <c r="F200" s="222" t="s">
        <v>270</v>
      </c>
      <c r="G200" s="223" t="s">
        <v>207</v>
      </c>
      <c r="H200" s="224">
        <v>273.104</v>
      </c>
      <c r="I200" s="225"/>
      <c r="J200" s="226">
        <f>ROUND(I200*H200,2)</f>
        <v>0</v>
      </c>
      <c r="K200" s="222" t="s">
        <v>171</v>
      </c>
      <c r="L200" s="45"/>
      <c r="M200" s="227" t="s">
        <v>1</v>
      </c>
      <c r="N200" s="228" t="s">
        <v>41</v>
      </c>
      <c r="O200" s="9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1" t="s">
        <v>172</v>
      </c>
      <c r="AT200" s="231" t="s">
        <v>167</v>
      </c>
      <c r="AU200" s="231" t="s">
        <v>87</v>
      </c>
      <c r="AY200" s="18" t="s">
        <v>165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84</v>
      </c>
      <c r="BK200" s="232">
        <f>ROUND(I200*H200,2)</f>
        <v>0</v>
      </c>
      <c r="BL200" s="18" t="s">
        <v>172</v>
      </c>
      <c r="BM200" s="231" t="s">
        <v>271</v>
      </c>
    </row>
    <row r="201" spans="1:51" s="14" customFormat="1" ht="12">
      <c r="A201" s="14"/>
      <c r="B201" s="244"/>
      <c r="C201" s="245"/>
      <c r="D201" s="235" t="s">
        <v>174</v>
      </c>
      <c r="E201" s="246" t="s">
        <v>1</v>
      </c>
      <c r="F201" s="247" t="s">
        <v>125</v>
      </c>
      <c r="G201" s="245"/>
      <c r="H201" s="248">
        <v>273.104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174</v>
      </c>
      <c r="AU201" s="254" t="s">
        <v>87</v>
      </c>
      <c r="AV201" s="14" t="s">
        <v>87</v>
      </c>
      <c r="AW201" s="14" t="s">
        <v>32</v>
      </c>
      <c r="AX201" s="14" t="s">
        <v>84</v>
      </c>
      <c r="AY201" s="254" t="s">
        <v>165</v>
      </c>
    </row>
    <row r="202" spans="1:65" s="2" customFormat="1" ht="24.15" customHeight="1">
      <c r="A202" s="39"/>
      <c r="B202" s="40"/>
      <c r="C202" s="220" t="s">
        <v>272</v>
      </c>
      <c r="D202" s="220" t="s">
        <v>167</v>
      </c>
      <c r="E202" s="221" t="s">
        <v>273</v>
      </c>
      <c r="F202" s="222" t="s">
        <v>274</v>
      </c>
      <c r="G202" s="223" t="s">
        <v>275</v>
      </c>
      <c r="H202" s="224">
        <v>170.208</v>
      </c>
      <c r="I202" s="225"/>
      <c r="J202" s="226">
        <f>ROUND(I202*H202,2)</f>
        <v>0</v>
      </c>
      <c r="K202" s="222" t="s">
        <v>171</v>
      </c>
      <c r="L202" s="45"/>
      <c r="M202" s="227" t="s">
        <v>1</v>
      </c>
      <c r="N202" s="228" t="s">
        <v>41</v>
      </c>
      <c r="O202" s="92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172</v>
      </c>
      <c r="AT202" s="231" t="s">
        <v>167</v>
      </c>
      <c r="AU202" s="231" t="s">
        <v>87</v>
      </c>
      <c r="AY202" s="18" t="s">
        <v>165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84</v>
      </c>
      <c r="BK202" s="232">
        <f>ROUND(I202*H202,2)</f>
        <v>0</v>
      </c>
      <c r="BL202" s="18" t="s">
        <v>172</v>
      </c>
      <c r="BM202" s="231" t="s">
        <v>276</v>
      </c>
    </row>
    <row r="203" spans="1:51" s="14" customFormat="1" ht="12">
      <c r="A203" s="14"/>
      <c r="B203" s="244"/>
      <c r="C203" s="245"/>
      <c r="D203" s="235" t="s">
        <v>174</v>
      </c>
      <c r="E203" s="246" t="s">
        <v>1</v>
      </c>
      <c r="F203" s="247" t="s">
        <v>252</v>
      </c>
      <c r="G203" s="245"/>
      <c r="H203" s="248">
        <v>170.208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174</v>
      </c>
      <c r="AU203" s="254" t="s">
        <v>87</v>
      </c>
      <c r="AV203" s="14" t="s">
        <v>87</v>
      </c>
      <c r="AW203" s="14" t="s">
        <v>32</v>
      </c>
      <c r="AX203" s="14" t="s">
        <v>84</v>
      </c>
      <c r="AY203" s="254" t="s">
        <v>165</v>
      </c>
    </row>
    <row r="204" spans="1:65" s="2" customFormat="1" ht="24.15" customHeight="1">
      <c r="A204" s="39"/>
      <c r="B204" s="40"/>
      <c r="C204" s="220" t="s">
        <v>277</v>
      </c>
      <c r="D204" s="220" t="s">
        <v>167</v>
      </c>
      <c r="E204" s="221" t="s">
        <v>278</v>
      </c>
      <c r="F204" s="222" t="s">
        <v>279</v>
      </c>
      <c r="G204" s="223" t="s">
        <v>207</v>
      </c>
      <c r="H204" s="224">
        <v>0.25</v>
      </c>
      <c r="I204" s="225"/>
      <c r="J204" s="226">
        <f>ROUND(I204*H204,2)</f>
        <v>0</v>
      </c>
      <c r="K204" s="222" t="s">
        <v>171</v>
      </c>
      <c r="L204" s="45"/>
      <c r="M204" s="227" t="s">
        <v>1</v>
      </c>
      <c r="N204" s="228" t="s">
        <v>41</v>
      </c>
      <c r="O204" s="92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1" t="s">
        <v>172</v>
      </c>
      <c r="AT204" s="231" t="s">
        <v>167</v>
      </c>
      <c r="AU204" s="231" t="s">
        <v>87</v>
      </c>
      <c r="AY204" s="18" t="s">
        <v>165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84</v>
      </c>
      <c r="BK204" s="232">
        <f>ROUND(I204*H204,2)</f>
        <v>0</v>
      </c>
      <c r="BL204" s="18" t="s">
        <v>172</v>
      </c>
      <c r="BM204" s="231" t="s">
        <v>280</v>
      </c>
    </row>
    <row r="205" spans="1:51" s="13" customFormat="1" ht="12">
      <c r="A205" s="13"/>
      <c r="B205" s="233"/>
      <c r="C205" s="234"/>
      <c r="D205" s="235" t="s">
        <v>174</v>
      </c>
      <c r="E205" s="236" t="s">
        <v>1</v>
      </c>
      <c r="F205" s="237" t="s">
        <v>181</v>
      </c>
      <c r="G205" s="234"/>
      <c r="H205" s="236" t="s">
        <v>1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174</v>
      </c>
      <c r="AU205" s="243" t="s">
        <v>87</v>
      </c>
      <c r="AV205" s="13" t="s">
        <v>84</v>
      </c>
      <c r="AW205" s="13" t="s">
        <v>32</v>
      </c>
      <c r="AX205" s="13" t="s">
        <v>76</v>
      </c>
      <c r="AY205" s="243" t="s">
        <v>165</v>
      </c>
    </row>
    <row r="206" spans="1:51" s="13" customFormat="1" ht="12">
      <c r="A206" s="13"/>
      <c r="B206" s="233"/>
      <c r="C206" s="234"/>
      <c r="D206" s="235" t="s">
        <v>174</v>
      </c>
      <c r="E206" s="236" t="s">
        <v>1</v>
      </c>
      <c r="F206" s="237" t="s">
        <v>281</v>
      </c>
      <c r="G206" s="234"/>
      <c r="H206" s="236" t="s">
        <v>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174</v>
      </c>
      <c r="AU206" s="243" t="s">
        <v>87</v>
      </c>
      <c r="AV206" s="13" t="s">
        <v>84</v>
      </c>
      <c r="AW206" s="13" t="s">
        <v>32</v>
      </c>
      <c r="AX206" s="13" t="s">
        <v>76</v>
      </c>
      <c r="AY206" s="243" t="s">
        <v>165</v>
      </c>
    </row>
    <row r="207" spans="1:51" s="14" customFormat="1" ht="12">
      <c r="A207" s="14"/>
      <c r="B207" s="244"/>
      <c r="C207" s="245"/>
      <c r="D207" s="235" t="s">
        <v>174</v>
      </c>
      <c r="E207" s="246" t="s">
        <v>127</v>
      </c>
      <c r="F207" s="247" t="s">
        <v>282</v>
      </c>
      <c r="G207" s="245"/>
      <c r="H207" s="248">
        <v>0.25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174</v>
      </c>
      <c r="AU207" s="254" t="s">
        <v>87</v>
      </c>
      <c r="AV207" s="14" t="s">
        <v>87</v>
      </c>
      <c r="AW207" s="14" t="s">
        <v>32</v>
      </c>
      <c r="AX207" s="14" t="s">
        <v>84</v>
      </c>
      <c r="AY207" s="254" t="s">
        <v>165</v>
      </c>
    </row>
    <row r="208" spans="1:65" s="2" customFormat="1" ht="24.15" customHeight="1">
      <c r="A208" s="39"/>
      <c r="B208" s="40"/>
      <c r="C208" s="220" t="s">
        <v>283</v>
      </c>
      <c r="D208" s="220" t="s">
        <v>167</v>
      </c>
      <c r="E208" s="221" t="s">
        <v>284</v>
      </c>
      <c r="F208" s="222" t="s">
        <v>285</v>
      </c>
      <c r="G208" s="223" t="s">
        <v>207</v>
      </c>
      <c r="H208" s="224">
        <v>80.363</v>
      </c>
      <c r="I208" s="225"/>
      <c r="J208" s="226">
        <f>ROUND(I208*H208,2)</f>
        <v>0</v>
      </c>
      <c r="K208" s="222" t="s">
        <v>171</v>
      </c>
      <c r="L208" s="45"/>
      <c r="M208" s="227" t="s">
        <v>1</v>
      </c>
      <c r="N208" s="228" t="s">
        <v>41</v>
      </c>
      <c r="O208" s="92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1" t="s">
        <v>172</v>
      </c>
      <c r="AT208" s="231" t="s">
        <v>167</v>
      </c>
      <c r="AU208" s="231" t="s">
        <v>87</v>
      </c>
      <c r="AY208" s="18" t="s">
        <v>165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84</v>
      </c>
      <c r="BK208" s="232">
        <f>ROUND(I208*H208,2)</f>
        <v>0</v>
      </c>
      <c r="BL208" s="18" t="s">
        <v>172</v>
      </c>
      <c r="BM208" s="231" t="s">
        <v>286</v>
      </c>
    </row>
    <row r="209" spans="1:51" s="13" customFormat="1" ht="12">
      <c r="A209" s="13"/>
      <c r="B209" s="233"/>
      <c r="C209" s="234"/>
      <c r="D209" s="235" t="s">
        <v>174</v>
      </c>
      <c r="E209" s="236" t="s">
        <v>1</v>
      </c>
      <c r="F209" s="237" t="s">
        <v>181</v>
      </c>
      <c r="G209" s="234"/>
      <c r="H209" s="236" t="s">
        <v>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174</v>
      </c>
      <c r="AU209" s="243" t="s">
        <v>87</v>
      </c>
      <c r="AV209" s="13" t="s">
        <v>84</v>
      </c>
      <c r="AW209" s="13" t="s">
        <v>32</v>
      </c>
      <c r="AX209" s="13" t="s">
        <v>76</v>
      </c>
      <c r="AY209" s="243" t="s">
        <v>165</v>
      </c>
    </row>
    <row r="210" spans="1:51" s="14" customFormat="1" ht="12">
      <c r="A210" s="14"/>
      <c r="B210" s="244"/>
      <c r="C210" s="245"/>
      <c r="D210" s="235" t="s">
        <v>174</v>
      </c>
      <c r="E210" s="246" t="s">
        <v>1</v>
      </c>
      <c r="F210" s="247" t="s">
        <v>287</v>
      </c>
      <c r="G210" s="245"/>
      <c r="H210" s="248">
        <v>1.609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174</v>
      </c>
      <c r="AU210" s="254" t="s">
        <v>87</v>
      </c>
      <c r="AV210" s="14" t="s">
        <v>87</v>
      </c>
      <c r="AW210" s="14" t="s">
        <v>32</v>
      </c>
      <c r="AX210" s="14" t="s">
        <v>76</v>
      </c>
      <c r="AY210" s="254" t="s">
        <v>165</v>
      </c>
    </row>
    <row r="211" spans="1:51" s="16" customFormat="1" ht="12">
      <c r="A211" s="16"/>
      <c r="B211" s="266"/>
      <c r="C211" s="267"/>
      <c r="D211" s="235" t="s">
        <v>174</v>
      </c>
      <c r="E211" s="268" t="s">
        <v>1</v>
      </c>
      <c r="F211" s="269" t="s">
        <v>96</v>
      </c>
      <c r="G211" s="267"/>
      <c r="H211" s="270">
        <v>1.609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76" t="s">
        <v>174</v>
      </c>
      <c r="AU211" s="276" t="s">
        <v>87</v>
      </c>
      <c r="AV211" s="16" t="s">
        <v>111</v>
      </c>
      <c r="AW211" s="16" t="s">
        <v>32</v>
      </c>
      <c r="AX211" s="16" t="s">
        <v>76</v>
      </c>
      <c r="AY211" s="276" t="s">
        <v>165</v>
      </c>
    </row>
    <row r="212" spans="1:51" s="14" customFormat="1" ht="12">
      <c r="A212" s="14"/>
      <c r="B212" s="244"/>
      <c r="C212" s="245"/>
      <c r="D212" s="235" t="s">
        <v>174</v>
      </c>
      <c r="E212" s="246" t="s">
        <v>120</v>
      </c>
      <c r="F212" s="247" t="s">
        <v>288</v>
      </c>
      <c r="G212" s="245"/>
      <c r="H212" s="248">
        <v>80.363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174</v>
      </c>
      <c r="AU212" s="254" t="s">
        <v>87</v>
      </c>
      <c r="AV212" s="14" t="s">
        <v>87</v>
      </c>
      <c r="AW212" s="14" t="s">
        <v>32</v>
      </c>
      <c r="AX212" s="14" t="s">
        <v>84</v>
      </c>
      <c r="AY212" s="254" t="s">
        <v>165</v>
      </c>
    </row>
    <row r="213" spans="1:65" s="2" customFormat="1" ht="14.4" customHeight="1">
      <c r="A213" s="39"/>
      <c r="B213" s="40"/>
      <c r="C213" s="277" t="s">
        <v>289</v>
      </c>
      <c r="D213" s="277" t="s">
        <v>290</v>
      </c>
      <c r="E213" s="278" t="s">
        <v>291</v>
      </c>
      <c r="F213" s="279" t="s">
        <v>292</v>
      </c>
      <c r="G213" s="280" t="s">
        <v>293</v>
      </c>
      <c r="H213" s="281">
        <v>306.374</v>
      </c>
      <c r="I213" s="282"/>
      <c r="J213" s="283">
        <f>ROUND(I213*H213,2)</f>
        <v>0</v>
      </c>
      <c r="K213" s="279" t="s">
        <v>171</v>
      </c>
      <c r="L213" s="284"/>
      <c r="M213" s="285" t="s">
        <v>1</v>
      </c>
      <c r="N213" s="286" t="s">
        <v>41</v>
      </c>
      <c r="O213" s="92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210</v>
      </c>
      <c r="AT213" s="231" t="s">
        <v>290</v>
      </c>
      <c r="AU213" s="231" t="s">
        <v>87</v>
      </c>
      <c r="AY213" s="18" t="s">
        <v>165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84</v>
      </c>
      <c r="BK213" s="232">
        <f>ROUND(I213*H213,2)</f>
        <v>0</v>
      </c>
      <c r="BL213" s="18" t="s">
        <v>172</v>
      </c>
      <c r="BM213" s="231" t="s">
        <v>294</v>
      </c>
    </row>
    <row r="214" spans="1:51" s="13" customFormat="1" ht="12">
      <c r="A214" s="13"/>
      <c r="B214" s="233"/>
      <c r="C214" s="234"/>
      <c r="D214" s="235" t="s">
        <v>174</v>
      </c>
      <c r="E214" s="236" t="s">
        <v>1</v>
      </c>
      <c r="F214" s="237" t="s">
        <v>295</v>
      </c>
      <c r="G214" s="234"/>
      <c r="H214" s="236" t="s">
        <v>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174</v>
      </c>
      <c r="AU214" s="243" t="s">
        <v>87</v>
      </c>
      <c r="AV214" s="13" t="s">
        <v>84</v>
      </c>
      <c r="AW214" s="13" t="s">
        <v>32</v>
      </c>
      <c r="AX214" s="13" t="s">
        <v>76</v>
      </c>
      <c r="AY214" s="243" t="s">
        <v>165</v>
      </c>
    </row>
    <row r="215" spans="1:51" s="14" customFormat="1" ht="12">
      <c r="A215" s="14"/>
      <c r="B215" s="244"/>
      <c r="C215" s="245"/>
      <c r="D215" s="235" t="s">
        <v>174</v>
      </c>
      <c r="E215" s="246" t="s">
        <v>1</v>
      </c>
      <c r="F215" s="247" t="s">
        <v>296</v>
      </c>
      <c r="G215" s="245"/>
      <c r="H215" s="248">
        <v>306.374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174</v>
      </c>
      <c r="AU215" s="254" t="s">
        <v>87</v>
      </c>
      <c r="AV215" s="14" t="s">
        <v>87</v>
      </c>
      <c r="AW215" s="14" t="s">
        <v>32</v>
      </c>
      <c r="AX215" s="14" t="s">
        <v>84</v>
      </c>
      <c r="AY215" s="254" t="s">
        <v>165</v>
      </c>
    </row>
    <row r="216" spans="1:65" s="2" customFormat="1" ht="14.4" customHeight="1">
      <c r="A216" s="39"/>
      <c r="B216" s="40"/>
      <c r="C216" s="277" t="s">
        <v>7</v>
      </c>
      <c r="D216" s="277" t="s">
        <v>290</v>
      </c>
      <c r="E216" s="278" t="s">
        <v>297</v>
      </c>
      <c r="F216" s="279" t="s">
        <v>298</v>
      </c>
      <c r="G216" s="280" t="s">
        <v>293</v>
      </c>
      <c r="H216" s="281">
        <v>0.45</v>
      </c>
      <c r="I216" s="282"/>
      <c r="J216" s="283">
        <f>ROUND(I216*H216,2)</f>
        <v>0</v>
      </c>
      <c r="K216" s="279" t="s">
        <v>171</v>
      </c>
      <c r="L216" s="284"/>
      <c r="M216" s="285" t="s">
        <v>1</v>
      </c>
      <c r="N216" s="286" t="s">
        <v>41</v>
      </c>
      <c r="O216" s="92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210</v>
      </c>
      <c r="AT216" s="231" t="s">
        <v>290</v>
      </c>
      <c r="AU216" s="231" t="s">
        <v>87</v>
      </c>
      <c r="AY216" s="18" t="s">
        <v>165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84</v>
      </c>
      <c r="BK216" s="232">
        <f>ROUND(I216*H216,2)</f>
        <v>0</v>
      </c>
      <c r="BL216" s="18" t="s">
        <v>172</v>
      </c>
      <c r="BM216" s="231" t="s">
        <v>299</v>
      </c>
    </row>
    <row r="217" spans="1:51" s="14" customFormat="1" ht="12">
      <c r="A217" s="14"/>
      <c r="B217" s="244"/>
      <c r="C217" s="245"/>
      <c r="D217" s="235" t="s">
        <v>174</v>
      </c>
      <c r="E217" s="246" t="s">
        <v>1</v>
      </c>
      <c r="F217" s="247" t="s">
        <v>300</v>
      </c>
      <c r="G217" s="245"/>
      <c r="H217" s="248">
        <v>0.45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174</v>
      </c>
      <c r="AU217" s="254" t="s">
        <v>87</v>
      </c>
      <c r="AV217" s="14" t="s">
        <v>87</v>
      </c>
      <c r="AW217" s="14" t="s">
        <v>32</v>
      </c>
      <c r="AX217" s="14" t="s">
        <v>84</v>
      </c>
      <c r="AY217" s="254" t="s">
        <v>165</v>
      </c>
    </row>
    <row r="218" spans="1:65" s="2" customFormat="1" ht="14.4" customHeight="1">
      <c r="A218" s="39"/>
      <c r="B218" s="40"/>
      <c r="C218" s="277" t="s">
        <v>301</v>
      </c>
      <c r="D218" s="277" t="s">
        <v>290</v>
      </c>
      <c r="E218" s="278" t="s">
        <v>302</v>
      </c>
      <c r="F218" s="279" t="s">
        <v>303</v>
      </c>
      <c r="G218" s="280" t="s">
        <v>293</v>
      </c>
      <c r="H218" s="281">
        <v>144.653</v>
      </c>
      <c r="I218" s="282"/>
      <c r="J218" s="283">
        <f>ROUND(I218*H218,2)</f>
        <v>0</v>
      </c>
      <c r="K218" s="279" t="s">
        <v>171</v>
      </c>
      <c r="L218" s="284"/>
      <c r="M218" s="285" t="s">
        <v>1</v>
      </c>
      <c r="N218" s="286" t="s">
        <v>41</v>
      </c>
      <c r="O218" s="92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1" t="s">
        <v>210</v>
      </c>
      <c r="AT218" s="231" t="s">
        <v>290</v>
      </c>
      <c r="AU218" s="231" t="s">
        <v>87</v>
      </c>
      <c r="AY218" s="18" t="s">
        <v>165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84</v>
      </c>
      <c r="BK218" s="232">
        <f>ROUND(I218*H218,2)</f>
        <v>0</v>
      </c>
      <c r="BL218" s="18" t="s">
        <v>172</v>
      </c>
      <c r="BM218" s="231" t="s">
        <v>304</v>
      </c>
    </row>
    <row r="219" spans="1:51" s="14" customFormat="1" ht="12">
      <c r="A219" s="14"/>
      <c r="B219" s="244"/>
      <c r="C219" s="245"/>
      <c r="D219" s="235" t="s">
        <v>174</v>
      </c>
      <c r="E219" s="246" t="s">
        <v>1</v>
      </c>
      <c r="F219" s="247" t="s">
        <v>305</v>
      </c>
      <c r="G219" s="245"/>
      <c r="H219" s="248">
        <v>144.653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174</v>
      </c>
      <c r="AU219" s="254" t="s">
        <v>87</v>
      </c>
      <c r="AV219" s="14" t="s">
        <v>87</v>
      </c>
      <c r="AW219" s="14" t="s">
        <v>32</v>
      </c>
      <c r="AX219" s="14" t="s">
        <v>76</v>
      </c>
      <c r="AY219" s="254" t="s">
        <v>165</v>
      </c>
    </row>
    <row r="220" spans="1:51" s="15" customFormat="1" ht="12">
      <c r="A220" s="15"/>
      <c r="B220" s="255"/>
      <c r="C220" s="256"/>
      <c r="D220" s="235" t="s">
        <v>174</v>
      </c>
      <c r="E220" s="257" t="s">
        <v>1</v>
      </c>
      <c r="F220" s="258" t="s">
        <v>130</v>
      </c>
      <c r="G220" s="256"/>
      <c r="H220" s="259">
        <v>144.653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5" t="s">
        <v>174</v>
      </c>
      <c r="AU220" s="265" t="s">
        <v>87</v>
      </c>
      <c r="AV220" s="15" t="s">
        <v>172</v>
      </c>
      <c r="AW220" s="15" t="s">
        <v>32</v>
      </c>
      <c r="AX220" s="15" t="s">
        <v>84</v>
      </c>
      <c r="AY220" s="265" t="s">
        <v>165</v>
      </c>
    </row>
    <row r="221" spans="1:65" s="2" customFormat="1" ht="24.15" customHeight="1">
      <c r="A221" s="39"/>
      <c r="B221" s="40"/>
      <c r="C221" s="220" t="s">
        <v>306</v>
      </c>
      <c r="D221" s="220" t="s">
        <v>167</v>
      </c>
      <c r="E221" s="221" t="s">
        <v>260</v>
      </c>
      <c r="F221" s="222" t="s">
        <v>261</v>
      </c>
      <c r="G221" s="223" t="s">
        <v>207</v>
      </c>
      <c r="H221" s="224">
        <v>271.314</v>
      </c>
      <c r="I221" s="225"/>
      <c r="J221" s="226">
        <f>ROUND(I221*H221,2)</f>
        <v>0</v>
      </c>
      <c r="K221" s="222" t="s">
        <v>171</v>
      </c>
      <c r="L221" s="45"/>
      <c r="M221" s="227" t="s">
        <v>1</v>
      </c>
      <c r="N221" s="228" t="s">
        <v>41</v>
      </c>
      <c r="O221" s="92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1" t="s">
        <v>172</v>
      </c>
      <c r="AT221" s="231" t="s">
        <v>167</v>
      </c>
      <c r="AU221" s="231" t="s">
        <v>87</v>
      </c>
      <c r="AY221" s="18" t="s">
        <v>165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84</v>
      </c>
      <c r="BK221" s="232">
        <f>ROUND(I221*H221,2)</f>
        <v>0</v>
      </c>
      <c r="BL221" s="18" t="s">
        <v>172</v>
      </c>
      <c r="BM221" s="231" t="s">
        <v>307</v>
      </c>
    </row>
    <row r="222" spans="1:51" s="13" customFormat="1" ht="12">
      <c r="A222" s="13"/>
      <c r="B222" s="233"/>
      <c r="C222" s="234"/>
      <c r="D222" s="235" t="s">
        <v>174</v>
      </c>
      <c r="E222" s="236" t="s">
        <v>1</v>
      </c>
      <c r="F222" s="237" t="s">
        <v>181</v>
      </c>
      <c r="G222" s="234"/>
      <c r="H222" s="236" t="s">
        <v>1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174</v>
      </c>
      <c r="AU222" s="243" t="s">
        <v>87</v>
      </c>
      <c r="AV222" s="13" t="s">
        <v>84</v>
      </c>
      <c r="AW222" s="13" t="s">
        <v>32</v>
      </c>
      <c r="AX222" s="13" t="s">
        <v>76</v>
      </c>
      <c r="AY222" s="243" t="s">
        <v>165</v>
      </c>
    </row>
    <row r="223" spans="1:51" s="13" customFormat="1" ht="12">
      <c r="A223" s="13"/>
      <c r="B223" s="233"/>
      <c r="C223" s="234"/>
      <c r="D223" s="235" t="s">
        <v>174</v>
      </c>
      <c r="E223" s="236" t="s">
        <v>1</v>
      </c>
      <c r="F223" s="237" t="s">
        <v>308</v>
      </c>
      <c r="G223" s="234"/>
      <c r="H223" s="236" t="s">
        <v>1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174</v>
      </c>
      <c r="AU223" s="243" t="s">
        <v>87</v>
      </c>
      <c r="AV223" s="13" t="s">
        <v>84</v>
      </c>
      <c r="AW223" s="13" t="s">
        <v>32</v>
      </c>
      <c r="AX223" s="13" t="s">
        <v>76</v>
      </c>
      <c r="AY223" s="243" t="s">
        <v>165</v>
      </c>
    </row>
    <row r="224" spans="1:51" s="14" customFormat="1" ht="12">
      <c r="A224" s="14"/>
      <c r="B224" s="244"/>
      <c r="C224" s="245"/>
      <c r="D224" s="235" t="s">
        <v>174</v>
      </c>
      <c r="E224" s="246" t="s">
        <v>1</v>
      </c>
      <c r="F224" s="247" t="s">
        <v>309</v>
      </c>
      <c r="G224" s="245"/>
      <c r="H224" s="248">
        <v>271.314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174</v>
      </c>
      <c r="AU224" s="254" t="s">
        <v>87</v>
      </c>
      <c r="AV224" s="14" t="s">
        <v>87</v>
      </c>
      <c r="AW224" s="14" t="s">
        <v>32</v>
      </c>
      <c r="AX224" s="14" t="s">
        <v>76</v>
      </c>
      <c r="AY224" s="254" t="s">
        <v>165</v>
      </c>
    </row>
    <row r="225" spans="1:51" s="15" customFormat="1" ht="12">
      <c r="A225" s="15"/>
      <c r="B225" s="255"/>
      <c r="C225" s="256"/>
      <c r="D225" s="235" t="s">
        <v>174</v>
      </c>
      <c r="E225" s="257" t="s">
        <v>118</v>
      </c>
      <c r="F225" s="258" t="s">
        <v>130</v>
      </c>
      <c r="G225" s="256"/>
      <c r="H225" s="259">
        <v>271.314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5" t="s">
        <v>174</v>
      </c>
      <c r="AU225" s="265" t="s">
        <v>87</v>
      </c>
      <c r="AV225" s="15" t="s">
        <v>172</v>
      </c>
      <c r="AW225" s="15" t="s">
        <v>32</v>
      </c>
      <c r="AX225" s="15" t="s">
        <v>84</v>
      </c>
      <c r="AY225" s="265" t="s">
        <v>165</v>
      </c>
    </row>
    <row r="226" spans="1:65" s="2" customFormat="1" ht="24.15" customHeight="1">
      <c r="A226" s="39"/>
      <c r="B226" s="40"/>
      <c r="C226" s="220" t="s">
        <v>310</v>
      </c>
      <c r="D226" s="220" t="s">
        <v>167</v>
      </c>
      <c r="E226" s="221" t="s">
        <v>240</v>
      </c>
      <c r="F226" s="222" t="s">
        <v>241</v>
      </c>
      <c r="G226" s="223" t="s">
        <v>207</v>
      </c>
      <c r="H226" s="224">
        <v>271.314</v>
      </c>
      <c r="I226" s="225"/>
      <c r="J226" s="226">
        <f>ROUND(I226*H226,2)</f>
        <v>0</v>
      </c>
      <c r="K226" s="222" t="s">
        <v>171</v>
      </c>
      <c r="L226" s="45"/>
      <c r="M226" s="227" t="s">
        <v>1</v>
      </c>
      <c r="N226" s="228" t="s">
        <v>41</v>
      </c>
      <c r="O226" s="92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1" t="s">
        <v>172</v>
      </c>
      <c r="AT226" s="231" t="s">
        <v>167</v>
      </c>
      <c r="AU226" s="231" t="s">
        <v>87</v>
      </c>
      <c r="AY226" s="18" t="s">
        <v>165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84</v>
      </c>
      <c r="BK226" s="232">
        <f>ROUND(I226*H226,2)</f>
        <v>0</v>
      </c>
      <c r="BL226" s="18" t="s">
        <v>172</v>
      </c>
      <c r="BM226" s="231" t="s">
        <v>311</v>
      </c>
    </row>
    <row r="227" spans="1:51" s="14" customFormat="1" ht="12">
      <c r="A227" s="14"/>
      <c r="B227" s="244"/>
      <c r="C227" s="245"/>
      <c r="D227" s="235" t="s">
        <v>174</v>
      </c>
      <c r="E227" s="246" t="s">
        <v>1</v>
      </c>
      <c r="F227" s="247" t="s">
        <v>118</v>
      </c>
      <c r="G227" s="245"/>
      <c r="H227" s="248">
        <v>271.314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174</v>
      </c>
      <c r="AU227" s="254" t="s">
        <v>87</v>
      </c>
      <c r="AV227" s="14" t="s">
        <v>87</v>
      </c>
      <c r="AW227" s="14" t="s">
        <v>32</v>
      </c>
      <c r="AX227" s="14" t="s">
        <v>84</v>
      </c>
      <c r="AY227" s="254" t="s">
        <v>165</v>
      </c>
    </row>
    <row r="228" spans="1:63" s="12" customFormat="1" ht="22.8" customHeight="1">
      <c r="A228" s="12"/>
      <c r="B228" s="204"/>
      <c r="C228" s="205"/>
      <c r="D228" s="206" t="s">
        <v>75</v>
      </c>
      <c r="E228" s="218" t="s">
        <v>111</v>
      </c>
      <c r="F228" s="218" t="s">
        <v>312</v>
      </c>
      <c r="G228" s="205"/>
      <c r="H228" s="205"/>
      <c r="I228" s="208"/>
      <c r="J228" s="219">
        <f>BK228</f>
        <v>0</v>
      </c>
      <c r="K228" s="205"/>
      <c r="L228" s="210"/>
      <c r="M228" s="211"/>
      <c r="N228" s="212"/>
      <c r="O228" s="212"/>
      <c r="P228" s="213">
        <f>SUM(P229:P232)</f>
        <v>0</v>
      </c>
      <c r="Q228" s="212"/>
      <c r="R228" s="213">
        <f>SUM(R229:R232)</f>
        <v>0.101</v>
      </c>
      <c r="S228" s="212"/>
      <c r="T228" s="214">
        <f>SUM(T229:T232)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5" t="s">
        <v>84</v>
      </c>
      <c r="AT228" s="216" t="s">
        <v>75</v>
      </c>
      <c r="AU228" s="216" t="s">
        <v>84</v>
      </c>
      <c r="AY228" s="215" t="s">
        <v>165</v>
      </c>
      <c r="BK228" s="217">
        <f>SUM(BK229:BK232)</f>
        <v>0</v>
      </c>
    </row>
    <row r="229" spans="1:65" s="2" customFormat="1" ht="14.4" customHeight="1">
      <c r="A229" s="39"/>
      <c r="B229" s="40"/>
      <c r="C229" s="277" t="s">
        <v>313</v>
      </c>
      <c r="D229" s="277" t="s">
        <v>290</v>
      </c>
      <c r="E229" s="278" t="s">
        <v>314</v>
      </c>
      <c r="F229" s="279" t="s">
        <v>315</v>
      </c>
      <c r="G229" s="280" t="s">
        <v>316</v>
      </c>
      <c r="H229" s="281">
        <v>1</v>
      </c>
      <c r="I229" s="282"/>
      <c r="J229" s="283">
        <f>ROUND(I229*H229,2)</f>
        <v>0</v>
      </c>
      <c r="K229" s="279" t="s">
        <v>1</v>
      </c>
      <c r="L229" s="284"/>
      <c r="M229" s="285" t="s">
        <v>1</v>
      </c>
      <c r="N229" s="286" t="s">
        <v>41</v>
      </c>
      <c r="O229" s="92"/>
      <c r="P229" s="229">
        <f>O229*H229</f>
        <v>0</v>
      </c>
      <c r="Q229" s="229">
        <v>0.101</v>
      </c>
      <c r="R229" s="229">
        <f>Q229*H229</f>
        <v>0.101</v>
      </c>
      <c r="S229" s="229">
        <v>0</v>
      </c>
      <c r="T229" s="23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1" t="s">
        <v>210</v>
      </c>
      <c r="AT229" s="231" t="s">
        <v>290</v>
      </c>
      <c r="AU229" s="231" t="s">
        <v>87</v>
      </c>
      <c r="AY229" s="18" t="s">
        <v>165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84</v>
      </c>
      <c r="BK229" s="232">
        <f>ROUND(I229*H229,2)</f>
        <v>0</v>
      </c>
      <c r="BL229" s="18" t="s">
        <v>172</v>
      </c>
      <c r="BM229" s="231" t="s">
        <v>317</v>
      </c>
    </row>
    <row r="230" spans="1:51" s="13" customFormat="1" ht="12">
      <c r="A230" s="13"/>
      <c r="B230" s="233"/>
      <c r="C230" s="234"/>
      <c r="D230" s="235" t="s">
        <v>174</v>
      </c>
      <c r="E230" s="236" t="s">
        <v>1</v>
      </c>
      <c r="F230" s="237" t="s">
        <v>181</v>
      </c>
      <c r="G230" s="234"/>
      <c r="H230" s="236" t="s">
        <v>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174</v>
      </c>
      <c r="AU230" s="243" t="s">
        <v>87</v>
      </c>
      <c r="AV230" s="13" t="s">
        <v>84</v>
      </c>
      <c r="AW230" s="13" t="s">
        <v>32</v>
      </c>
      <c r="AX230" s="13" t="s">
        <v>76</v>
      </c>
      <c r="AY230" s="243" t="s">
        <v>165</v>
      </c>
    </row>
    <row r="231" spans="1:51" s="13" customFormat="1" ht="12">
      <c r="A231" s="13"/>
      <c r="B231" s="233"/>
      <c r="C231" s="234"/>
      <c r="D231" s="235" t="s">
        <v>174</v>
      </c>
      <c r="E231" s="236" t="s">
        <v>1</v>
      </c>
      <c r="F231" s="237" t="s">
        <v>318</v>
      </c>
      <c r="G231" s="234"/>
      <c r="H231" s="236" t="s">
        <v>1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174</v>
      </c>
      <c r="AU231" s="243" t="s">
        <v>87</v>
      </c>
      <c r="AV231" s="13" t="s">
        <v>84</v>
      </c>
      <c r="AW231" s="13" t="s">
        <v>32</v>
      </c>
      <c r="AX231" s="13" t="s">
        <v>76</v>
      </c>
      <c r="AY231" s="243" t="s">
        <v>165</v>
      </c>
    </row>
    <row r="232" spans="1:51" s="14" customFormat="1" ht="12">
      <c r="A232" s="14"/>
      <c r="B232" s="244"/>
      <c r="C232" s="245"/>
      <c r="D232" s="235" t="s">
        <v>174</v>
      </c>
      <c r="E232" s="246" t="s">
        <v>1</v>
      </c>
      <c r="F232" s="247" t="s">
        <v>84</v>
      </c>
      <c r="G232" s="245"/>
      <c r="H232" s="248">
        <v>1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174</v>
      </c>
      <c r="AU232" s="254" t="s">
        <v>87</v>
      </c>
      <c r="AV232" s="14" t="s">
        <v>87</v>
      </c>
      <c r="AW232" s="14" t="s">
        <v>32</v>
      </c>
      <c r="AX232" s="14" t="s">
        <v>84</v>
      </c>
      <c r="AY232" s="254" t="s">
        <v>165</v>
      </c>
    </row>
    <row r="233" spans="1:63" s="12" customFormat="1" ht="22.8" customHeight="1">
      <c r="A233" s="12"/>
      <c r="B233" s="204"/>
      <c r="C233" s="205"/>
      <c r="D233" s="206" t="s">
        <v>75</v>
      </c>
      <c r="E233" s="218" t="s">
        <v>172</v>
      </c>
      <c r="F233" s="218" t="s">
        <v>319</v>
      </c>
      <c r="G233" s="205"/>
      <c r="H233" s="205"/>
      <c r="I233" s="208"/>
      <c r="J233" s="219">
        <f>BK233</f>
        <v>0</v>
      </c>
      <c r="K233" s="205"/>
      <c r="L233" s="210"/>
      <c r="M233" s="211"/>
      <c r="N233" s="212"/>
      <c r="O233" s="212"/>
      <c r="P233" s="213">
        <f>SUM(P234:P240)</f>
        <v>0</v>
      </c>
      <c r="Q233" s="212"/>
      <c r="R233" s="213">
        <f>SUM(R234:R240)</f>
        <v>0.37481580000000003</v>
      </c>
      <c r="S233" s="212"/>
      <c r="T233" s="214">
        <f>SUM(T234:T240)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5" t="s">
        <v>84</v>
      </c>
      <c r="AT233" s="216" t="s">
        <v>75</v>
      </c>
      <c r="AU233" s="216" t="s">
        <v>84</v>
      </c>
      <c r="AY233" s="215" t="s">
        <v>165</v>
      </c>
      <c r="BK233" s="217">
        <f>SUM(BK234:BK240)</f>
        <v>0</v>
      </c>
    </row>
    <row r="234" spans="1:65" s="2" customFormat="1" ht="14.4" customHeight="1">
      <c r="A234" s="39"/>
      <c r="B234" s="40"/>
      <c r="C234" s="220" t="s">
        <v>320</v>
      </c>
      <c r="D234" s="220" t="s">
        <v>167</v>
      </c>
      <c r="E234" s="221" t="s">
        <v>321</v>
      </c>
      <c r="F234" s="222" t="s">
        <v>322</v>
      </c>
      <c r="G234" s="223" t="s">
        <v>275</v>
      </c>
      <c r="H234" s="224">
        <v>20.493</v>
      </c>
      <c r="I234" s="225"/>
      <c r="J234" s="226">
        <f>ROUND(I234*H234,2)</f>
        <v>0</v>
      </c>
      <c r="K234" s="222" t="s">
        <v>171</v>
      </c>
      <c r="L234" s="45"/>
      <c r="M234" s="227" t="s">
        <v>1</v>
      </c>
      <c r="N234" s="228" t="s">
        <v>41</v>
      </c>
      <c r="O234" s="92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172</v>
      </c>
      <c r="AT234" s="231" t="s">
        <v>167</v>
      </c>
      <c r="AU234" s="231" t="s">
        <v>87</v>
      </c>
      <c r="AY234" s="18" t="s">
        <v>165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84</v>
      </c>
      <c r="BK234" s="232">
        <f>ROUND(I234*H234,2)</f>
        <v>0</v>
      </c>
      <c r="BL234" s="18" t="s">
        <v>172</v>
      </c>
      <c r="BM234" s="231" t="s">
        <v>323</v>
      </c>
    </row>
    <row r="235" spans="1:51" s="14" customFormat="1" ht="12">
      <c r="A235" s="14"/>
      <c r="B235" s="244"/>
      <c r="C235" s="245"/>
      <c r="D235" s="235" t="s">
        <v>174</v>
      </c>
      <c r="E235" s="246" t="s">
        <v>1</v>
      </c>
      <c r="F235" s="247" t="s">
        <v>101</v>
      </c>
      <c r="G235" s="245"/>
      <c r="H235" s="248">
        <v>20.493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174</v>
      </c>
      <c r="AU235" s="254" t="s">
        <v>87</v>
      </c>
      <c r="AV235" s="14" t="s">
        <v>87</v>
      </c>
      <c r="AW235" s="14" t="s">
        <v>32</v>
      </c>
      <c r="AX235" s="14" t="s">
        <v>84</v>
      </c>
      <c r="AY235" s="254" t="s">
        <v>165</v>
      </c>
    </row>
    <row r="236" spans="1:65" s="2" customFormat="1" ht="24.15" customHeight="1">
      <c r="A236" s="39"/>
      <c r="B236" s="40"/>
      <c r="C236" s="220" t="s">
        <v>324</v>
      </c>
      <c r="D236" s="220" t="s">
        <v>167</v>
      </c>
      <c r="E236" s="221" t="s">
        <v>325</v>
      </c>
      <c r="F236" s="222" t="s">
        <v>326</v>
      </c>
      <c r="G236" s="223" t="s">
        <v>275</v>
      </c>
      <c r="H236" s="224">
        <v>0.162</v>
      </c>
      <c r="I236" s="225"/>
      <c r="J236" s="226">
        <f>ROUND(I236*H236,2)</f>
        <v>0</v>
      </c>
      <c r="K236" s="222" t="s">
        <v>171</v>
      </c>
      <c r="L236" s="45"/>
      <c r="M236" s="227" t="s">
        <v>1</v>
      </c>
      <c r="N236" s="228" t="s">
        <v>41</v>
      </c>
      <c r="O236" s="92"/>
      <c r="P236" s="229">
        <f>O236*H236</f>
        <v>0</v>
      </c>
      <c r="Q236" s="229">
        <v>2.234</v>
      </c>
      <c r="R236" s="229">
        <f>Q236*H236</f>
        <v>0.361908</v>
      </c>
      <c r="S236" s="229">
        <v>0</v>
      </c>
      <c r="T236" s="23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1" t="s">
        <v>172</v>
      </c>
      <c r="AT236" s="231" t="s">
        <v>167</v>
      </c>
      <c r="AU236" s="231" t="s">
        <v>87</v>
      </c>
      <c r="AY236" s="18" t="s">
        <v>165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84</v>
      </c>
      <c r="BK236" s="232">
        <f>ROUND(I236*H236,2)</f>
        <v>0</v>
      </c>
      <c r="BL236" s="18" t="s">
        <v>172</v>
      </c>
      <c r="BM236" s="231" t="s">
        <v>327</v>
      </c>
    </row>
    <row r="237" spans="1:51" s="14" customFormat="1" ht="12">
      <c r="A237" s="14"/>
      <c r="B237" s="244"/>
      <c r="C237" s="245"/>
      <c r="D237" s="235" t="s">
        <v>174</v>
      </c>
      <c r="E237" s="246" t="s">
        <v>1</v>
      </c>
      <c r="F237" s="247" t="s">
        <v>95</v>
      </c>
      <c r="G237" s="245"/>
      <c r="H237" s="248">
        <v>0.162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174</v>
      </c>
      <c r="AU237" s="254" t="s">
        <v>87</v>
      </c>
      <c r="AV237" s="14" t="s">
        <v>87</v>
      </c>
      <c r="AW237" s="14" t="s">
        <v>32</v>
      </c>
      <c r="AX237" s="14" t="s">
        <v>84</v>
      </c>
      <c r="AY237" s="254" t="s">
        <v>165</v>
      </c>
    </row>
    <row r="238" spans="1:65" s="2" customFormat="1" ht="14.4" customHeight="1">
      <c r="A238" s="39"/>
      <c r="B238" s="40"/>
      <c r="C238" s="220" t="s">
        <v>328</v>
      </c>
      <c r="D238" s="220" t="s">
        <v>167</v>
      </c>
      <c r="E238" s="221" t="s">
        <v>329</v>
      </c>
      <c r="F238" s="222" t="s">
        <v>330</v>
      </c>
      <c r="G238" s="223" t="s">
        <v>331</v>
      </c>
      <c r="H238" s="224">
        <v>2.02</v>
      </c>
      <c r="I238" s="225"/>
      <c r="J238" s="226">
        <f>ROUND(I238*H238,2)</f>
        <v>0</v>
      </c>
      <c r="K238" s="222" t="s">
        <v>171</v>
      </c>
      <c r="L238" s="45"/>
      <c r="M238" s="227" t="s">
        <v>1</v>
      </c>
      <c r="N238" s="228" t="s">
        <v>41</v>
      </c>
      <c r="O238" s="92"/>
      <c r="P238" s="229">
        <f>O238*H238</f>
        <v>0</v>
      </c>
      <c r="Q238" s="229">
        <v>0.00639</v>
      </c>
      <c r="R238" s="229">
        <f>Q238*H238</f>
        <v>0.0129078</v>
      </c>
      <c r="S238" s="229">
        <v>0</v>
      </c>
      <c r="T238" s="23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1" t="s">
        <v>172</v>
      </c>
      <c r="AT238" s="231" t="s">
        <v>167</v>
      </c>
      <c r="AU238" s="231" t="s">
        <v>87</v>
      </c>
      <c r="AY238" s="18" t="s">
        <v>165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84</v>
      </c>
      <c r="BK238" s="232">
        <f>ROUND(I238*H238,2)</f>
        <v>0</v>
      </c>
      <c r="BL238" s="18" t="s">
        <v>172</v>
      </c>
      <c r="BM238" s="231" t="s">
        <v>332</v>
      </c>
    </row>
    <row r="239" spans="1:51" s="13" customFormat="1" ht="12">
      <c r="A239" s="13"/>
      <c r="B239" s="233"/>
      <c r="C239" s="234"/>
      <c r="D239" s="235" t="s">
        <v>174</v>
      </c>
      <c r="E239" s="236" t="s">
        <v>1</v>
      </c>
      <c r="F239" s="237" t="s">
        <v>181</v>
      </c>
      <c r="G239" s="234"/>
      <c r="H239" s="236" t="s">
        <v>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174</v>
      </c>
      <c r="AU239" s="243" t="s">
        <v>87</v>
      </c>
      <c r="AV239" s="13" t="s">
        <v>84</v>
      </c>
      <c r="AW239" s="13" t="s">
        <v>32</v>
      </c>
      <c r="AX239" s="13" t="s">
        <v>76</v>
      </c>
      <c r="AY239" s="243" t="s">
        <v>165</v>
      </c>
    </row>
    <row r="240" spans="1:51" s="14" customFormat="1" ht="12">
      <c r="A240" s="14"/>
      <c r="B240" s="244"/>
      <c r="C240" s="245"/>
      <c r="D240" s="235" t="s">
        <v>174</v>
      </c>
      <c r="E240" s="246" t="s">
        <v>1</v>
      </c>
      <c r="F240" s="247" t="s">
        <v>333</v>
      </c>
      <c r="G240" s="245"/>
      <c r="H240" s="248">
        <v>2.02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174</v>
      </c>
      <c r="AU240" s="254" t="s">
        <v>87</v>
      </c>
      <c r="AV240" s="14" t="s">
        <v>87</v>
      </c>
      <c r="AW240" s="14" t="s">
        <v>32</v>
      </c>
      <c r="AX240" s="14" t="s">
        <v>84</v>
      </c>
      <c r="AY240" s="254" t="s">
        <v>165</v>
      </c>
    </row>
    <row r="241" spans="1:63" s="12" customFormat="1" ht="22.8" customHeight="1">
      <c r="A241" s="12"/>
      <c r="B241" s="204"/>
      <c r="C241" s="205"/>
      <c r="D241" s="206" t="s">
        <v>75</v>
      </c>
      <c r="E241" s="218" t="s">
        <v>193</v>
      </c>
      <c r="F241" s="218" t="s">
        <v>334</v>
      </c>
      <c r="G241" s="205"/>
      <c r="H241" s="205"/>
      <c r="I241" s="208"/>
      <c r="J241" s="219">
        <f>BK241</f>
        <v>0</v>
      </c>
      <c r="K241" s="205"/>
      <c r="L241" s="210"/>
      <c r="M241" s="211"/>
      <c r="N241" s="212"/>
      <c r="O241" s="212"/>
      <c r="P241" s="213">
        <f>SUM(P242:P256)</f>
        <v>0</v>
      </c>
      <c r="Q241" s="212"/>
      <c r="R241" s="213">
        <f>SUM(R242:R256)</f>
        <v>354.24138259999995</v>
      </c>
      <c r="S241" s="212"/>
      <c r="T241" s="214">
        <f>SUM(T242:T256)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165</v>
      </c>
      <c r="BK241" s="217">
        <f>SUM(BK242:BK256)</f>
        <v>0</v>
      </c>
    </row>
    <row r="242" spans="1:65" s="2" customFormat="1" ht="14.4" customHeight="1">
      <c r="A242" s="39"/>
      <c r="B242" s="40"/>
      <c r="C242" s="220" t="s">
        <v>335</v>
      </c>
      <c r="D242" s="220" t="s">
        <v>167</v>
      </c>
      <c r="E242" s="221" t="s">
        <v>336</v>
      </c>
      <c r="F242" s="222" t="s">
        <v>337</v>
      </c>
      <c r="G242" s="223" t="s">
        <v>170</v>
      </c>
      <c r="H242" s="224">
        <v>214.105</v>
      </c>
      <c r="I242" s="225"/>
      <c r="J242" s="226">
        <f>ROUND(I242*H242,2)</f>
        <v>0</v>
      </c>
      <c r="K242" s="222" t="s">
        <v>171</v>
      </c>
      <c r="L242" s="45"/>
      <c r="M242" s="227" t="s">
        <v>1</v>
      </c>
      <c r="N242" s="228" t="s">
        <v>41</v>
      </c>
      <c r="O242" s="92"/>
      <c r="P242" s="229">
        <f>O242*H242</f>
        <v>0</v>
      </c>
      <c r="Q242" s="229">
        <v>0.69</v>
      </c>
      <c r="R242" s="229">
        <f>Q242*H242</f>
        <v>147.73244999999997</v>
      </c>
      <c r="S242" s="229">
        <v>0</v>
      </c>
      <c r="T242" s="23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1" t="s">
        <v>172</v>
      </c>
      <c r="AT242" s="231" t="s">
        <v>167</v>
      </c>
      <c r="AU242" s="231" t="s">
        <v>87</v>
      </c>
      <c r="AY242" s="18" t="s">
        <v>165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84</v>
      </c>
      <c r="BK242" s="232">
        <f>ROUND(I242*H242,2)</f>
        <v>0</v>
      </c>
      <c r="BL242" s="18" t="s">
        <v>172</v>
      </c>
      <c r="BM242" s="231" t="s">
        <v>338</v>
      </c>
    </row>
    <row r="243" spans="1:51" s="13" customFormat="1" ht="12">
      <c r="A243" s="13"/>
      <c r="B243" s="233"/>
      <c r="C243" s="234"/>
      <c r="D243" s="235" t="s">
        <v>174</v>
      </c>
      <c r="E243" s="236" t="s">
        <v>1</v>
      </c>
      <c r="F243" s="237" t="s">
        <v>339</v>
      </c>
      <c r="G243" s="234"/>
      <c r="H243" s="236" t="s">
        <v>1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174</v>
      </c>
      <c r="AU243" s="243" t="s">
        <v>87</v>
      </c>
      <c r="AV243" s="13" t="s">
        <v>84</v>
      </c>
      <c r="AW243" s="13" t="s">
        <v>32</v>
      </c>
      <c r="AX243" s="13" t="s">
        <v>76</v>
      </c>
      <c r="AY243" s="243" t="s">
        <v>165</v>
      </c>
    </row>
    <row r="244" spans="1:51" s="14" customFormat="1" ht="12">
      <c r="A244" s="14"/>
      <c r="B244" s="244"/>
      <c r="C244" s="245"/>
      <c r="D244" s="235" t="s">
        <v>174</v>
      </c>
      <c r="E244" s="246" t="s">
        <v>1</v>
      </c>
      <c r="F244" s="247" t="s">
        <v>340</v>
      </c>
      <c r="G244" s="245"/>
      <c r="H244" s="248">
        <v>214.105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174</v>
      </c>
      <c r="AU244" s="254" t="s">
        <v>87</v>
      </c>
      <c r="AV244" s="14" t="s">
        <v>87</v>
      </c>
      <c r="AW244" s="14" t="s">
        <v>32</v>
      </c>
      <c r="AX244" s="14" t="s">
        <v>84</v>
      </c>
      <c r="AY244" s="254" t="s">
        <v>165</v>
      </c>
    </row>
    <row r="245" spans="1:65" s="2" customFormat="1" ht="24.15" customHeight="1">
      <c r="A245" s="39"/>
      <c r="B245" s="40"/>
      <c r="C245" s="220" t="s">
        <v>341</v>
      </c>
      <c r="D245" s="220" t="s">
        <v>167</v>
      </c>
      <c r="E245" s="221" t="s">
        <v>342</v>
      </c>
      <c r="F245" s="222" t="s">
        <v>343</v>
      </c>
      <c r="G245" s="223" t="s">
        <v>170</v>
      </c>
      <c r="H245" s="224">
        <v>214.105</v>
      </c>
      <c r="I245" s="225"/>
      <c r="J245" s="226">
        <f>ROUND(I245*H245,2)</f>
        <v>0</v>
      </c>
      <c r="K245" s="222" t="s">
        <v>1</v>
      </c>
      <c r="L245" s="45"/>
      <c r="M245" s="227" t="s">
        <v>1</v>
      </c>
      <c r="N245" s="228" t="s">
        <v>41</v>
      </c>
      <c r="O245" s="92"/>
      <c r="P245" s="229">
        <f>O245*H245</f>
        <v>0</v>
      </c>
      <c r="Q245" s="229">
        <v>0.26551</v>
      </c>
      <c r="R245" s="229">
        <f>Q245*H245</f>
        <v>56.84701855</v>
      </c>
      <c r="S245" s="229">
        <v>0</v>
      </c>
      <c r="T245" s="23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1" t="s">
        <v>172</v>
      </c>
      <c r="AT245" s="231" t="s">
        <v>167</v>
      </c>
      <c r="AU245" s="231" t="s">
        <v>87</v>
      </c>
      <c r="AY245" s="18" t="s">
        <v>165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84</v>
      </c>
      <c r="BK245" s="232">
        <f>ROUND(I245*H245,2)</f>
        <v>0</v>
      </c>
      <c r="BL245" s="18" t="s">
        <v>172</v>
      </c>
      <c r="BM245" s="231" t="s">
        <v>344</v>
      </c>
    </row>
    <row r="246" spans="1:51" s="13" customFormat="1" ht="12">
      <c r="A246" s="13"/>
      <c r="B246" s="233"/>
      <c r="C246" s="234"/>
      <c r="D246" s="235" t="s">
        <v>174</v>
      </c>
      <c r="E246" s="236" t="s">
        <v>1</v>
      </c>
      <c r="F246" s="237" t="s">
        <v>339</v>
      </c>
      <c r="G246" s="234"/>
      <c r="H246" s="236" t="s">
        <v>1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174</v>
      </c>
      <c r="AU246" s="243" t="s">
        <v>87</v>
      </c>
      <c r="AV246" s="13" t="s">
        <v>84</v>
      </c>
      <c r="AW246" s="13" t="s">
        <v>32</v>
      </c>
      <c r="AX246" s="13" t="s">
        <v>76</v>
      </c>
      <c r="AY246" s="243" t="s">
        <v>165</v>
      </c>
    </row>
    <row r="247" spans="1:51" s="14" customFormat="1" ht="12">
      <c r="A247" s="14"/>
      <c r="B247" s="244"/>
      <c r="C247" s="245"/>
      <c r="D247" s="235" t="s">
        <v>174</v>
      </c>
      <c r="E247" s="246" t="s">
        <v>1</v>
      </c>
      <c r="F247" s="247" t="s">
        <v>345</v>
      </c>
      <c r="G247" s="245"/>
      <c r="H247" s="248">
        <v>214.105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174</v>
      </c>
      <c r="AU247" s="254" t="s">
        <v>87</v>
      </c>
      <c r="AV247" s="14" t="s">
        <v>87</v>
      </c>
      <c r="AW247" s="14" t="s">
        <v>32</v>
      </c>
      <c r="AX247" s="14" t="s">
        <v>84</v>
      </c>
      <c r="AY247" s="254" t="s">
        <v>165</v>
      </c>
    </row>
    <row r="248" spans="1:65" s="2" customFormat="1" ht="14.4" customHeight="1">
      <c r="A248" s="39"/>
      <c r="B248" s="40"/>
      <c r="C248" s="220" t="s">
        <v>346</v>
      </c>
      <c r="D248" s="220" t="s">
        <v>167</v>
      </c>
      <c r="E248" s="221" t="s">
        <v>347</v>
      </c>
      <c r="F248" s="222" t="s">
        <v>348</v>
      </c>
      <c r="G248" s="223" t="s">
        <v>170</v>
      </c>
      <c r="H248" s="224">
        <v>951.11</v>
      </c>
      <c r="I248" s="225"/>
      <c r="J248" s="226">
        <f>ROUND(I248*H248,2)</f>
        <v>0</v>
      </c>
      <c r="K248" s="222" t="s">
        <v>171</v>
      </c>
      <c r="L248" s="45"/>
      <c r="M248" s="227" t="s">
        <v>1</v>
      </c>
      <c r="N248" s="228" t="s">
        <v>41</v>
      </c>
      <c r="O248" s="92"/>
      <c r="P248" s="229">
        <f>O248*H248</f>
        <v>0</v>
      </c>
      <c r="Q248" s="229">
        <v>0.00021</v>
      </c>
      <c r="R248" s="229">
        <f>Q248*H248</f>
        <v>0.19973310000000002</v>
      </c>
      <c r="S248" s="229">
        <v>0</v>
      </c>
      <c r="T248" s="23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1" t="s">
        <v>172</v>
      </c>
      <c r="AT248" s="231" t="s">
        <v>167</v>
      </c>
      <c r="AU248" s="231" t="s">
        <v>87</v>
      </c>
      <c r="AY248" s="18" t="s">
        <v>165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84</v>
      </c>
      <c r="BK248" s="232">
        <f>ROUND(I248*H248,2)</f>
        <v>0</v>
      </c>
      <c r="BL248" s="18" t="s">
        <v>172</v>
      </c>
      <c r="BM248" s="231" t="s">
        <v>349</v>
      </c>
    </row>
    <row r="249" spans="1:51" s="13" customFormat="1" ht="12">
      <c r="A249" s="13"/>
      <c r="B249" s="233"/>
      <c r="C249" s="234"/>
      <c r="D249" s="235" t="s">
        <v>174</v>
      </c>
      <c r="E249" s="236" t="s">
        <v>1</v>
      </c>
      <c r="F249" s="237" t="s">
        <v>339</v>
      </c>
      <c r="G249" s="234"/>
      <c r="H249" s="236" t="s">
        <v>1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174</v>
      </c>
      <c r="AU249" s="243" t="s">
        <v>87</v>
      </c>
      <c r="AV249" s="13" t="s">
        <v>84</v>
      </c>
      <c r="AW249" s="13" t="s">
        <v>32</v>
      </c>
      <c r="AX249" s="13" t="s">
        <v>76</v>
      </c>
      <c r="AY249" s="243" t="s">
        <v>165</v>
      </c>
    </row>
    <row r="250" spans="1:51" s="14" customFormat="1" ht="12">
      <c r="A250" s="14"/>
      <c r="B250" s="244"/>
      <c r="C250" s="245"/>
      <c r="D250" s="235" t="s">
        <v>174</v>
      </c>
      <c r="E250" s="246" t="s">
        <v>1</v>
      </c>
      <c r="F250" s="247" t="s">
        <v>350</v>
      </c>
      <c r="G250" s="245"/>
      <c r="H250" s="248">
        <v>951.11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174</v>
      </c>
      <c r="AU250" s="254" t="s">
        <v>87</v>
      </c>
      <c r="AV250" s="14" t="s">
        <v>87</v>
      </c>
      <c r="AW250" s="14" t="s">
        <v>32</v>
      </c>
      <c r="AX250" s="14" t="s">
        <v>84</v>
      </c>
      <c r="AY250" s="254" t="s">
        <v>165</v>
      </c>
    </row>
    <row r="251" spans="1:65" s="2" customFormat="1" ht="24.15" customHeight="1">
      <c r="A251" s="39"/>
      <c r="B251" s="40"/>
      <c r="C251" s="220" t="s">
        <v>351</v>
      </c>
      <c r="D251" s="220" t="s">
        <v>167</v>
      </c>
      <c r="E251" s="221" t="s">
        <v>352</v>
      </c>
      <c r="F251" s="222" t="s">
        <v>353</v>
      </c>
      <c r="G251" s="223" t="s">
        <v>170</v>
      </c>
      <c r="H251" s="224">
        <v>475.555</v>
      </c>
      <c r="I251" s="225"/>
      <c r="J251" s="226">
        <f>ROUND(I251*H251,2)</f>
        <v>0</v>
      </c>
      <c r="K251" s="222" t="s">
        <v>171</v>
      </c>
      <c r="L251" s="45"/>
      <c r="M251" s="227" t="s">
        <v>1</v>
      </c>
      <c r="N251" s="228" t="s">
        <v>41</v>
      </c>
      <c r="O251" s="92"/>
      <c r="P251" s="229">
        <f>O251*H251</f>
        <v>0</v>
      </c>
      <c r="Q251" s="229">
        <v>0.12966</v>
      </c>
      <c r="R251" s="229">
        <f>Q251*H251</f>
        <v>61.6604613</v>
      </c>
      <c r="S251" s="229">
        <v>0</v>
      </c>
      <c r="T251" s="23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1" t="s">
        <v>172</v>
      </c>
      <c r="AT251" s="231" t="s">
        <v>167</v>
      </c>
      <c r="AU251" s="231" t="s">
        <v>87</v>
      </c>
      <c r="AY251" s="18" t="s">
        <v>165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84</v>
      </c>
      <c r="BK251" s="232">
        <f>ROUND(I251*H251,2)</f>
        <v>0</v>
      </c>
      <c r="BL251" s="18" t="s">
        <v>172</v>
      </c>
      <c r="BM251" s="231" t="s">
        <v>354</v>
      </c>
    </row>
    <row r="252" spans="1:51" s="13" customFormat="1" ht="12">
      <c r="A252" s="13"/>
      <c r="B252" s="233"/>
      <c r="C252" s="234"/>
      <c r="D252" s="235" t="s">
        <v>174</v>
      </c>
      <c r="E252" s="236" t="s">
        <v>1</v>
      </c>
      <c r="F252" s="237" t="s">
        <v>339</v>
      </c>
      <c r="G252" s="234"/>
      <c r="H252" s="236" t="s">
        <v>1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174</v>
      </c>
      <c r="AU252" s="243" t="s">
        <v>87</v>
      </c>
      <c r="AV252" s="13" t="s">
        <v>84</v>
      </c>
      <c r="AW252" s="13" t="s">
        <v>32</v>
      </c>
      <c r="AX252" s="13" t="s">
        <v>76</v>
      </c>
      <c r="AY252" s="243" t="s">
        <v>165</v>
      </c>
    </row>
    <row r="253" spans="1:51" s="14" customFormat="1" ht="12">
      <c r="A253" s="14"/>
      <c r="B253" s="244"/>
      <c r="C253" s="245"/>
      <c r="D253" s="235" t="s">
        <v>174</v>
      </c>
      <c r="E253" s="246" t="s">
        <v>1</v>
      </c>
      <c r="F253" s="247" t="s">
        <v>355</v>
      </c>
      <c r="G253" s="245"/>
      <c r="H253" s="248">
        <v>475.555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174</v>
      </c>
      <c r="AU253" s="254" t="s">
        <v>87</v>
      </c>
      <c r="AV253" s="14" t="s">
        <v>87</v>
      </c>
      <c r="AW253" s="14" t="s">
        <v>32</v>
      </c>
      <c r="AX253" s="14" t="s">
        <v>84</v>
      </c>
      <c r="AY253" s="254" t="s">
        <v>165</v>
      </c>
    </row>
    <row r="254" spans="1:65" s="2" customFormat="1" ht="24.15" customHeight="1">
      <c r="A254" s="39"/>
      <c r="B254" s="40"/>
      <c r="C254" s="220" t="s">
        <v>356</v>
      </c>
      <c r="D254" s="220" t="s">
        <v>167</v>
      </c>
      <c r="E254" s="221" t="s">
        <v>357</v>
      </c>
      <c r="F254" s="222" t="s">
        <v>358</v>
      </c>
      <c r="G254" s="223" t="s">
        <v>170</v>
      </c>
      <c r="H254" s="224">
        <v>475.555</v>
      </c>
      <c r="I254" s="225"/>
      <c r="J254" s="226">
        <f>ROUND(I254*H254,2)</f>
        <v>0</v>
      </c>
      <c r="K254" s="222" t="s">
        <v>171</v>
      </c>
      <c r="L254" s="45"/>
      <c r="M254" s="227" t="s">
        <v>1</v>
      </c>
      <c r="N254" s="228" t="s">
        <v>41</v>
      </c>
      <c r="O254" s="92"/>
      <c r="P254" s="229">
        <f>O254*H254</f>
        <v>0</v>
      </c>
      <c r="Q254" s="229">
        <v>0.18463</v>
      </c>
      <c r="R254" s="229">
        <f>Q254*H254</f>
        <v>87.80171965</v>
      </c>
      <c r="S254" s="229">
        <v>0</v>
      </c>
      <c r="T254" s="23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1" t="s">
        <v>172</v>
      </c>
      <c r="AT254" s="231" t="s">
        <v>167</v>
      </c>
      <c r="AU254" s="231" t="s">
        <v>87</v>
      </c>
      <c r="AY254" s="18" t="s">
        <v>165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84</v>
      </c>
      <c r="BK254" s="232">
        <f>ROUND(I254*H254,2)</f>
        <v>0</v>
      </c>
      <c r="BL254" s="18" t="s">
        <v>172</v>
      </c>
      <c r="BM254" s="231" t="s">
        <v>359</v>
      </c>
    </row>
    <row r="255" spans="1:51" s="13" customFormat="1" ht="12">
      <c r="A255" s="13"/>
      <c r="B255" s="233"/>
      <c r="C255" s="234"/>
      <c r="D255" s="235" t="s">
        <v>174</v>
      </c>
      <c r="E255" s="236" t="s">
        <v>1</v>
      </c>
      <c r="F255" s="237" t="s">
        <v>339</v>
      </c>
      <c r="G255" s="234"/>
      <c r="H255" s="236" t="s">
        <v>1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174</v>
      </c>
      <c r="AU255" s="243" t="s">
        <v>87</v>
      </c>
      <c r="AV255" s="13" t="s">
        <v>84</v>
      </c>
      <c r="AW255" s="13" t="s">
        <v>32</v>
      </c>
      <c r="AX255" s="13" t="s">
        <v>76</v>
      </c>
      <c r="AY255" s="243" t="s">
        <v>165</v>
      </c>
    </row>
    <row r="256" spans="1:51" s="14" customFormat="1" ht="12">
      <c r="A256" s="14"/>
      <c r="B256" s="244"/>
      <c r="C256" s="245"/>
      <c r="D256" s="235" t="s">
        <v>174</v>
      </c>
      <c r="E256" s="246" t="s">
        <v>1</v>
      </c>
      <c r="F256" s="247" t="s">
        <v>355</v>
      </c>
      <c r="G256" s="245"/>
      <c r="H256" s="248">
        <v>475.555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174</v>
      </c>
      <c r="AU256" s="254" t="s">
        <v>87</v>
      </c>
      <c r="AV256" s="14" t="s">
        <v>87</v>
      </c>
      <c r="AW256" s="14" t="s">
        <v>32</v>
      </c>
      <c r="AX256" s="14" t="s">
        <v>84</v>
      </c>
      <c r="AY256" s="254" t="s">
        <v>165</v>
      </c>
    </row>
    <row r="257" spans="1:63" s="12" customFormat="1" ht="22.8" customHeight="1">
      <c r="A257" s="12"/>
      <c r="B257" s="204"/>
      <c r="C257" s="205"/>
      <c r="D257" s="206" t="s">
        <v>75</v>
      </c>
      <c r="E257" s="218" t="s">
        <v>210</v>
      </c>
      <c r="F257" s="218" t="s">
        <v>360</v>
      </c>
      <c r="G257" s="205"/>
      <c r="H257" s="205"/>
      <c r="I257" s="208"/>
      <c r="J257" s="219">
        <f>BK257</f>
        <v>0</v>
      </c>
      <c r="K257" s="205"/>
      <c r="L257" s="210"/>
      <c r="M257" s="211"/>
      <c r="N257" s="212"/>
      <c r="O257" s="212"/>
      <c r="P257" s="213">
        <f>SUM(P258:P412)</f>
        <v>0</v>
      </c>
      <c r="Q257" s="212"/>
      <c r="R257" s="213">
        <f>SUM(R258:R412)</f>
        <v>2.6276285500000003</v>
      </c>
      <c r="S257" s="212"/>
      <c r="T257" s="214">
        <f>SUM(T258:T412)</f>
        <v>0.02826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5" t="s">
        <v>84</v>
      </c>
      <c r="AT257" s="216" t="s">
        <v>75</v>
      </c>
      <c r="AU257" s="216" t="s">
        <v>84</v>
      </c>
      <c r="AY257" s="215" t="s">
        <v>165</v>
      </c>
      <c r="BK257" s="217">
        <f>SUM(BK258:BK412)</f>
        <v>0</v>
      </c>
    </row>
    <row r="258" spans="1:65" s="2" customFormat="1" ht="24.15" customHeight="1">
      <c r="A258" s="39"/>
      <c r="B258" s="40"/>
      <c r="C258" s="220" t="s">
        <v>361</v>
      </c>
      <c r="D258" s="220" t="s">
        <v>167</v>
      </c>
      <c r="E258" s="221" t="s">
        <v>362</v>
      </c>
      <c r="F258" s="222" t="s">
        <v>363</v>
      </c>
      <c r="G258" s="223" t="s">
        <v>316</v>
      </c>
      <c r="H258" s="224">
        <v>1</v>
      </c>
      <c r="I258" s="225"/>
      <c r="J258" s="226">
        <f>ROUND(I258*H258,2)</f>
        <v>0</v>
      </c>
      <c r="K258" s="222" t="s">
        <v>171</v>
      </c>
      <c r="L258" s="45"/>
      <c r="M258" s="227" t="s">
        <v>1</v>
      </c>
      <c r="N258" s="228" t="s">
        <v>41</v>
      </c>
      <c r="O258" s="92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1" t="s">
        <v>172</v>
      </c>
      <c r="AT258" s="231" t="s">
        <v>167</v>
      </c>
      <c r="AU258" s="231" t="s">
        <v>87</v>
      </c>
      <c r="AY258" s="18" t="s">
        <v>165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84</v>
      </c>
      <c r="BK258" s="232">
        <f>ROUND(I258*H258,2)</f>
        <v>0</v>
      </c>
      <c r="BL258" s="18" t="s">
        <v>172</v>
      </c>
      <c r="BM258" s="231" t="s">
        <v>364</v>
      </c>
    </row>
    <row r="259" spans="1:51" s="13" customFormat="1" ht="12">
      <c r="A259" s="13"/>
      <c r="B259" s="233"/>
      <c r="C259" s="234"/>
      <c r="D259" s="235" t="s">
        <v>174</v>
      </c>
      <c r="E259" s="236" t="s">
        <v>1</v>
      </c>
      <c r="F259" s="237" t="s">
        <v>365</v>
      </c>
      <c r="G259" s="234"/>
      <c r="H259" s="236" t="s">
        <v>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174</v>
      </c>
      <c r="AU259" s="243" t="s">
        <v>87</v>
      </c>
      <c r="AV259" s="13" t="s">
        <v>84</v>
      </c>
      <c r="AW259" s="13" t="s">
        <v>32</v>
      </c>
      <c r="AX259" s="13" t="s">
        <v>76</v>
      </c>
      <c r="AY259" s="243" t="s">
        <v>165</v>
      </c>
    </row>
    <row r="260" spans="1:51" s="14" customFormat="1" ht="12">
      <c r="A260" s="14"/>
      <c r="B260" s="244"/>
      <c r="C260" s="245"/>
      <c r="D260" s="235" t="s">
        <v>174</v>
      </c>
      <c r="E260" s="246" t="s">
        <v>1</v>
      </c>
      <c r="F260" s="247" t="s">
        <v>366</v>
      </c>
      <c r="G260" s="245"/>
      <c r="H260" s="248">
        <v>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174</v>
      </c>
      <c r="AU260" s="254" t="s">
        <v>87</v>
      </c>
      <c r="AV260" s="14" t="s">
        <v>87</v>
      </c>
      <c r="AW260" s="14" t="s">
        <v>32</v>
      </c>
      <c r="AX260" s="14" t="s">
        <v>84</v>
      </c>
      <c r="AY260" s="254" t="s">
        <v>165</v>
      </c>
    </row>
    <row r="261" spans="1:65" s="2" customFormat="1" ht="24.15" customHeight="1">
      <c r="A261" s="39"/>
      <c r="B261" s="40"/>
      <c r="C261" s="220" t="s">
        <v>367</v>
      </c>
      <c r="D261" s="220" t="s">
        <v>167</v>
      </c>
      <c r="E261" s="221" t="s">
        <v>368</v>
      </c>
      <c r="F261" s="222" t="s">
        <v>369</v>
      </c>
      <c r="G261" s="223" t="s">
        <v>370</v>
      </c>
      <c r="H261" s="224">
        <v>1</v>
      </c>
      <c r="I261" s="225"/>
      <c r="J261" s="226">
        <f>ROUND(I261*H261,2)</f>
        <v>0</v>
      </c>
      <c r="K261" s="222" t="s">
        <v>1</v>
      </c>
      <c r="L261" s="45"/>
      <c r="M261" s="227" t="s">
        <v>1</v>
      </c>
      <c r="N261" s="228" t="s">
        <v>41</v>
      </c>
      <c r="O261" s="92"/>
      <c r="P261" s="229">
        <f>O261*H261</f>
        <v>0</v>
      </c>
      <c r="Q261" s="229">
        <v>0.001</v>
      </c>
      <c r="R261" s="229">
        <f>Q261*H261</f>
        <v>0.001</v>
      </c>
      <c r="S261" s="229">
        <v>0</v>
      </c>
      <c r="T261" s="23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1" t="s">
        <v>172</v>
      </c>
      <c r="AT261" s="231" t="s">
        <v>167</v>
      </c>
      <c r="AU261" s="231" t="s">
        <v>87</v>
      </c>
      <c r="AY261" s="18" t="s">
        <v>165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84</v>
      </c>
      <c r="BK261" s="232">
        <f>ROUND(I261*H261,2)</f>
        <v>0</v>
      </c>
      <c r="BL261" s="18" t="s">
        <v>172</v>
      </c>
      <c r="BM261" s="231" t="s">
        <v>371</v>
      </c>
    </row>
    <row r="262" spans="1:51" s="13" customFormat="1" ht="12">
      <c r="A262" s="13"/>
      <c r="B262" s="233"/>
      <c r="C262" s="234"/>
      <c r="D262" s="235" t="s">
        <v>174</v>
      </c>
      <c r="E262" s="236" t="s">
        <v>1</v>
      </c>
      <c r="F262" s="237" t="s">
        <v>175</v>
      </c>
      <c r="G262" s="234"/>
      <c r="H262" s="236" t="s">
        <v>1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174</v>
      </c>
      <c r="AU262" s="243" t="s">
        <v>87</v>
      </c>
      <c r="AV262" s="13" t="s">
        <v>84</v>
      </c>
      <c r="AW262" s="13" t="s">
        <v>32</v>
      </c>
      <c r="AX262" s="13" t="s">
        <v>76</v>
      </c>
      <c r="AY262" s="243" t="s">
        <v>165</v>
      </c>
    </row>
    <row r="263" spans="1:51" s="13" customFormat="1" ht="12">
      <c r="A263" s="13"/>
      <c r="B263" s="233"/>
      <c r="C263" s="234"/>
      <c r="D263" s="235" t="s">
        <v>174</v>
      </c>
      <c r="E263" s="236" t="s">
        <v>1</v>
      </c>
      <c r="F263" s="237" t="s">
        <v>372</v>
      </c>
      <c r="G263" s="234"/>
      <c r="H263" s="236" t="s">
        <v>1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174</v>
      </c>
      <c r="AU263" s="243" t="s">
        <v>87</v>
      </c>
      <c r="AV263" s="13" t="s">
        <v>84</v>
      </c>
      <c r="AW263" s="13" t="s">
        <v>32</v>
      </c>
      <c r="AX263" s="13" t="s">
        <v>76</v>
      </c>
      <c r="AY263" s="243" t="s">
        <v>165</v>
      </c>
    </row>
    <row r="264" spans="1:51" s="14" customFormat="1" ht="12">
      <c r="A264" s="14"/>
      <c r="B264" s="244"/>
      <c r="C264" s="245"/>
      <c r="D264" s="235" t="s">
        <v>174</v>
      </c>
      <c r="E264" s="246" t="s">
        <v>1</v>
      </c>
      <c r="F264" s="247" t="s">
        <v>84</v>
      </c>
      <c r="G264" s="245"/>
      <c r="H264" s="248">
        <v>1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174</v>
      </c>
      <c r="AU264" s="254" t="s">
        <v>87</v>
      </c>
      <c r="AV264" s="14" t="s">
        <v>87</v>
      </c>
      <c r="AW264" s="14" t="s">
        <v>32</v>
      </c>
      <c r="AX264" s="14" t="s">
        <v>84</v>
      </c>
      <c r="AY264" s="254" t="s">
        <v>165</v>
      </c>
    </row>
    <row r="265" spans="1:65" s="2" customFormat="1" ht="24.15" customHeight="1">
      <c r="A265" s="39"/>
      <c r="B265" s="40"/>
      <c r="C265" s="220" t="s">
        <v>373</v>
      </c>
      <c r="D265" s="220" t="s">
        <v>167</v>
      </c>
      <c r="E265" s="221" t="s">
        <v>374</v>
      </c>
      <c r="F265" s="222" t="s">
        <v>375</v>
      </c>
      <c r="G265" s="223" t="s">
        <v>185</v>
      </c>
      <c r="H265" s="224">
        <v>3</v>
      </c>
      <c r="I265" s="225"/>
      <c r="J265" s="226">
        <f>ROUND(I265*H265,2)</f>
        <v>0</v>
      </c>
      <c r="K265" s="222" t="s">
        <v>171</v>
      </c>
      <c r="L265" s="45"/>
      <c r="M265" s="227" t="s">
        <v>1</v>
      </c>
      <c r="N265" s="228" t="s">
        <v>41</v>
      </c>
      <c r="O265" s="92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1" t="s">
        <v>172</v>
      </c>
      <c r="AT265" s="231" t="s">
        <v>167</v>
      </c>
      <c r="AU265" s="231" t="s">
        <v>87</v>
      </c>
      <c r="AY265" s="18" t="s">
        <v>165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84</v>
      </c>
      <c r="BK265" s="232">
        <f>ROUND(I265*H265,2)</f>
        <v>0</v>
      </c>
      <c r="BL265" s="18" t="s">
        <v>172</v>
      </c>
      <c r="BM265" s="231" t="s">
        <v>376</v>
      </c>
    </row>
    <row r="266" spans="1:51" s="13" customFormat="1" ht="12">
      <c r="A266" s="13"/>
      <c r="B266" s="233"/>
      <c r="C266" s="234"/>
      <c r="D266" s="235" t="s">
        <v>174</v>
      </c>
      <c r="E266" s="236" t="s">
        <v>1</v>
      </c>
      <c r="F266" s="237" t="s">
        <v>365</v>
      </c>
      <c r="G266" s="234"/>
      <c r="H266" s="236" t="s">
        <v>1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174</v>
      </c>
      <c r="AU266" s="243" t="s">
        <v>87</v>
      </c>
      <c r="AV266" s="13" t="s">
        <v>84</v>
      </c>
      <c r="AW266" s="13" t="s">
        <v>32</v>
      </c>
      <c r="AX266" s="13" t="s">
        <v>76</v>
      </c>
      <c r="AY266" s="243" t="s">
        <v>165</v>
      </c>
    </row>
    <row r="267" spans="1:51" s="14" customFormat="1" ht="12">
      <c r="A267" s="14"/>
      <c r="B267" s="244"/>
      <c r="C267" s="245"/>
      <c r="D267" s="235" t="s">
        <v>174</v>
      </c>
      <c r="E267" s="246" t="s">
        <v>1</v>
      </c>
      <c r="F267" s="247" t="s">
        <v>377</v>
      </c>
      <c r="G267" s="245"/>
      <c r="H267" s="248">
        <v>3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174</v>
      </c>
      <c r="AU267" s="254" t="s">
        <v>87</v>
      </c>
      <c r="AV267" s="14" t="s">
        <v>87</v>
      </c>
      <c r="AW267" s="14" t="s">
        <v>32</v>
      </c>
      <c r="AX267" s="14" t="s">
        <v>76</v>
      </c>
      <c r="AY267" s="254" t="s">
        <v>165</v>
      </c>
    </row>
    <row r="268" spans="1:51" s="15" customFormat="1" ht="12">
      <c r="A268" s="15"/>
      <c r="B268" s="255"/>
      <c r="C268" s="256"/>
      <c r="D268" s="235" t="s">
        <v>174</v>
      </c>
      <c r="E268" s="257" t="s">
        <v>110</v>
      </c>
      <c r="F268" s="258" t="s">
        <v>130</v>
      </c>
      <c r="G268" s="256"/>
      <c r="H268" s="259">
        <v>3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5" t="s">
        <v>174</v>
      </c>
      <c r="AU268" s="265" t="s">
        <v>87</v>
      </c>
      <c r="AV268" s="15" t="s">
        <v>172</v>
      </c>
      <c r="AW268" s="15" t="s">
        <v>32</v>
      </c>
      <c r="AX268" s="15" t="s">
        <v>84</v>
      </c>
      <c r="AY268" s="265" t="s">
        <v>165</v>
      </c>
    </row>
    <row r="269" spans="1:65" s="2" customFormat="1" ht="14.4" customHeight="1">
      <c r="A269" s="39"/>
      <c r="B269" s="40"/>
      <c r="C269" s="277" t="s">
        <v>378</v>
      </c>
      <c r="D269" s="277" t="s">
        <v>290</v>
      </c>
      <c r="E269" s="278" t="s">
        <v>379</v>
      </c>
      <c r="F269" s="279" t="s">
        <v>380</v>
      </c>
      <c r="G269" s="280" t="s">
        <v>185</v>
      </c>
      <c r="H269" s="281">
        <v>3.045</v>
      </c>
      <c r="I269" s="282"/>
      <c r="J269" s="283">
        <f>ROUND(I269*H269,2)</f>
        <v>0</v>
      </c>
      <c r="K269" s="279" t="s">
        <v>171</v>
      </c>
      <c r="L269" s="284"/>
      <c r="M269" s="285" t="s">
        <v>1</v>
      </c>
      <c r="N269" s="286" t="s">
        <v>41</v>
      </c>
      <c r="O269" s="92"/>
      <c r="P269" s="229">
        <f>O269*H269</f>
        <v>0</v>
      </c>
      <c r="Q269" s="229">
        <v>0.00037</v>
      </c>
      <c r="R269" s="229">
        <f>Q269*H269</f>
        <v>0.0011266499999999999</v>
      </c>
      <c r="S269" s="229">
        <v>0</v>
      </c>
      <c r="T269" s="23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1" t="s">
        <v>210</v>
      </c>
      <c r="AT269" s="231" t="s">
        <v>290</v>
      </c>
      <c r="AU269" s="231" t="s">
        <v>87</v>
      </c>
      <c r="AY269" s="18" t="s">
        <v>165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84</v>
      </c>
      <c r="BK269" s="232">
        <f>ROUND(I269*H269,2)</f>
        <v>0</v>
      </c>
      <c r="BL269" s="18" t="s">
        <v>172</v>
      </c>
      <c r="BM269" s="231" t="s">
        <v>381</v>
      </c>
    </row>
    <row r="270" spans="1:51" s="14" customFormat="1" ht="12">
      <c r="A270" s="14"/>
      <c r="B270" s="244"/>
      <c r="C270" s="245"/>
      <c r="D270" s="235" t="s">
        <v>174</v>
      </c>
      <c r="E270" s="246" t="s">
        <v>1</v>
      </c>
      <c r="F270" s="247" t="s">
        <v>382</v>
      </c>
      <c r="G270" s="245"/>
      <c r="H270" s="248">
        <v>3.045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174</v>
      </c>
      <c r="AU270" s="254" t="s">
        <v>87</v>
      </c>
      <c r="AV270" s="14" t="s">
        <v>87</v>
      </c>
      <c r="AW270" s="14" t="s">
        <v>32</v>
      </c>
      <c r="AX270" s="14" t="s">
        <v>84</v>
      </c>
      <c r="AY270" s="254" t="s">
        <v>165</v>
      </c>
    </row>
    <row r="271" spans="1:65" s="2" customFormat="1" ht="24.15" customHeight="1">
      <c r="A271" s="39"/>
      <c r="B271" s="40"/>
      <c r="C271" s="220" t="s">
        <v>383</v>
      </c>
      <c r="D271" s="220" t="s">
        <v>167</v>
      </c>
      <c r="E271" s="221" t="s">
        <v>384</v>
      </c>
      <c r="F271" s="222" t="s">
        <v>385</v>
      </c>
      <c r="G271" s="223" t="s">
        <v>185</v>
      </c>
      <c r="H271" s="224">
        <v>253</v>
      </c>
      <c r="I271" s="225"/>
      <c r="J271" s="226">
        <f>ROUND(I271*H271,2)</f>
        <v>0</v>
      </c>
      <c r="K271" s="222" t="s">
        <v>171</v>
      </c>
      <c r="L271" s="45"/>
      <c r="M271" s="227" t="s">
        <v>1</v>
      </c>
      <c r="N271" s="228" t="s">
        <v>41</v>
      </c>
      <c r="O271" s="92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172</v>
      </c>
      <c r="AT271" s="231" t="s">
        <v>167</v>
      </c>
      <c r="AU271" s="231" t="s">
        <v>87</v>
      </c>
      <c r="AY271" s="18" t="s">
        <v>165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84</v>
      </c>
      <c r="BK271" s="232">
        <f>ROUND(I271*H271,2)</f>
        <v>0</v>
      </c>
      <c r="BL271" s="18" t="s">
        <v>172</v>
      </c>
      <c r="BM271" s="231" t="s">
        <v>386</v>
      </c>
    </row>
    <row r="272" spans="1:51" s="13" customFormat="1" ht="12">
      <c r="A272" s="13"/>
      <c r="B272" s="233"/>
      <c r="C272" s="234"/>
      <c r="D272" s="235" t="s">
        <v>174</v>
      </c>
      <c r="E272" s="236" t="s">
        <v>1</v>
      </c>
      <c r="F272" s="237" t="s">
        <v>365</v>
      </c>
      <c r="G272" s="234"/>
      <c r="H272" s="236" t="s">
        <v>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174</v>
      </c>
      <c r="AU272" s="243" t="s">
        <v>87</v>
      </c>
      <c r="AV272" s="13" t="s">
        <v>84</v>
      </c>
      <c r="AW272" s="13" t="s">
        <v>32</v>
      </c>
      <c r="AX272" s="13" t="s">
        <v>76</v>
      </c>
      <c r="AY272" s="243" t="s">
        <v>165</v>
      </c>
    </row>
    <row r="273" spans="1:51" s="14" customFormat="1" ht="12">
      <c r="A273" s="14"/>
      <c r="B273" s="244"/>
      <c r="C273" s="245"/>
      <c r="D273" s="235" t="s">
        <v>174</v>
      </c>
      <c r="E273" s="246" t="s">
        <v>1</v>
      </c>
      <c r="F273" s="247" t="s">
        <v>387</v>
      </c>
      <c r="G273" s="245"/>
      <c r="H273" s="248">
        <v>253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174</v>
      </c>
      <c r="AU273" s="254" t="s">
        <v>87</v>
      </c>
      <c r="AV273" s="14" t="s">
        <v>87</v>
      </c>
      <c r="AW273" s="14" t="s">
        <v>32</v>
      </c>
      <c r="AX273" s="14" t="s">
        <v>76</v>
      </c>
      <c r="AY273" s="254" t="s">
        <v>165</v>
      </c>
    </row>
    <row r="274" spans="1:51" s="15" customFormat="1" ht="12">
      <c r="A274" s="15"/>
      <c r="B274" s="255"/>
      <c r="C274" s="256"/>
      <c r="D274" s="235" t="s">
        <v>174</v>
      </c>
      <c r="E274" s="257" t="s">
        <v>113</v>
      </c>
      <c r="F274" s="258" t="s">
        <v>130</v>
      </c>
      <c r="G274" s="256"/>
      <c r="H274" s="259">
        <v>253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5" t="s">
        <v>174</v>
      </c>
      <c r="AU274" s="265" t="s">
        <v>87</v>
      </c>
      <c r="AV274" s="15" t="s">
        <v>172</v>
      </c>
      <c r="AW274" s="15" t="s">
        <v>32</v>
      </c>
      <c r="AX274" s="15" t="s">
        <v>84</v>
      </c>
      <c r="AY274" s="265" t="s">
        <v>165</v>
      </c>
    </row>
    <row r="275" spans="1:65" s="2" customFormat="1" ht="24.15" customHeight="1">
      <c r="A275" s="39"/>
      <c r="B275" s="40"/>
      <c r="C275" s="277" t="s">
        <v>388</v>
      </c>
      <c r="D275" s="277" t="s">
        <v>290</v>
      </c>
      <c r="E275" s="278" t="s">
        <v>389</v>
      </c>
      <c r="F275" s="279" t="s">
        <v>390</v>
      </c>
      <c r="G275" s="280" t="s">
        <v>185</v>
      </c>
      <c r="H275" s="281">
        <v>256.795</v>
      </c>
      <c r="I275" s="282"/>
      <c r="J275" s="283">
        <f>ROUND(I275*H275,2)</f>
        <v>0</v>
      </c>
      <c r="K275" s="279" t="s">
        <v>1</v>
      </c>
      <c r="L275" s="284"/>
      <c r="M275" s="285" t="s">
        <v>1</v>
      </c>
      <c r="N275" s="286" t="s">
        <v>41</v>
      </c>
      <c r="O275" s="92"/>
      <c r="P275" s="229">
        <f>O275*H275</f>
        <v>0</v>
      </c>
      <c r="Q275" s="229">
        <v>0.0015</v>
      </c>
      <c r="R275" s="229">
        <f>Q275*H275</f>
        <v>0.38519250000000005</v>
      </c>
      <c r="S275" s="229">
        <v>0</v>
      </c>
      <c r="T275" s="23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1" t="s">
        <v>210</v>
      </c>
      <c r="AT275" s="231" t="s">
        <v>290</v>
      </c>
      <c r="AU275" s="231" t="s">
        <v>87</v>
      </c>
      <c r="AY275" s="18" t="s">
        <v>165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84</v>
      </c>
      <c r="BK275" s="232">
        <f>ROUND(I275*H275,2)</f>
        <v>0</v>
      </c>
      <c r="BL275" s="18" t="s">
        <v>172</v>
      </c>
      <c r="BM275" s="231" t="s">
        <v>391</v>
      </c>
    </row>
    <row r="276" spans="1:51" s="14" customFormat="1" ht="12">
      <c r="A276" s="14"/>
      <c r="B276" s="244"/>
      <c r="C276" s="245"/>
      <c r="D276" s="235" t="s">
        <v>174</v>
      </c>
      <c r="E276" s="246" t="s">
        <v>1</v>
      </c>
      <c r="F276" s="247" t="s">
        <v>392</v>
      </c>
      <c r="G276" s="245"/>
      <c r="H276" s="248">
        <v>256.795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174</v>
      </c>
      <c r="AU276" s="254" t="s">
        <v>87</v>
      </c>
      <c r="AV276" s="14" t="s">
        <v>87</v>
      </c>
      <c r="AW276" s="14" t="s">
        <v>32</v>
      </c>
      <c r="AX276" s="14" t="s">
        <v>84</v>
      </c>
      <c r="AY276" s="254" t="s">
        <v>165</v>
      </c>
    </row>
    <row r="277" spans="1:65" s="2" customFormat="1" ht="24.15" customHeight="1">
      <c r="A277" s="39"/>
      <c r="B277" s="40"/>
      <c r="C277" s="220" t="s">
        <v>393</v>
      </c>
      <c r="D277" s="220" t="s">
        <v>167</v>
      </c>
      <c r="E277" s="221" t="s">
        <v>394</v>
      </c>
      <c r="F277" s="222" t="s">
        <v>395</v>
      </c>
      <c r="G277" s="223" t="s">
        <v>316</v>
      </c>
      <c r="H277" s="224">
        <v>1</v>
      </c>
      <c r="I277" s="225"/>
      <c r="J277" s="226">
        <f>ROUND(I277*H277,2)</f>
        <v>0</v>
      </c>
      <c r="K277" s="222" t="s">
        <v>171</v>
      </c>
      <c r="L277" s="45"/>
      <c r="M277" s="227" t="s">
        <v>1</v>
      </c>
      <c r="N277" s="228" t="s">
        <v>41</v>
      </c>
      <c r="O277" s="92"/>
      <c r="P277" s="229">
        <f>O277*H277</f>
        <v>0</v>
      </c>
      <c r="Q277" s="229">
        <v>0.00167</v>
      </c>
      <c r="R277" s="229">
        <f>Q277*H277</f>
        <v>0.00167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172</v>
      </c>
      <c r="AT277" s="231" t="s">
        <v>167</v>
      </c>
      <c r="AU277" s="231" t="s">
        <v>87</v>
      </c>
      <c r="AY277" s="18" t="s">
        <v>165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84</v>
      </c>
      <c r="BK277" s="232">
        <f>ROUND(I277*H277,2)</f>
        <v>0</v>
      </c>
      <c r="BL277" s="18" t="s">
        <v>172</v>
      </c>
      <c r="BM277" s="231" t="s">
        <v>396</v>
      </c>
    </row>
    <row r="278" spans="1:51" s="13" customFormat="1" ht="12">
      <c r="A278" s="13"/>
      <c r="B278" s="233"/>
      <c r="C278" s="234"/>
      <c r="D278" s="235" t="s">
        <v>174</v>
      </c>
      <c r="E278" s="236" t="s">
        <v>1</v>
      </c>
      <c r="F278" s="237" t="s">
        <v>365</v>
      </c>
      <c r="G278" s="234"/>
      <c r="H278" s="236" t="s">
        <v>1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174</v>
      </c>
      <c r="AU278" s="243" t="s">
        <v>87</v>
      </c>
      <c r="AV278" s="13" t="s">
        <v>84</v>
      </c>
      <c r="AW278" s="13" t="s">
        <v>32</v>
      </c>
      <c r="AX278" s="13" t="s">
        <v>76</v>
      </c>
      <c r="AY278" s="243" t="s">
        <v>165</v>
      </c>
    </row>
    <row r="279" spans="1:51" s="14" customFormat="1" ht="12">
      <c r="A279" s="14"/>
      <c r="B279" s="244"/>
      <c r="C279" s="245"/>
      <c r="D279" s="235" t="s">
        <v>174</v>
      </c>
      <c r="E279" s="246" t="s">
        <v>1</v>
      </c>
      <c r="F279" s="247" t="s">
        <v>84</v>
      </c>
      <c r="G279" s="245"/>
      <c r="H279" s="248">
        <v>1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174</v>
      </c>
      <c r="AU279" s="254" t="s">
        <v>87</v>
      </c>
      <c r="AV279" s="14" t="s">
        <v>87</v>
      </c>
      <c r="AW279" s="14" t="s">
        <v>32</v>
      </c>
      <c r="AX279" s="14" t="s">
        <v>84</v>
      </c>
      <c r="AY279" s="254" t="s">
        <v>165</v>
      </c>
    </row>
    <row r="280" spans="1:65" s="2" customFormat="1" ht="24.15" customHeight="1">
      <c r="A280" s="39"/>
      <c r="B280" s="40"/>
      <c r="C280" s="277" t="s">
        <v>397</v>
      </c>
      <c r="D280" s="277" t="s">
        <v>290</v>
      </c>
      <c r="E280" s="278" t="s">
        <v>398</v>
      </c>
      <c r="F280" s="279" t="s">
        <v>399</v>
      </c>
      <c r="G280" s="280" t="s">
        <v>316</v>
      </c>
      <c r="H280" s="281">
        <v>1.02</v>
      </c>
      <c r="I280" s="282"/>
      <c r="J280" s="283">
        <f>ROUND(I280*H280,2)</f>
        <v>0</v>
      </c>
      <c r="K280" s="279" t="s">
        <v>171</v>
      </c>
      <c r="L280" s="284"/>
      <c r="M280" s="285" t="s">
        <v>1</v>
      </c>
      <c r="N280" s="286" t="s">
        <v>41</v>
      </c>
      <c r="O280" s="92"/>
      <c r="P280" s="229">
        <f>O280*H280</f>
        <v>0</v>
      </c>
      <c r="Q280" s="229">
        <v>0.012</v>
      </c>
      <c r="R280" s="229">
        <f>Q280*H280</f>
        <v>0.012240000000000001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210</v>
      </c>
      <c r="AT280" s="231" t="s">
        <v>290</v>
      </c>
      <c r="AU280" s="231" t="s">
        <v>87</v>
      </c>
      <c r="AY280" s="18" t="s">
        <v>165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84</v>
      </c>
      <c r="BK280" s="232">
        <f>ROUND(I280*H280,2)</f>
        <v>0</v>
      </c>
      <c r="BL280" s="18" t="s">
        <v>172</v>
      </c>
      <c r="BM280" s="231" t="s">
        <v>400</v>
      </c>
    </row>
    <row r="281" spans="1:51" s="13" customFormat="1" ht="12">
      <c r="A281" s="13"/>
      <c r="B281" s="233"/>
      <c r="C281" s="234"/>
      <c r="D281" s="235" t="s">
        <v>174</v>
      </c>
      <c r="E281" s="236" t="s">
        <v>1</v>
      </c>
      <c r="F281" s="237" t="s">
        <v>365</v>
      </c>
      <c r="G281" s="234"/>
      <c r="H281" s="236" t="s">
        <v>1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174</v>
      </c>
      <c r="AU281" s="243" t="s">
        <v>87</v>
      </c>
      <c r="AV281" s="13" t="s">
        <v>84</v>
      </c>
      <c r="AW281" s="13" t="s">
        <v>32</v>
      </c>
      <c r="AX281" s="13" t="s">
        <v>76</v>
      </c>
      <c r="AY281" s="243" t="s">
        <v>165</v>
      </c>
    </row>
    <row r="282" spans="1:51" s="14" customFormat="1" ht="12">
      <c r="A282" s="14"/>
      <c r="B282" s="244"/>
      <c r="C282" s="245"/>
      <c r="D282" s="235" t="s">
        <v>174</v>
      </c>
      <c r="E282" s="246" t="s">
        <v>1</v>
      </c>
      <c r="F282" s="247" t="s">
        <v>401</v>
      </c>
      <c r="G282" s="245"/>
      <c r="H282" s="248">
        <v>1.02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174</v>
      </c>
      <c r="AU282" s="254" t="s">
        <v>87</v>
      </c>
      <c r="AV282" s="14" t="s">
        <v>87</v>
      </c>
      <c r="AW282" s="14" t="s">
        <v>32</v>
      </c>
      <c r="AX282" s="14" t="s">
        <v>84</v>
      </c>
      <c r="AY282" s="254" t="s">
        <v>165</v>
      </c>
    </row>
    <row r="283" spans="1:65" s="2" customFormat="1" ht="24.15" customHeight="1">
      <c r="A283" s="39"/>
      <c r="B283" s="40"/>
      <c r="C283" s="220" t="s">
        <v>402</v>
      </c>
      <c r="D283" s="220" t="s">
        <v>167</v>
      </c>
      <c r="E283" s="221" t="s">
        <v>403</v>
      </c>
      <c r="F283" s="222" t="s">
        <v>404</v>
      </c>
      <c r="G283" s="223" t="s">
        <v>316</v>
      </c>
      <c r="H283" s="224">
        <v>1</v>
      </c>
      <c r="I283" s="225"/>
      <c r="J283" s="226">
        <f>ROUND(I283*H283,2)</f>
        <v>0</v>
      </c>
      <c r="K283" s="222" t="s">
        <v>171</v>
      </c>
      <c r="L283" s="45"/>
      <c r="M283" s="227" t="s">
        <v>1</v>
      </c>
      <c r="N283" s="228" t="s">
        <v>41</v>
      </c>
      <c r="O283" s="92"/>
      <c r="P283" s="229">
        <f>O283*H283</f>
        <v>0</v>
      </c>
      <c r="Q283" s="229">
        <v>0.00167</v>
      </c>
      <c r="R283" s="229">
        <f>Q283*H283</f>
        <v>0.00167</v>
      </c>
      <c r="S283" s="229">
        <v>0</v>
      </c>
      <c r="T283" s="23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1" t="s">
        <v>172</v>
      </c>
      <c r="AT283" s="231" t="s">
        <v>167</v>
      </c>
      <c r="AU283" s="231" t="s">
        <v>87</v>
      </c>
      <c r="AY283" s="18" t="s">
        <v>165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84</v>
      </c>
      <c r="BK283" s="232">
        <f>ROUND(I283*H283,2)</f>
        <v>0</v>
      </c>
      <c r="BL283" s="18" t="s">
        <v>172</v>
      </c>
      <c r="BM283" s="231" t="s">
        <v>405</v>
      </c>
    </row>
    <row r="284" spans="1:51" s="13" customFormat="1" ht="12">
      <c r="A284" s="13"/>
      <c r="B284" s="233"/>
      <c r="C284" s="234"/>
      <c r="D284" s="235" t="s">
        <v>174</v>
      </c>
      <c r="E284" s="236" t="s">
        <v>1</v>
      </c>
      <c r="F284" s="237" t="s">
        <v>365</v>
      </c>
      <c r="G284" s="234"/>
      <c r="H284" s="236" t="s">
        <v>1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174</v>
      </c>
      <c r="AU284" s="243" t="s">
        <v>87</v>
      </c>
      <c r="AV284" s="13" t="s">
        <v>84</v>
      </c>
      <c r="AW284" s="13" t="s">
        <v>32</v>
      </c>
      <c r="AX284" s="13" t="s">
        <v>76</v>
      </c>
      <c r="AY284" s="243" t="s">
        <v>165</v>
      </c>
    </row>
    <row r="285" spans="1:51" s="14" customFormat="1" ht="12">
      <c r="A285" s="14"/>
      <c r="B285" s="244"/>
      <c r="C285" s="245"/>
      <c r="D285" s="235" t="s">
        <v>174</v>
      </c>
      <c r="E285" s="246" t="s">
        <v>1</v>
      </c>
      <c r="F285" s="247" t="s">
        <v>84</v>
      </c>
      <c r="G285" s="245"/>
      <c r="H285" s="248">
        <v>1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174</v>
      </c>
      <c r="AU285" s="254" t="s">
        <v>87</v>
      </c>
      <c r="AV285" s="14" t="s">
        <v>87</v>
      </c>
      <c r="AW285" s="14" t="s">
        <v>32</v>
      </c>
      <c r="AX285" s="14" t="s">
        <v>84</v>
      </c>
      <c r="AY285" s="254" t="s">
        <v>165</v>
      </c>
    </row>
    <row r="286" spans="1:65" s="2" customFormat="1" ht="14.4" customHeight="1">
      <c r="A286" s="39"/>
      <c r="B286" s="40"/>
      <c r="C286" s="277" t="s">
        <v>406</v>
      </c>
      <c r="D286" s="277" t="s">
        <v>290</v>
      </c>
      <c r="E286" s="278" t="s">
        <v>407</v>
      </c>
      <c r="F286" s="279" t="s">
        <v>408</v>
      </c>
      <c r="G286" s="280" t="s">
        <v>316</v>
      </c>
      <c r="H286" s="281">
        <v>1.02</v>
      </c>
      <c r="I286" s="282"/>
      <c r="J286" s="283">
        <f>ROUND(I286*H286,2)</f>
        <v>0</v>
      </c>
      <c r="K286" s="279" t="s">
        <v>171</v>
      </c>
      <c r="L286" s="284"/>
      <c r="M286" s="285" t="s">
        <v>1</v>
      </c>
      <c r="N286" s="286" t="s">
        <v>41</v>
      </c>
      <c r="O286" s="92"/>
      <c r="P286" s="229">
        <f>O286*H286</f>
        <v>0</v>
      </c>
      <c r="Q286" s="229">
        <v>0.0141</v>
      </c>
      <c r="R286" s="229">
        <f>Q286*H286</f>
        <v>0.014382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210</v>
      </c>
      <c r="AT286" s="231" t="s">
        <v>290</v>
      </c>
      <c r="AU286" s="231" t="s">
        <v>87</v>
      </c>
      <c r="AY286" s="18" t="s">
        <v>165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84</v>
      </c>
      <c r="BK286" s="232">
        <f>ROUND(I286*H286,2)</f>
        <v>0</v>
      </c>
      <c r="BL286" s="18" t="s">
        <v>172</v>
      </c>
      <c r="BM286" s="231" t="s">
        <v>409</v>
      </c>
    </row>
    <row r="287" spans="1:51" s="13" customFormat="1" ht="12">
      <c r="A287" s="13"/>
      <c r="B287" s="233"/>
      <c r="C287" s="234"/>
      <c r="D287" s="235" t="s">
        <v>174</v>
      </c>
      <c r="E287" s="236" t="s">
        <v>1</v>
      </c>
      <c r="F287" s="237" t="s">
        <v>365</v>
      </c>
      <c r="G287" s="234"/>
      <c r="H287" s="236" t="s">
        <v>1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174</v>
      </c>
      <c r="AU287" s="243" t="s">
        <v>87</v>
      </c>
      <c r="AV287" s="13" t="s">
        <v>84</v>
      </c>
      <c r="AW287" s="13" t="s">
        <v>32</v>
      </c>
      <c r="AX287" s="13" t="s">
        <v>76</v>
      </c>
      <c r="AY287" s="243" t="s">
        <v>165</v>
      </c>
    </row>
    <row r="288" spans="1:51" s="14" customFormat="1" ht="12">
      <c r="A288" s="14"/>
      <c r="B288" s="244"/>
      <c r="C288" s="245"/>
      <c r="D288" s="235" t="s">
        <v>174</v>
      </c>
      <c r="E288" s="246" t="s">
        <v>1</v>
      </c>
      <c r="F288" s="247" t="s">
        <v>401</v>
      </c>
      <c r="G288" s="245"/>
      <c r="H288" s="248">
        <v>1.02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174</v>
      </c>
      <c r="AU288" s="254" t="s">
        <v>87</v>
      </c>
      <c r="AV288" s="14" t="s">
        <v>87</v>
      </c>
      <c r="AW288" s="14" t="s">
        <v>32</v>
      </c>
      <c r="AX288" s="14" t="s">
        <v>84</v>
      </c>
      <c r="AY288" s="254" t="s">
        <v>165</v>
      </c>
    </row>
    <row r="289" spans="1:65" s="2" customFormat="1" ht="24.15" customHeight="1">
      <c r="A289" s="39"/>
      <c r="B289" s="40"/>
      <c r="C289" s="220" t="s">
        <v>410</v>
      </c>
      <c r="D289" s="220" t="s">
        <v>167</v>
      </c>
      <c r="E289" s="221" t="s">
        <v>411</v>
      </c>
      <c r="F289" s="222" t="s">
        <v>412</v>
      </c>
      <c r="G289" s="223" t="s">
        <v>316</v>
      </c>
      <c r="H289" s="224">
        <v>1</v>
      </c>
      <c r="I289" s="225"/>
      <c r="J289" s="226">
        <f>ROUND(I289*H289,2)</f>
        <v>0</v>
      </c>
      <c r="K289" s="222" t="s">
        <v>171</v>
      </c>
      <c r="L289" s="45"/>
      <c r="M289" s="227" t="s">
        <v>1</v>
      </c>
      <c r="N289" s="228" t="s">
        <v>41</v>
      </c>
      <c r="O289" s="92"/>
      <c r="P289" s="229">
        <f>O289*H289</f>
        <v>0</v>
      </c>
      <c r="Q289" s="229">
        <v>0.00167</v>
      </c>
      <c r="R289" s="229">
        <f>Q289*H289</f>
        <v>0.00167</v>
      </c>
      <c r="S289" s="229">
        <v>0</v>
      </c>
      <c r="T289" s="230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1" t="s">
        <v>172</v>
      </c>
      <c r="AT289" s="231" t="s">
        <v>167</v>
      </c>
      <c r="AU289" s="231" t="s">
        <v>87</v>
      </c>
      <c r="AY289" s="18" t="s">
        <v>165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84</v>
      </c>
      <c r="BK289" s="232">
        <f>ROUND(I289*H289,2)</f>
        <v>0</v>
      </c>
      <c r="BL289" s="18" t="s">
        <v>172</v>
      </c>
      <c r="BM289" s="231" t="s">
        <v>413</v>
      </c>
    </row>
    <row r="290" spans="1:51" s="13" customFormat="1" ht="12">
      <c r="A290" s="13"/>
      <c r="B290" s="233"/>
      <c r="C290" s="234"/>
      <c r="D290" s="235" t="s">
        <v>174</v>
      </c>
      <c r="E290" s="236" t="s">
        <v>1</v>
      </c>
      <c r="F290" s="237" t="s">
        <v>365</v>
      </c>
      <c r="G290" s="234"/>
      <c r="H290" s="236" t="s">
        <v>1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174</v>
      </c>
      <c r="AU290" s="243" t="s">
        <v>87</v>
      </c>
      <c r="AV290" s="13" t="s">
        <v>84</v>
      </c>
      <c r="AW290" s="13" t="s">
        <v>32</v>
      </c>
      <c r="AX290" s="13" t="s">
        <v>76</v>
      </c>
      <c r="AY290" s="243" t="s">
        <v>165</v>
      </c>
    </row>
    <row r="291" spans="1:51" s="14" customFormat="1" ht="12">
      <c r="A291" s="14"/>
      <c r="B291" s="244"/>
      <c r="C291" s="245"/>
      <c r="D291" s="235" t="s">
        <v>174</v>
      </c>
      <c r="E291" s="246" t="s">
        <v>1</v>
      </c>
      <c r="F291" s="247" t="s">
        <v>84</v>
      </c>
      <c r="G291" s="245"/>
      <c r="H291" s="248">
        <v>1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4" t="s">
        <v>174</v>
      </c>
      <c r="AU291" s="254" t="s">
        <v>87</v>
      </c>
      <c r="AV291" s="14" t="s">
        <v>87</v>
      </c>
      <c r="AW291" s="14" t="s">
        <v>32</v>
      </c>
      <c r="AX291" s="14" t="s">
        <v>84</v>
      </c>
      <c r="AY291" s="254" t="s">
        <v>165</v>
      </c>
    </row>
    <row r="292" spans="1:65" s="2" customFormat="1" ht="14.4" customHeight="1">
      <c r="A292" s="39"/>
      <c r="B292" s="40"/>
      <c r="C292" s="277" t="s">
        <v>414</v>
      </c>
      <c r="D292" s="277" t="s">
        <v>290</v>
      </c>
      <c r="E292" s="278" t="s">
        <v>415</v>
      </c>
      <c r="F292" s="279" t="s">
        <v>416</v>
      </c>
      <c r="G292" s="280" t="s">
        <v>316</v>
      </c>
      <c r="H292" s="281">
        <v>1.02</v>
      </c>
      <c r="I292" s="282"/>
      <c r="J292" s="283">
        <f>ROUND(I292*H292,2)</f>
        <v>0</v>
      </c>
      <c r="K292" s="279" t="s">
        <v>171</v>
      </c>
      <c r="L292" s="284"/>
      <c r="M292" s="285" t="s">
        <v>1</v>
      </c>
      <c r="N292" s="286" t="s">
        <v>41</v>
      </c>
      <c r="O292" s="92"/>
      <c r="P292" s="229">
        <f>O292*H292</f>
        <v>0</v>
      </c>
      <c r="Q292" s="229">
        <v>0.0107</v>
      </c>
      <c r="R292" s="229">
        <f>Q292*H292</f>
        <v>0.010914</v>
      </c>
      <c r="S292" s="229">
        <v>0</v>
      </c>
      <c r="T292" s="23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1" t="s">
        <v>210</v>
      </c>
      <c r="AT292" s="231" t="s">
        <v>290</v>
      </c>
      <c r="AU292" s="231" t="s">
        <v>87</v>
      </c>
      <c r="AY292" s="18" t="s">
        <v>165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84</v>
      </c>
      <c r="BK292" s="232">
        <f>ROUND(I292*H292,2)</f>
        <v>0</v>
      </c>
      <c r="BL292" s="18" t="s">
        <v>172</v>
      </c>
      <c r="BM292" s="231" t="s">
        <v>417</v>
      </c>
    </row>
    <row r="293" spans="1:51" s="13" customFormat="1" ht="12">
      <c r="A293" s="13"/>
      <c r="B293" s="233"/>
      <c r="C293" s="234"/>
      <c r="D293" s="235" t="s">
        <v>174</v>
      </c>
      <c r="E293" s="236" t="s">
        <v>1</v>
      </c>
      <c r="F293" s="237" t="s">
        <v>365</v>
      </c>
      <c r="G293" s="234"/>
      <c r="H293" s="236" t="s">
        <v>1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174</v>
      </c>
      <c r="AU293" s="243" t="s">
        <v>87</v>
      </c>
      <c r="AV293" s="13" t="s">
        <v>84</v>
      </c>
      <c r="AW293" s="13" t="s">
        <v>32</v>
      </c>
      <c r="AX293" s="13" t="s">
        <v>76</v>
      </c>
      <c r="AY293" s="243" t="s">
        <v>165</v>
      </c>
    </row>
    <row r="294" spans="1:51" s="14" customFormat="1" ht="12">
      <c r="A294" s="14"/>
      <c r="B294" s="244"/>
      <c r="C294" s="245"/>
      <c r="D294" s="235" t="s">
        <v>174</v>
      </c>
      <c r="E294" s="246" t="s">
        <v>1</v>
      </c>
      <c r="F294" s="247" t="s">
        <v>401</v>
      </c>
      <c r="G294" s="245"/>
      <c r="H294" s="248">
        <v>1.02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4" t="s">
        <v>174</v>
      </c>
      <c r="AU294" s="254" t="s">
        <v>87</v>
      </c>
      <c r="AV294" s="14" t="s">
        <v>87</v>
      </c>
      <c r="AW294" s="14" t="s">
        <v>32</v>
      </c>
      <c r="AX294" s="14" t="s">
        <v>84</v>
      </c>
      <c r="AY294" s="254" t="s">
        <v>165</v>
      </c>
    </row>
    <row r="295" spans="1:65" s="2" customFormat="1" ht="24.15" customHeight="1">
      <c r="A295" s="39"/>
      <c r="B295" s="40"/>
      <c r="C295" s="220" t="s">
        <v>418</v>
      </c>
      <c r="D295" s="220" t="s">
        <v>167</v>
      </c>
      <c r="E295" s="221" t="s">
        <v>419</v>
      </c>
      <c r="F295" s="222" t="s">
        <v>420</v>
      </c>
      <c r="G295" s="223" t="s">
        <v>316</v>
      </c>
      <c r="H295" s="224">
        <v>1</v>
      </c>
      <c r="I295" s="225"/>
      <c r="J295" s="226">
        <f>ROUND(I295*H295,2)</f>
        <v>0</v>
      </c>
      <c r="K295" s="222" t="s">
        <v>171</v>
      </c>
      <c r="L295" s="45"/>
      <c r="M295" s="227" t="s">
        <v>1</v>
      </c>
      <c r="N295" s="228" t="s">
        <v>41</v>
      </c>
      <c r="O295" s="92"/>
      <c r="P295" s="229">
        <f>O295*H295</f>
        <v>0</v>
      </c>
      <c r="Q295" s="229">
        <v>0.00171</v>
      </c>
      <c r="R295" s="229">
        <f>Q295*H295</f>
        <v>0.00171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172</v>
      </c>
      <c r="AT295" s="231" t="s">
        <v>167</v>
      </c>
      <c r="AU295" s="231" t="s">
        <v>87</v>
      </c>
      <c r="AY295" s="18" t="s">
        <v>165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84</v>
      </c>
      <c r="BK295" s="232">
        <f>ROUND(I295*H295,2)</f>
        <v>0</v>
      </c>
      <c r="BL295" s="18" t="s">
        <v>172</v>
      </c>
      <c r="BM295" s="231" t="s">
        <v>421</v>
      </c>
    </row>
    <row r="296" spans="1:51" s="13" customFormat="1" ht="12">
      <c r="A296" s="13"/>
      <c r="B296" s="233"/>
      <c r="C296" s="234"/>
      <c r="D296" s="235" t="s">
        <v>174</v>
      </c>
      <c r="E296" s="236" t="s">
        <v>1</v>
      </c>
      <c r="F296" s="237" t="s">
        <v>365</v>
      </c>
      <c r="G296" s="234"/>
      <c r="H296" s="236" t="s">
        <v>1</v>
      </c>
      <c r="I296" s="238"/>
      <c r="J296" s="234"/>
      <c r="K296" s="234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174</v>
      </c>
      <c r="AU296" s="243" t="s">
        <v>87</v>
      </c>
      <c r="AV296" s="13" t="s">
        <v>84</v>
      </c>
      <c r="AW296" s="13" t="s">
        <v>32</v>
      </c>
      <c r="AX296" s="13" t="s">
        <v>76</v>
      </c>
      <c r="AY296" s="243" t="s">
        <v>165</v>
      </c>
    </row>
    <row r="297" spans="1:51" s="14" customFormat="1" ht="12">
      <c r="A297" s="14"/>
      <c r="B297" s="244"/>
      <c r="C297" s="245"/>
      <c r="D297" s="235" t="s">
        <v>174</v>
      </c>
      <c r="E297" s="246" t="s">
        <v>1</v>
      </c>
      <c r="F297" s="247" t="s">
        <v>84</v>
      </c>
      <c r="G297" s="245"/>
      <c r="H297" s="248">
        <v>1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4" t="s">
        <v>174</v>
      </c>
      <c r="AU297" s="254" t="s">
        <v>87</v>
      </c>
      <c r="AV297" s="14" t="s">
        <v>87</v>
      </c>
      <c r="AW297" s="14" t="s">
        <v>32</v>
      </c>
      <c r="AX297" s="14" t="s">
        <v>84</v>
      </c>
      <c r="AY297" s="254" t="s">
        <v>165</v>
      </c>
    </row>
    <row r="298" spans="1:65" s="2" customFormat="1" ht="24.15" customHeight="1">
      <c r="A298" s="39"/>
      <c r="B298" s="40"/>
      <c r="C298" s="277" t="s">
        <v>422</v>
      </c>
      <c r="D298" s="277" t="s">
        <v>290</v>
      </c>
      <c r="E298" s="278" t="s">
        <v>423</v>
      </c>
      <c r="F298" s="279" t="s">
        <v>424</v>
      </c>
      <c r="G298" s="280" t="s">
        <v>316</v>
      </c>
      <c r="H298" s="281">
        <v>1.02</v>
      </c>
      <c r="I298" s="282"/>
      <c r="J298" s="283">
        <f>ROUND(I298*H298,2)</f>
        <v>0</v>
      </c>
      <c r="K298" s="279" t="s">
        <v>171</v>
      </c>
      <c r="L298" s="284"/>
      <c r="M298" s="285" t="s">
        <v>1</v>
      </c>
      <c r="N298" s="286" t="s">
        <v>41</v>
      </c>
      <c r="O298" s="92"/>
      <c r="P298" s="229">
        <f>O298*H298</f>
        <v>0</v>
      </c>
      <c r="Q298" s="229">
        <v>0.0153</v>
      </c>
      <c r="R298" s="229">
        <f>Q298*H298</f>
        <v>0.015606</v>
      </c>
      <c r="S298" s="229">
        <v>0</v>
      </c>
      <c r="T298" s="23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210</v>
      </c>
      <c r="AT298" s="231" t="s">
        <v>290</v>
      </c>
      <c r="AU298" s="231" t="s">
        <v>87</v>
      </c>
      <c r="AY298" s="18" t="s">
        <v>165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84</v>
      </c>
      <c r="BK298" s="232">
        <f>ROUND(I298*H298,2)</f>
        <v>0</v>
      </c>
      <c r="BL298" s="18" t="s">
        <v>172</v>
      </c>
      <c r="BM298" s="231" t="s">
        <v>425</v>
      </c>
    </row>
    <row r="299" spans="1:51" s="13" customFormat="1" ht="12">
      <c r="A299" s="13"/>
      <c r="B299" s="233"/>
      <c r="C299" s="234"/>
      <c r="D299" s="235" t="s">
        <v>174</v>
      </c>
      <c r="E299" s="236" t="s">
        <v>1</v>
      </c>
      <c r="F299" s="237" t="s">
        <v>365</v>
      </c>
      <c r="G299" s="234"/>
      <c r="H299" s="236" t="s">
        <v>1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174</v>
      </c>
      <c r="AU299" s="243" t="s">
        <v>87</v>
      </c>
      <c r="AV299" s="13" t="s">
        <v>84</v>
      </c>
      <c r="AW299" s="13" t="s">
        <v>32</v>
      </c>
      <c r="AX299" s="13" t="s">
        <v>76</v>
      </c>
      <c r="AY299" s="243" t="s">
        <v>165</v>
      </c>
    </row>
    <row r="300" spans="1:51" s="14" customFormat="1" ht="12">
      <c r="A300" s="14"/>
      <c r="B300" s="244"/>
      <c r="C300" s="245"/>
      <c r="D300" s="235" t="s">
        <v>174</v>
      </c>
      <c r="E300" s="246" t="s">
        <v>1</v>
      </c>
      <c r="F300" s="247" t="s">
        <v>401</v>
      </c>
      <c r="G300" s="245"/>
      <c r="H300" s="248">
        <v>1.02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4" t="s">
        <v>174</v>
      </c>
      <c r="AU300" s="254" t="s">
        <v>87</v>
      </c>
      <c r="AV300" s="14" t="s">
        <v>87</v>
      </c>
      <c r="AW300" s="14" t="s">
        <v>32</v>
      </c>
      <c r="AX300" s="14" t="s">
        <v>84</v>
      </c>
      <c r="AY300" s="254" t="s">
        <v>165</v>
      </c>
    </row>
    <row r="301" spans="1:65" s="2" customFormat="1" ht="24.15" customHeight="1">
      <c r="A301" s="39"/>
      <c r="B301" s="40"/>
      <c r="C301" s="220" t="s">
        <v>426</v>
      </c>
      <c r="D301" s="220" t="s">
        <v>167</v>
      </c>
      <c r="E301" s="221" t="s">
        <v>427</v>
      </c>
      <c r="F301" s="222" t="s">
        <v>428</v>
      </c>
      <c r="G301" s="223" t="s">
        <v>316</v>
      </c>
      <c r="H301" s="224">
        <v>2</v>
      </c>
      <c r="I301" s="225"/>
      <c r="J301" s="226">
        <f>ROUND(I301*H301,2)</f>
        <v>0</v>
      </c>
      <c r="K301" s="222" t="s">
        <v>171</v>
      </c>
      <c r="L301" s="45"/>
      <c r="M301" s="227" t="s">
        <v>1</v>
      </c>
      <c r="N301" s="228" t="s">
        <v>41</v>
      </c>
      <c r="O301" s="92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1" t="s">
        <v>172</v>
      </c>
      <c r="AT301" s="231" t="s">
        <v>167</v>
      </c>
      <c r="AU301" s="231" t="s">
        <v>87</v>
      </c>
      <c r="AY301" s="18" t="s">
        <v>165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84</v>
      </c>
      <c r="BK301" s="232">
        <f>ROUND(I301*H301,2)</f>
        <v>0</v>
      </c>
      <c r="BL301" s="18" t="s">
        <v>172</v>
      </c>
      <c r="BM301" s="231" t="s">
        <v>429</v>
      </c>
    </row>
    <row r="302" spans="1:51" s="13" customFormat="1" ht="12">
      <c r="A302" s="13"/>
      <c r="B302" s="233"/>
      <c r="C302" s="234"/>
      <c r="D302" s="235" t="s">
        <v>174</v>
      </c>
      <c r="E302" s="236" t="s">
        <v>1</v>
      </c>
      <c r="F302" s="237" t="s">
        <v>365</v>
      </c>
      <c r="G302" s="234"/>
      <c r="H302" s="236" t="s">
        <v>1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174</v>
      </c>
      <c r="AU302" s="243" t="s">
        <v>87</v>
      </c>
      <c r="AV302" s="13" t="s">
        <v>84</v>
      </c>
      <c r="AW302" s="13" t="s">
        <v>32</v>
      </c>
      <c r="AX302" s="13" t="s">
        <v>76</v>
      </c>
      <c r="AY302" s="243" t="s">
        <v>165</v>
      </c>
    </row>
    <row r="303" spans="1:51" s="14" customFormat="1" ht="12">
      <c r="A303" s="14"/>
      <c r="B303" s="244"/>
      <c r="C303" s="245"/>
      <c r="D303" s="235" t="s">
        <v>174</v>
      </c>
      <c r="E303" s="246" t="s">
        <v>1</v>
      </c>
      <c r="F303" s="247" t="s">
        <v>87</v>
      </c>
      <c r="G303" s="245"/>
      <c r="H303" s="248">
        <v>2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4" t="s">
        <v>174</v>
      </c>
      <c r="AU303" s="254" t="s">
        <v>87</v>
      </c>
      <c r="AV303" s="14" t="s">
        <v>87</v>
      </c>
      <c r="AW303" s="14" t="s">
        <v>32</v>
      </c>
      <c r="AX303" s="14" t="s">
        <v>84</v>
      </c>
      <c r="AY303" s="254" t="s">
        <v>165</v>
      </c>
    </row>
    <row r="304" spans="1:65" s="2" customFormat="1" ht="14.4" customHeight="1">
      <c r="A304" s="39"/>
      <c r="B304" s="40"/>
      <c r="C304" s="277" t="s">
        <v>430</v>
      </c>
      <c r="D304" s="277" t="s">
        <v>290</v>
      </c>
      <c r="E304" s="278" t="s">
        <v>431</v>
      </c>
      <c r="F304" s="279" t="s">
        <v>432</v>
      </c>
      <c r="G304" s="280" t="s">
        <v>316</v>
      </c>
      <c r="H304" s="281">
        <v>2.03</v>
      </c>
      <c r="I304" s="282"/>
      <c r="J304" s="283">
        <f>ROUND(I304*H304,2)</f>
        <v>0</v>
      </c>
      <c r="K304" s="279" t="s">
        <v>171</v>
      </c>
      <c r="L304" s="284"/>
      <c r="M304" s="285" t="s">
        <v>1</v>
      </c>
      <c r="N304" s="286" t="s">
        <v>41</v>
      </c>
      <c r="O304" s="92"/>
      <c r="P304" s="229">
        <f>O304*H304</f>
        <v>0</v>
      </c>
      <c r="Q304" s="229">
        <v>0.00072</v>
      </c>
      <c r="R304" s="229">
        <f>Q304*H304</f>
        <v>0.0014616</v>
      </c>
      <c r="S304" s="229">
        <v>0</v>
      </c>
      <c r="T304" s="23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210</v>
      </c>
      <c r="AT304" s="231" t="s">
        <v>290</v>
      </c>
      <c r="AU304" s="231" t="s">
        <v>87</v>
      </c>
      <c r="AY304" s="18" t="s">
        <v>165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84</v>
      </c>
      <c r="BK304" s="232">
        <f>ROUND(I304*H304,2)</f>
        <v>0</v>
      </c>
      <c r="BL304" s="18" t="s">
        <v>172</v>
      </c>
      <c r="BM304" s="231" t="s">
        <v>433</v>
      </c>
    </row>
    <row r="305" spans="1:51" s="13" customFormat="1" ht="12">
      <c r="A305" s="13"/>
      <c r="B305" s="233"/>
      <c r="C305" s="234"/>
      <c r="D305" s="235" t="s">
        <v>174</v>
      </c>
      <c r="E305" s="236" t="s">
        <v>1</v>
      </c>
      <c r="F305" s="237" t="s">
        <v>365</v>
      </c>
      <c r="G305" s="234"/>
      <c r="H305" s="236" t="s">
        <v>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174</v>
      </c>
      <c r="AU305" s="243" t="s">
        <v>87</v>
      </c>
      <c r="AV305" s="13" t="s">
        <v>84</v>
      </c>
      <c r="AW305" s="13" t="s">
        <v>32</v>
      </c>
      <c r="AX305" s="13" t="s">
        <v>76</v>
      </c>
      <c r="AY305" s="243" t="s">
        <v>165</v>
      </c>
    </row>
    <row r="306" spans="1:51" s="14" customFormat="1" ht="12">
      <c r="A306" s="14"/>
      <c r="B306" s="244"/>
      <c r="C306" s="245"/>
      <c r="D306" s="235" t="s">
        <v>174</v>
      </c>
      <c r="E306" s="246" t="s">
        <v>1</v>
      </c>
      <c r="F306" s="247" t="s">
        <v>434</v>
      </c>
      <c r="G306" s="245"/>
      <c r="H306" s="248">
        <v>2.03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174</v>
      </c>
      <c r="AU306" s="254" t="s">
        <v>87</v>
      </c>
      <c r="AV306" s="14" t="s">
        <v>87</v>
      </c>
      <c r="AW306" s="14" t="s">
        <v>32</v>
      </c>
      <c r="AX306" s="14" t="s">
        <v>84</v>
      </c>
      <c r="AY306" s="254" t="s">
        <v>165</v>
      </c>
    </row>
    <row r="307" spans="1:65" s="2" customFormat="1" ht="24.15" customHeight="1">
      <c r="A307" s="39"/>
      <c r="B307" s="40"/>
      <c r="C307" s="220" t="s">
        <v>435</v>
      </c>
      <c r="D307" s="220" t="s">
        <v>167</v>
      </c>
      <c r="E307" s="221" t="s">
        <v>436</v>
      </c>
      <c r="F307" s="222" t="s">
        <v>437</v>
      </c>
      <c r="G307" s="223" t="s">
        <v>316</v>
      </c>
      <c r="H307" s="224">
        <v>1</v>
      </c>
      <c r="I307" s="225"/>
      <c r="J307" s="226">
        <f>ROUND(I307*H307,2)</f>
        <v>0</v>
      </c>
      <c r="K307" s="222" t="s">
        <v>171</v>
      </c>
      <c r="L307" s="45"/>
      <c r="M307" s="227" t="s">
        <v>1</v>
      </c>
      <c r="N307" s="228" t="s">
        <v>41</v>
      </c>
      <c r="O307" s="92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1" t="s">
        <v>172</v>
      </c>
      <c r="AT307" s="231" t="s">
        <v>167</v>
      </c>
      <c r="AU307" s="231" t="s">
        <v>87</v>
      </c>
      <c r="AY307" s="18" t="s">
        <v>165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8" t="s">
        <v>84</v>
      </c>
      <c r="BK307" s="232">
        <f>ROUND(I307*H307,2)</f>
        <v>0</v>
      </c>
      <c r="BL307" s="18" t="s">
        <v>172</v>
      </c>
      <c r="BM307" s="231" t="s">
        <v>438</v>
      </c>
    </row>
    <row r="308" spans="1:51" s="13" customFormat="1" ht="12">
      <c r="A308" s="13"/>
      <c r="B308" s="233"/>
      <c r="C308" s="234"/>
      <c r="D308" s="235" t="s">
        <v>174</v>
      </c>
      <c r="E308" s="236" t="s">
        <v>1</v>
      </c>
      <c r="F308" s="237" t="s">
        <v>365</v>
      </c>
      <c r="G308" s="234"/>
      <c r="H308" s="236" t="s">
        <v>1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174</v>
      </c>
      <c r="AU308" s="243" t="s">
        <v>87</v>
      </c>
      <c r="AV308" s="13" t="s">
        <v>84</v>
      </c>
      <c r="AW308" s="13" t="s">
        <v>32</v>
      </c>
      <c r="AX308" s="13" t="s">
        <v>76</v>
      </c>
      <c r="AY308" s="243" t="s">
        <v>165</v>
      </c>
    </row>
    <row r="309" spans="1:51" s="14" customFormat="1" ht="12">
      <c r="A309" s="14"/>
      <c r="B309" s="244"/>
      <c r="C309" s="245"/>
      <c r="D309" s="235" t="s">
        <v>174</v>
      </c>
      <c r="E309" s="246" t="s">
        <v>1</v>
      </c>
      <c r="F309" s="247" t="s">
        <v>84</v>
      </c>
      <c r="G309" s="245"/>
      <c r="H309" s="248">
        <v>1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174</v>
      </c>
      <c r="AU309" s="254" t="s">
        <v>87</v>
      </c>
      <c r="AV309" s="14" t="s">
        <v>87</v>
      </c>
      <c r="AW309" s="14" t="s">
        <v>32</v>
      </c>
      <c r="AX309" s="14" t="s">
        <v>84</v>
      </c>
      <c r="AY309" s="254" t="s">
        <v>165</v>
      </c>
    </row>
    <row r="310" spans="1:65" s="2" customFormat="1" ht="14.4" customHeight="1">
      <c r="A310" s="39"/>
      <c r="B310" s="40"/>
      <c r="C310" s="277" t="s">
        <v>439</v>
      </c>
      <c r="D310" s="277" t="s">
        <v>290</v>
      </c>
      <c r="E310" s="278" t="s">
        <v>440</v>
      </c>
      <c r="F310" s="279" t="s">
        <v>441</v>
      </c>
      <c r="G310" s="280" t="s">
        <v>316</v>
      </c>
      <c r="H310" s="281">
        <v>1.015</v>
      </c>
      <c r="I310" s="282"/>
      <c r="J310" s="283">
        <f>ROUND(I310*H310,2)</f>
        <v>0</v>
      </c>
      <c r="K310" s="279" t="s">
        <v>171</v>
      </c>
      <c r="L310" s="284"/>
      <c r="M310" s="285" t="s">
        <v>1</v>
      </c>
      <c r="N310" s="286" t="s">
        <v>41</v>
      </c>
      <c r="O310" s="92"/>
      <c r="P310" s="229">
        <f>O310*H310</f>
        <v>0</v>
      </c>
      <c r="Q310" s="229">
        <v>0.00084</v>
      </c>
      <c r="R310" s="229">
        <f>Q310*H310</f>
        <v>0.0008525999999999999</v>
      </c>
      <c r="S310" s="229">
        <v>0</v>
      </c>
      <c r="T310" s="23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1" t="s">
        <v>210</v>
      </c>
      <c r="AT310" s="231" t="s">
        <v>290</v>
      </c>
      <c r="AU310" s="231" t="s">
        <v>87</v>
      </c>
      <c r="AY310" s="18" t="s">
        <v>165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8" t="s">
        <v>84</v>
      </c>
      <c r="BK310" s="232">
        <f>ROUND(I310*H310,2)</f>
        <v>0</v>
      </c>
      <c r="BL310" s="18" t="s">
        <v>172</v>
      </c>
      <c r="BM310" s="231" t="s">
        <v>442</v>
      </c>
    </row>
    <row r="311" spans="1:51" s="13" customFormat="1" ht="12">
      <c r="A311" s="13"/>
      <c r="B311" s="233"/>
      <c r="C311" s="234"/>
      <c r="D311" s="235" t="s">
        <v>174</v>
      </c>
      <c r="E311" s="236" t="s">
        <v>1</v>
      </c>
      <c r="F311" s="237" t="s">
        <v>365</v>
      </c>
      <c r="G311" s="234"/>
      <c r="H311" s="236" t="s">
        <v>1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174</v>
      </c>
      <c r="AU311" s="243" t="s">
        <v>87</v>
      </c>
      <c r="AV311" s="13" t="s">
        <v>84</v>
      </c>
      <c r="AW311" s="13" t="s">
        <v>32</v>
      </c>
      <c r="AX311" s="13" t="s">
        <v>76</v>
      </c>
      <c r="AY311" s="243" t="s">
        <v>165</v>
      </c>
    </row>
    <row r="312" spans="1:51" s="14" customFormat="1" ht="12">
      <c r="A312" s="14"/>
      <c r="B312" s="244"/>
      <c r="C312" s="245"/>
      <c r="D312" s="235" t="s">
        <v>174</v>
      </c>
      <c r="E312" s="246" t="s">
        <v>1</v>
      </c>
      <c r="F312" s="247" t="s">
        <v>443</v>
      </c>
      <c r="G312" s="245"/>
      <c r="H312" s="248">
        <v>1.015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174</v>
      </c>
      <c r="AU312" s="254" t="s">
        <v>87</v>
      </c>
      <c r="AV312" s="14" t="s">
        <v>87</v>
      </c>
      <c r="AW312" s="14" t="s">
        <v>32</v>
      </c>
      <c r="AX312" s="14" t="s">
        <v>84</v>
      </c>
      <c r="AY312" s="254" t="s">
        <v>165</v>
      </c>
    </row>
    <row r="313" spans="1:65" s="2" customFormat="1" ht="24.15" customHeight="1">
      <c r="A313" s="39"/>
      <c r="B313" s="40"/>
      <c r="C313" s="220" t="s">
        <v>444</v>
      </c>
      <c r="D313" s="220" t="s">
        <v>167</v>
      </c>
      <c r="E313" s="221" t="s">
        <v>445</v>
      </c>
      <c r="F313" s="222" t="s">
        <v>446</v>
      </c>
      <c r="G313" s="223" t="s">
        <v>316</v>
      </c>
      <c r="H313" s="224">
        <v>22</v>
      </c>
      <c r="I313" s="225"/>
      <c r="J313" s="226">
        <f>ROUND(I313*H313,2)</f>
        <v>0</v>
      </c>
      <c r="K313" s="222" t="s">
        <v>171</v>
      </c>
      <c r="L313" s="45"/>
      <c r="M313" s="227" t="s">
        <v>1</v>
      </c>
      <c r="N313" s="228" t="s">
        <v>41</v>
      </c>
      <c r="O313" s="92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1" t="s">
        <v>172</v>
      </c>
      <c r="AT313" s="231" t="s">
        <v>167</v>
      </c>
      <c r="AU313" s="231" t="s">
        <v>87</v>
      </c>
      <c r="AY313" s="18" t="s">
        <v>165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84</v>
      </c>
      <c r="BK313" s="232">
        <f>ROUND(I313*H313,2)</f>
        <v>0</v>
      </c>
      <c r="BL313" s="18" t="s">
        <v>172</v>
      </c>
      <c r="BM313" s="231" t="s">
        <v>447</v>
      </c>
    </row>
    <row r="314" spans="1:51" s="13" customFormat="1" ht="12">
      <c r="A314" s="13"/>
      <c r="B314" s="233"/>
      <c r="C314" s="234"/>
      <c r="D314" s="235" t="s">
        <v>174</v>
      </c>
      <c r="E314" s="236" t="s">
        <v>1</v>
      </c>
      <c r="F314" s="237" t="s">
        <v>365</v>
      </c>
      <c r="G314" s="234"/>
      <c r="H314" s="236" t="s">
        <v>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174</v>
      </c>
      <c r="AU314" s="243" t="s">
        <v>87</v>
      </c>
      <c r="AV314" s="13" t="s">
        <v>84</v>
      </c>
      <c r="AW314" s="13" t="s">
        <v>32</v>
      </c>
      <c r="AX314" s="13" t="s">
        <v>76</v>
      </c>
      <c r="AY314" s="243" t="s">
        <v>165</v>
      </c>
    </row>
    <row r="315" spans="1:51" s="14" customFormat="1" ht="12">
      <c r="A315" s="14"/>
      <c r="B315" s="244"/>
      <c r="C315" s="245"/>
      <c r="D315" s="235" t="s">
        <v>174</v>
      </c>
      <c r="E315" s="246" t="s">
        <v>1</v>
      </c>
      <c r="F315" s="247" t="s">
        <v>301</v>
      </c>
      <c r="G315" s="245"/>
      <c r="H315" s="248">
        <v>22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174</v>
      </c>
      <c r="AU315" s="254" t="s">
        <v>87</v>
      </c>
      <c r="AV315" s="14" t="s">
        <v>87</v>
      </c>
      <c r="AW315" s="14" t="s">
        <v>32</v>
      </c>
      <c r="AX315" s="14" t="s">
        <v>84</v>
      </c>
      <c r="AY315" s="254" t="s">
        <v>165</v>
      </c>
    </row>
    <row r="316" spans="1:65" s="2" customFormat="1" ht="14.4" customHeight="1">
      <c r="A316" s="39"/>
      <c r="B316" s="40"/>
      <c r="C316" s="277" t="s">
        <v>448</v>
      </c>
      <c r="D316" s="277" t="s">
        <v>290</v>
      </c>
      <c r="E316" s="278" t="s">
        <v>449</v>
      </c>
      <c r="F316" s="279" t="s">
        <v>450</v>
      </c>
      <c r="G316" s="280" t="s">
        <v>316</v>
      </c>
      <c r="H316" s="281">
        <v>22.33</v>
      </c>
      <c r="I316" s="282"/>
      <c r="J316" s="283">
        <f>ROUND(I316*H316,2)</f>
        <v>0</v>
      </c>
      <c r="K316" s="279" t="s">
        <v>171</v>
      </c>
      <c r="L316" s="284"/>
      <c r="M316" s="285" t="s">
        <v>1</v>
      </c>
      <c r="N316" s="286" t="s">
        <v>41</v>
      </c>
      <c r="O316" s="92"/>
      <c r="P316" s="229">
        <f>O316*H316</f>
        <v>0</v>
      </c>
      <c r="Q316" s="229">
        <v>0.00039</v>
      </c>
      <c r="R316" s="229">
        <f>Q316*H316</f>
        <v>0.0087087</v>
      </c>
      <c r="S316" s="229">
        <v>0</v>
      </c>
      <c r="T316" s="23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1" t="s">
        <v>210</v>
      </c>
      <c r="AT316" s="231" t="s">
        <v>290</v>
      </c>
      <c r="AU316" s="231" t="s">
        <v>87</v>
      </c>
      <c r="AY316" s="18" t="s">
        <v>165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8" t="s">
        <v>84</v>
      </c>
      <c r="BK316" s="232">
        <f>ROUND(I316*H316,2)</f>
        <v>0</v>
      </c>
      <c r="BL316" s="18" t="s">
        <v>172</v>
      </c>
      <c r="BM316" s="231" t="s">
        <v>451</v>
      </c>
    </row>
    <row r="317" spans="1:51" s="13" customFormat="1" ht="12">
      <c r="A317" s="13"/>
      <c r="B317" s="233"/>
      <c r="C317" s="234"/>
      <c r="D317" s="235" t="s">
        <v>174</v>
      </c>
      <c r="E317" s="236" t="s">
        <v>1</v>
      </c>
      <c r="F317" s="237" t="s">
        <v>365</v>
      </c>
      <c r="G317" s="234"/>
      <c r="H317" s="236" t="s">
        <v>1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174</v>
      </c>
      <c r="AU317" s="243" t="s">
        <v>87</v>
      </c>
      <c r="AV317" s="13" t="s">
        <v>84</v>
      </c>
      <c r="AW317" s="13" t="s">
        <v>32</v>
      </c>
      <c r="AX317" s="13" t="s">
        <v>76</v>
      </c>
      <c r="AY317" s="243" t="s">
        <v>165</v>
      </c>
    </row>
    <row r="318" spans="1:51" s="14" customFormat="1" ht="12">
      <c r="A318" s="14"/>
      <c r="B318" s="244"/>
      <c r="C318" s="245"/>
      <c r="D318" s="235" t="s">
        <v>174</v>
      </c>
      <c r="E318" s="246" t="s">
        <v>1</v>
      </c>
      <c r="F318" s="247" t="s">
        <v>452</v>
      </c>
      <c r="G318" s="245"/>
      <c r="H318" s="248">
        <v>22.33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174</v>
      </c>
      <c r="AU318" s="254" t="s">
        <v>87</v>
      </c>
      <c r="AV318" s="14" t="s">
        <v>87</v>
      </c>
      <c r="AW318" s="14" t="s">
        <v>32</v>
      </c>
      <c r="AX318" s="14" t="s">
        <v>84</v>
      </c>
      <c r="AY318" s="254" t="s">
        <v>165</v>
      </c>
    </row>
    <row r="319" spans="1:65" s="2" customFormat="1" ht="24.15" customHeight="1">
      <c r="A319" s="39"/>
      <c r="B319" s="40"/>
      <c r="C319" s="277" t="s">
        <v>453</v>
      </c>
      <c r="D319" s="277" t="s">
        <v>290</v>
      </c>
      <c r="E319" s="278" t="s">
        <v>454</v>
      </c>
      <c r="F319" s="279" t="s">
        <v>455</v>
      </c>
      <c r="G319" s="280" t="s">
        <v>316</v>
      </c>
      <c r="H319" s="281">
        <v>1.025</v>
      </c>
      <c r="I319" s="282"/>
      <c r="J319" s="283">
        <f>ROUND(I319*H319,2)</f>
        <v>0</v>
      </c>
      <c r="K319" s="279" t="s">
        <v>1</v>
      </c>
      <c r="L319" s="284"/>
      <c r="M319" s="285" t="s">
        <v>1</v>
      </c>
      <c r="N319" s="286" t="s">
        <v>41</v>
      </c>
      <c r="O319" s="92"/>
      <c r="P319" s="229">
        <f>O319*H319</f>
        <v>0</v>
      </c>
      <c r="Q319" s="229">
        <v>0.0003</v>
      </c>
      <c r="R319" s="229">
        <f>Q319*H319</f>
        <v>0.00030749999999999994</v>
      </c>
      <c r="S319" s="229">
        <v>0</v>
      </c>
      <c r="T319" s="23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1" t="s">
        <v>210</v>
      </c>
      <c r="AT319" s="231" t="s">
        <v>290</v>
      </c>
      <c r="AU319" s="231" t="s">
        <v>87</v>
      </c>
      <c r="AY319" s="18" t="s">
        <v>165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8" t="s">
        <v>84</v>
      </c>
      <c r="BK319" s="232">
        <f>ROUND(I319*H319,2)</f>
        <v>0</v>
      </c>
      <c r="BL319" s="18" t="s">
        <v>172</v>
      </c>
      <c r="BM319" s="231" t="s">
        <v>456</v>
      </c>
    </row>
    <row r="320" spans="1:51" s="13" customFormat="1" ht="12">
      <c r="A320" s="13"/>
      <c r="B320" s="233"/>
      <c r="C320" s="234"/>
      <c r="D320" s="235" t="s">
        <v>174</v>
      </c>
      <c r="E320" s="236" t="s">
        <v>1</v>
      </c>
      <c r="F320" s="237" t="s">
        <v>365</v>
      </c>
      <c r="G320" s="234"/>
      <c r="H320" s="236" t="s">
        <v>1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174</v>
      </c>
      <c r="AU320" s="243" t="s">
        <v>87</v>
      </c>
      <c r="AV320" s="13" t="s">
        <v>84</v>
      </c>
      <c r="AW320" s="13" t="s">
        <v>32</v>
      </c>
      <c r="AX320" s="13" t="s">
        <v>76</v>
      </c>
      <c r="AY320" s="243" t="s">
        <v>165</v>
      </c>
    </row>
    <row r="321" spans="1:51" s="14" customFormat="1" ht="12">
      <c r="A321" s="14"/>
      <c r="B321" s="244"/>
      <c r="C321" s="245"/>
      <c r="D321" s="235" t="s">
        <v>174</v>
      </c>
      <c r="E321" s="246" t="s">
        <v>1</v>
      </c>
      <c r="F321" s="247" t="s">
        <v>457</v>
      </c>
      <c r="G321" s="245"/>
      <c r="H321" s="248">
        <v>1.01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4" t="s">
        <v>174</v>
      </c>
      <c r="AU321" s="254" t="s">
        <v>87</v>
      </c>
      <c r="AV321" s="14" t="s">
        <v>87</v>
      </c>
      <c r="AW321" s="14" t="s">
        <v>32</v>
      </c>
      <c r="AX321" s="14" t="s">
        <v>84</v>
      </c>
      <c r="AY321" s="254" t="s">
        <v>165</v>
      </c>
    </row>
    <row r="322" spans="1:51" s="14" customFormat="1" ht="12">
      <c r="A322" s="14"/>
      <c r="B322" s="244"/>
      <c r="C322" s="245"/>
      <c r="D322" s="235" t="s">
        <v>174</v>
      </c>
      <c r="E322" s="245"/>
      <c r="F322" s="247" t="s">
        <v>458</v>
      </c>
      <c r="G322" s="245"/>
      <c r="H322" s="248">
        <v>1.025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174</v>
      </c>
      <c r="AU322" s="254" t="s">
        <v>87</v>
      </c>
      <c r="AV322" s="14" t="s">
        <v>87</v>
      </c>
      <c r="AW322" s="14" t="s">
        <v>4</v>
      </c>
      <c r="AX322" s="14" t="s">
        <v>84</v>
      </c>
      <c r="AY322" s="254" t="s">
        <v>165</v>
      </c>
    </row>
    <row r="323" spans="1:65" s="2" customFormat="1" ht="24.15" customHeight="1">
      <c r="A323" s="39"/>
      <c r="B323" s="40"/>
      <c r="C323" s="277" t="s">
        <v>459</v>
      </c>
      <c r="D323" s="277" t="s">
        <v>290</v>
      </c>
      <c r="E323" s="278" t="s">
        <v>460</v>
      </c>
      <c r="F323" s="279" t="s">
        <v>461</v>
      </c>
      <c r="G323" s="280" t="s">
        <v>316</v>
      </c>
      <c r="H323" s="281">
        <v>1.01</v>
      </c>
      <c r="I323" s="282"/>
      <c r="J323" s="283">
        <f>ROUND(I323*H323,2)</f>
        <v>0</v>
      </c>
      <c r="K323" s="279" t="s">
        <v>1</v>
      </c>
      <c r="L323" s="284"/>
      <c r="M323" s="285" t="s">
        <v>1</v>
      </c>
      <c r="N323" s="286" t="s">
        <v>41</v>
      </c>
      <c r="O323" s="92"/>
      <c r="P323" s="229">
        <f>O323*H323</f>
        <v>0</v>
      </c>
      <c r="Q323" s="229">
        <v>0.0108</v>
      </c>
      <c r="R323" s="229">
        <f>Q323*H323</f>
        <v>0.010908000000000001</v>
      </c>
      <c r="S323" s="229">
        <v>0</v>
      </c>
      <c r="T323" s="23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1" t="s">
        <v>210</v>
      </c>
      <c r="AT323" s="231" t="s">
        <v>290</v>
      </c>
      <c r="AU323" s="231" t="s">
        <v>87</v>
      </c>
      <c r="AY323" s="18" t="s">
        <v>165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8" t="s">
        <v>84</v>
      </c>
      <c r="BK323" s="232">
        <f>ROUND(I323*H323,2)</f>
        <v>0</v>
      </c>
      <c r="BL323" s="18" t="s">
        <v>172</v>
      </c>
      <c r="BM323" s="231" t="s">
        <v>462</v>
      </c>
    </row>
    <row r="324" spans="1:51" s="13" customFormat="1" ht="12">
      <c r="A324" s="13"/>
      <c r="B324" s="233"/>
      <c r="C324" s="234"/>
      <c r="D324" s="235" t="s">
        <v>174</v>
      </c>
      <c r="E324" s="236" t="s">
        <v>1</v>
      </c>
      <c r="F324" s="237" t="s">
        <v>365</v>
      </c>
      <c r="G324" s="234"/>
      <c r="H324" s="236" t="s">
        <v>1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174</v>
      </c>
      <c r="AU324" s="243" t="s">
        <v>87</v>
      </c>
      <c r="AV324" s="13" t="s">
        <v>84</v>
      </c>
      <c r="AW324" s="13" t="s">
        <v>32</v>
      </c>
      <c r="AX324" s="13" t="s">
        <v>76</v>
      </c>
      <c r="AY324" s="243" t="s">
        <v>165</v>
      </c>
    </row>
    <row r="325" spans="1:51" s="14" customFormat="1" ht="12">
      <c r="A325" s="14"/>
      <c r="B325" s="244"/>
      <c r="C325" s="245"/>
      <c r="D325" s="235" t="s">
        <v>174</v>
      </c>
      <c r="E325" s="246" t="s">
        <v>1</v>
      </c>
      <c r="F325" s="247" t="s">
        <v>457</v>
      </c>
      <c r="G325" s="245"/>
      <c r="H325" s="248">
        <v>1.01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4" t="s">
        <v>174</v>
      </c>
      <c r="AU325" s="254" t="s">
        <v>87</v>
      </c>
      <c r="AV325" s="14" t="s">
        <v>87</v>
      </c>
      <c r="AW325" s="14" t="s">
        <v>32</v>
      </c>
      <c r="AX325" s="14" t="s">
        <v>84</v>
      </c>
      <c r="AY325" s="254" t="s">
        <v>165</v>
      </c>
    </row>
    <row r="326" spans="1:65" s="2" customFormat="1" ht="14.4" customHeight="1">
      <c r="A326" s="39"/>
      <c r="B326" s="40"/>
      <c r="C326" s="220" t="s">
        <v>463</v>
      </c>
      <c r="D326" s="220" t="s">
        <v>167</v>
      </c>
      <c r="E326" s="221" t="s">
        <v>464</v>
      </c>
      <c r="F326" s="222" t="s">
        <v>465</v>
      </c>
      <c r="G326" s="223" t="s">
        <v>316</v>
      </c>
      <c r="H326" s="224">
        <v>8</v>
      </c>
      <c r="I326" s="225"/>
      <c r="J326" s="226">
        <f>ROUND(I326*H326,2)</f>
        <v>0</v>
      </c>
      <c r="K326" s="222" t="s">
        <v>171</v>
      </c>
      <c r="L326" s="45"/>
      <c r="M326" s="227" t="s">
        <v>1</v>
      </c>
      <c r="N326" s="228" t="s">
        <v>41</v>
      </c>
      <c r="O326" s="92"/>
      <c r="P326" s="229">
        <f>O326*H326</f>
        <v>0</v>
      </c>
      <c r="Q326" s="229">
        <v>0.00038</v>
      </c>
      <c r="R326" s="229">
        <f>Q326*H326</f>
        <v>0.00304</v>
      </c>
      <c r="S326" s="229">
        <v>0</v>
      </c>
      <c r="T326" s="23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1" t="s">
        <v>172</v>
      </c>
      <c r="AT326" s="231" t="s">
        <v>167</v>
      </c>
      <c r="AU326" s="231" t="s">
        <v>87</v>
      </c>
      <c r="AY326" s="18" t="s">
        <v>165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8" t="s">
        <v>84</v>
      </c>
      <c r="BK326" s="232">
        <f>ROUND(I326*H326,2)</f>
        <v>0</v>
      </c>
      <c r="BL326" s="18" t="s">
        <v>172</v>
      </c>
      <c r="BM326" s="231" t="s">
        <v>466</v>
      </c>
    </row>
    <row r="327" spans="1:51" s="13" customFormat="1" ht="12">
      <c r="A327" s="13"/>
      <c r="B327" s="233"/>
      <c r="C327" s="234"/>
      <c r="D327" s="235" t="s">
        <v>174</v>
      </c>
      <c r="E327" s="236" t="s">
        <v>1</v>
      </c>
      <c r="F327" s="237" t="s">
        <v>365</v>
      </c>
      <c r="G327" s="234"/>
      <c r="H327" s="236" t="s">
        <v>1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174</v>
      </c>
      <c r="AU327" s="243" t="s">
        <v>87</v>
      </c>
      <c r="AV327" s="13" t="s">
        <v>84</v>
      </c>
      <c r="AW327" s="13" t="s">
        <v>32</v>
      </c>
      <c r="AX327" s="13" t="s">
        <v>76</v>
      </c>
      <c r="AY327" s="243" t="s">
        <v>165</v>
      </c>
    </row>
    <row r="328" spans="1:51" s="14" customFormat="1" ht="12">
      <c r="A328" s="14"/>
      <c r="B328" s="244"/>
      <c r="C328" s="245"/>
      <c r="D328" s="235" t="s">
        <v>174</v>
      </c>
      <c r="E328" s="246" t="s">
        <v>1</v>
      </c>
      <c r="F328" s="247" t="s">
        <v>467</v>
      </c>
      <c r="G328" s="245"/>
      <c r="H328" s="248">
        <v>8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4" t="s">
        <v>174</v>
      </c>
      <c r="AU328" s="254" t="s">
        <v>87</v>
      </c>
      <c r="AV328" s="14" t="s">
        <v>87</v>
      </c>
      <c r="AW328" s="14" t="s">
        <v>32</v>
      </c>
      <c r="AX328" s="14" t="s">
        <v>84</v>
      </c>
      <c r="AY328" s="254" t="s">
        <v>165</v>
      </c>
    </row>
    <row r="329" spans="1:65" s="2" customFormat="1" ht="24.15" customHeight="1">
      <c r="A329" s="39"/>
      <c r="B329" s="40"/>
      <c r="C329" s="220" t="s">
        <v>468</v>
      </c>
      <c r="D329" s="220" t="s">
        <v>167</v>
      </c>
      <c r="E329" s="221" t="s">
        <v>469</v>
      </c>
      <c r="F329" s="222" t="s">
        <v>470</v>
      </c>
      <c r="G329" s="223" t="s">
        <v>316</v>
      </c>
      <c r="H329" s="224">
        <v>8</v>
      </c>
      <c r="I329" s="225"/>
      <c r="J329" s="226">
        <f>ROUND(I329*H329,2)</f>
        <v>0</v>
      </c>
      <c r="K329" s="222" t="s">
        <v>171</v>
      </c>
      <c r="L329" s="45"/>
      <c r="M329" s="227" t="s">
        <v>1</v>
      </c>
      <c r="N329" s="228" t="s">
        <v>41</v>
      </c>
      <c r="O329" s="92"/>
      <c r="P329" s="229">
        <f>O329*H329</f>
        <v>0</v>
      </c>
      <c r="Q329" s="229">
        <v>2E-05</v>
      </c>
      <c r="R329" s="229">
        <f>Q329*H329</f>
        <v>0.00016</v>
      </c>
      <c r="S329" s="229">
        <v>0</v>
      </c>
      <c r="T329" s="23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1" t="s">
        <v>172</v>
      </c>
      <c r="AT329" s="231" t="s">
        <v>167</v>
      </c>
      <c r="AU329" s="231" t="s">
        <v>87</v>
      </c>
      <c r="AY329" s="18" t="s">
        <v>165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8" t="s">
        <v>84</v>
      </c>
      <c r="BK329" s="232">
        <f>ROUND(I329*H329,2)</f>
        <v>0</v>
      </c>
      <c r="BL329" s="18" t="s">
        <v>172</v>
      </c>
      <c r="BM329" s="231" t="s">
        <v>471</v>
      </c>
    </row>
    <row r="330" spans="1:51" s="13" customFormat="1" ht="12">
      <c r="A330" s="13"/>
      <c r="B330" s="233"/>
      <c r="C330" s="234"/>
      <c r="D330" s="235" t="s">
        <v>174</v>
      </c>
      <c r="E330" s="236" t="s">
        <v>1</v>
      </c>
      <c r="F330" s="237" t="s">
        <v>365</v>
      </c>
      <c r="G330" s="234"/>
      <c r="H330" s="236" t="s">
        <v>1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174</v>
      </c>
      <c r="AU330" s="243" t="s">
        <v>87</v>
      </c>
      <c r="AV330" s="13" t="s">
        <v>84</v>
      </c>
      <c r="AW330" s="13" t="s">
        <v>32</v>
      </c>
      <c r="AX330" s="13" t="s">
        <v>76</v>
      </c>
      <c r="AY330" s="243" t="s">
        <v>165</v>
      </c>
    </row>
    <row r="331" spans="1:51" s="14" customFormat="1" ht="12">
      <c r="A331" s="14"/>
      <c r="B331" s="244"/>
      <c r="C331" s="245"/>
      <c r="D331" s="235" t="s">
        <v>174</v>
      </c>
      <c r="E331" s="246" t="s">
        <v>1</v>
      </c>
      <c r="F331" s="247" t="s">
        <v>467</v>
      </c>
      <c r="G331" s="245"/>
      <c r="H331" s="248">
        <v>8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174</v>
      </c>
      <c r="AU331" s="254" t="s">
        <v>87</v>
      </c>
      <c r="AV331" s="14" t="s">
        <v>87</v>
      </c>
      <c r="AW331" s="14" t="s">
        <v>32</v>
      </c>
      <c r="AX331" s="14" t="s">
        <v>84</v>
      </c>
      <c r="AY331" s="254" t="s">
        <v>165</v>
      </c>
    </row>
    <row r="332" spans="1:65" s="2" customFormat="1" ht="24.15" customHeight="1">
      <c r="A332" s="39"/>
      <c r="B332" s="40"/>
      <c r="C332" s="277" t="s">
        <v>472</v>
      </c>
      <c r="D332" s="277" t="s">
        <v>290</v>
      </c>
      <c r="E332" s="278" t="s">
        <v>473</v>
      </c>
      <c r="F332" s="279" t="s">
        <v>474</v>
      </c>
      <c r="G332" s="280" t="s">
        <v>316</v>
      </c>
      <c r="H332" s="281">
        <v>8.08</v>
      </c>
      <c r="I332" s="282"/>
      <c r="J332" s="283">
        <f>ROUND(I332*H332,2)</f>
        <v>0</v>
      </c>
      <c r="K332" s="279" t="s">
        <v>1</v>
      </c>
      <c r="L332" s="284"/>
      <c r="M332" s="285" t="s">
        <v>1</v>
      </c>
      <c r="N332" s="286" t="s">
        <v>41</v>
      </c>
      <c r="O332" s="92"/>
      <c r="P332" s="229">
        <f>O332*H332</f>
        <v>0</v>
      </c>
      <c r="Q332" s="229">
        <v>0.00244</v>
      </c>
      <c r="R332" s="229">
        <f>Q332*H332</f>
        <v>0.0197152</v>
      </c>
      <c r="S332" s="229">
        <v>0</v>
      </c>
      <c r="T332" s="23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1" t="s">
        <v>210</v>
      </c>
      <c r="AT332" s="231" t="s">
        <v>290</v>
      </c>
      <c r="AU332" s="231" t="s">
        <v>87</v>
      </c>
      <c r="AY332" s="18" t="s">
        <v>165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8" t="s">
        <v>84</v>
      </c>
      <c r="BK332" s="232">
        <f>ROUND(I332*H332,2)</f>
        <v>0</v>
      </c>
      <c r="BL332" s="18" t="s">
        <v>172</v>
      </c>
      <c r="BM332" s="231" t="s">
        <v>475</v>
      </c>
    </row>
    <row r="333" spans="1:51" s="13" customFormat="1" ht="12">
      <c r="A333" s="13"/>
      <c r="B333" s="233"/>
      <c r="C333" s="234"/>
      <c r="D333" s="235" t="s">
        <v>174</v>
      </c>
      <c r="E333" s="236" t="s">
        <v>1</v>
      </c>
      <c r="F333" s="237" t="s">
        <v>365</v>
      </c>
      <c r="G333" s="234"/>
      <c r="H333" s="236" t="s">
        <v>1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174</v>
      </c>
      <c r="AU333" s="243" t="s">
        <v>87</v>
      </c>
      <c r="AV333" s="13" t="s">
        <v>84</v>
      </c>
      <c r="AW333" s="13" t="s">
        <v>32</v>
      </c>
      <c r="AX333" s="13" t="s">
        <v>76</v>
      </c>
      <c r="AY333" s="243" t="s">
        <v>165</v>
      </c>
    </row>
    <row r="334" spans="1:51" s="14" customFormat="1" ht="12">
      <c r="A334" s="14"/>
      <c r="B334" s="244"/>
      <c r="C334" s="245"/>
      <c r="D334" s="235" t="s">
        <v>174</v>
      </c>
      <c r="E334" s="246" t="s">
        <v>1</v>
      </c>
      <c r="F334" s="247" t="s">
        <v>476</v>
      </c>
      <c r="G334" s="245"/>
      <c r="H334" s="248">
        <v>8.08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174</v>
      </c>
      <c r="AU334" s="254" t="s">
        <v>87</v>
      </c>
      <c r="AV334" s="14" t="s">
        <v>87</v>
      </c>
      <c r="AW334" s="14" t="s">
        <v>32</v>
      </c>
      <c r="AX334" s="14" t="s">
        <v>84</v>
      </c>
      <c r="AY334" s="254" t="s">
        <v>165</v>
      </c>
    </row>
    <row r="335" spans="1:65" s="2" customFormat="1" ht="24.15" customHeight="1">
      <c r="A335" s="39"/>
      <c r="B335" s="40"/>
      <c r="C335" s="277" t="s">
        <v>477</v>
      </c>
      <c r="D335" s="277" t="s">
        <v>290</v>
      </c>
      <c r="E335" s="278" t="s">
        <v>478</v>
      </c>
      <c r="F335" s="279" t="s">
        <v>479</v>
      </c>
      <c r="G335" s="280" t="s">
        <v>316</v>
      </c>
      <c r="H335" s="281">
        <v>8</v>
      </c>
      <c r="I335" s="282"/>
      <c r="J335" s="283">
        <f>ROUND(I335*H335,2)</f>
        <v>0</v>
      </c>
      <c r="K335" s="279" t="s">
        <v>1</v>
      </c>
      <c r="L335" s="284"/>
      <c r="M335" s="285" t="s">
        <v>1</v>
      </c>
      <c r="N335" s="286" t="s">
        <v>41</v>
      </c>
      <c r="O335" s="92"/>
      <c r="P335" s="229">
        <f>O335*H335</f>
        <v>0</v>
      </c>
      <c r="Q335" s="229">
        <v>0.0073</v>
      </c>
      <c r="R335" s="229">
        <f>Q335*H335</f>
        <v>0.0584</v>
      </c>
      <c r="S335" s="229">
        <v>0</v>
      </c>
      <c r="T335" s="23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1" t="s">
        <v>210</v>
      </c>
      <c r="AT335" s="231" t="s">
        <v>290</v>
      </c>
      <c r="AU335" s="231" t="s">
        <v>87</v>
      </c>
      <c r="AY335" s="18" t="s">
        <v>165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8" t="s">
        <v>84</v>
      </c>
      <c r="BK335" s="232">
        <f>ROUND(I335*H335,2)</f>
        <v>0</v>
      </c>
      <c r="BL335" s="18" t="s">
        <v>172</v>
      </c>
      <c r="BM335" s="231" t="s">
        <v>480</v>
      </c>
    </row>
    <row r="336" spans="1:51" s="13" customFormat="1" ht="12">
      <c r="A336" s="13"/>
      <c r="B336" s="233"/>
      <c r="C336" s="234"/>
      <c r="D336" s="235" t="s">
        <v>174</v>
      </c>
      <c r="E336" s="236" t="s">
        <v>1</v>
      </c>
      <c r="F336" s="237" t="s">
        <v>365</v>
      </c>
      <c r="G336" s="234"/>
      <c r="H336" s="236" t="s">
        <v>1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174</v>
      </c>
      <c r="AU336" s="243" t="s">
        <v>87</v>
      </c>
      <c r="AV336" s="13" t="s">
        <v>84</v>
      </c>
      <c r="AW336" s="13" t="s">
        <v>32</v>
      </c>
      <c r="AX336" s="13" t="s">
        <v>76</v>
      </c>
      <c r="AY336" s="243" t="s">
        <v>165</v>
      </c>
    </row>
    <row r="337" spans="1:51" s="14" customFormat="1" ht="12">
      <c r="A337" s="14"/>
      <c r="B337" s="244"/>
      <c r="C337" s="245"/>
      <c r="D337" s="235" t="s">
        <v>174</v>
      </c>
      <c r="E337" s="246" t="s">
        <v>1</v>
      </c>
      <c r="F337" s="247" t="s">
        <v>210</v>
      </c>
      <c r="G337" s="245"/>
      <c r="H337" s="248">
        <v>8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174</v>
      </c>
      <c r="AU337" s="254" t="s">
        <v>87</v>
      </c>
      <c r="AV337" s="14" t="s">
        <v>87</v>
      </c>
      <c r="AW337" s="14" t="s">
        <v>32</v>
      </c>
      <c r="AX337" s="14" t="s">
        <v>84</v>
      </c>
      <c r="AY337" s="254" t="s">
        <v>165</v>
      </c>
    </row>
    <row r="338" spans="1:65" s="2" customFormat="1" ht="14.4" customHeight="1">
      <c r="A338" s="39"/>
      <c r="B338" s="40"/>
      <c r="C338" s="220" t="s">
        <v>481</v>
      </c>
      <c r="D338" s="220" t="s">
        <v>167</v>
      </c>
      <c r="E338" s="221" t="s">
        <v>482</v>
      </c>
      <c r="F338" s="222" t="s">
        <v>483</v>
      </c>
      <c r="G338" s="223" t="s">
        <v>316</v>
      </c>
      <c r="H338" s="224">
        <v>1</v>
      </c>
      <c r="I338" s="225"/>
      <c r="J338" s="226">
        <f>ROUND(I338*H338,2)</f>
        <v>0</v>
      </c>
      <c r="K338" s="222" t="s">
        <v>171</v>
      </c>
      <c r="L338" s="45"/>
      <c r="M338" s="227" t="s">
        <v>1</v>
      </c>
      <c r="N338" s="228" t="s">
        <v>41</v>
      </c>
      <c r="O338" s="92"/>
      <c r="P338" s="229">
        <f>O338*H338</f>
        <v>0</v>
      </c>
      <c r="Q338" s="229">
        <v>0.00034</v>
      </c>
      <c r="R338" s="229">
        <f>Q338*H338</f>
        <v>0.00034</v>
      </c>
      <c r="S338" s="229">
        <v>0</v>
      </c>
      <c r="T338" s="23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1" t="s">
        <v>172</v>
      </c>
      <c r="AT338" s="231" t="s">
        <v>167</v>
      </c>
      <c r="AU338" s="231" t="s">
        <v>87</v>
      </c>
      <c r="AY338" s="18" t="s">
        <v>165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8" t="s">
        <v>84</v>
      </c>
      <c r="BK338" s="232">
        <f>ROUND(I338*H338,2)</f>
        <v>0</v>
      </c>
      <c r="BL338" s="18" t="s">
        <v>172</v>
      </c>
      <c r="BM338" s="231" t="s">
        <v>484</v>
      </c>
    </row>
    <row r="339" spans="1:51" s="13" customFormat="1" ht="12">
      <c r="A339" s="13"/>
      <c r="B339" s="233"/>
      <c r="C339" s="234"/>
      <c r="D339" s="235" t="s">
        <v>174</v>
      </c>
      <c r="E339" s="236" t="s">
        <v>1</v>
      </c>
      <c r="F339" s="237" t="s">
        <v>365</v>
      </c>
      <c r="G339" s="234"/>
      <c r="H339" s="236" t="s">
        <v>1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174</v>
      </c>
      <c r="AU339" s="243" t="s">
        <v>87</v>
      </c>
      <c r="AV339" s="13" t="s">
        <v>84</v>
      </c>
      <c r="AW339" s="13" t="s">
        <v>32</v>
      </c>
      <c r="AX339" s="13" t="s">
        <v>76</v>
      </c>
      <c r="AY339" s="243" t="s">
        <v>165</v>
      </c>
    </row>
    <row r="340" spans="1:51" s="14" customFormat="1" ht="12">
      <c r="A340" s="14"/>
      <c r="B340" s="244"/>
      <c r="C340" s="245"/>
      <c r="D340" s="235" t="s">
        <v>174</v>
      </c>
      <c r="E340" s="246" t="s">
        <v>1</v>
      </c>
      <c r="F340" s="247" t="s">
        <v>84</v>
      </c>
      <c r="G340" s="245"/>
      <c r="H340" s="248">
        <v>1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174</v>
      </c>
      <c r="AU340" s="254" t="s">
        <v>87</v>
      </c>
      <c r="AV340" s="14" t="s">
        <v>87</v>
      </c>
      <c r="AW340" s="14" t="s">
        <v>32</v>
      </c>
      <c r="AX340" s="14" t="s">
        <v>84</v>
      </c>
      <c r="AY340" s="254" t="s">
        <v>165</v>
      </c>
    </row>
    <row r="341" spans="1:65" s="2" customFormat="1" ht="24.15" customHeight="1">
      <c r="A341" s="39"/>
      <c r="B341" s="40"/>
      <c r="C341" s="277" t="s">
        <v>485</v>
      </c>
      <c r="D341" s="277" t="s">
        <v>290</v>
      </c>
      <c r="E341" s="278" t="s">
        <v>486</v>
      </c>
      <c r="F341" s="279" t="s">
        <v>487</v>
      </c>
      <c r="G341" s="280" t="s">
        <v>316</v>
      </c>
      <c r="H341" s="281">
        <v>1</v>
      </c>
      <c r="I341" s="282"/>
      <c r="J341" s="283">
        <f>ROUND(I341*H341,2)</f>
        <v>0</v>
      </c>
      <c r="K341" s="279" t="s">
        <v>1</v>
      </c>
      <c r="L341" s="284"/>
      <c r="M341" s="285" t="s">
        <v>1</v>
      </c>
      <c r="N341" s="286" t="s">
        <v>41</v>
      </c>
      <c r="O341" s="92"/>
      <c r="P341" s="229">
        <f>O341*H341</f>
        <v>0</v>
      </c>
      <c r="Q341" s="229">
        <v>0.078</v>
      </c>
      <c r="R341" s="229">
        <f>Q341*H341</f>
        <v>0.078</v>
      </c>
      <c r="S341" s="229">
        <v>0</v>
      </c>
      <c r="T341" s="23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1" t="s">
        <v>210</v>
      </c>
      <c r="AT341" s="231" t="s">
        <v>290</v>
      </c>
      <c r="AU341" s="231" t="s">
        <v>87</v>
      </c>
      <c r="AY341" s="18" t="s">
        <v>165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8" t="s">
        <v>84</v>
      </c>
      <c r="BK341" s="232">
        <f>ROUND(I341*H341,2)</f>
        <v>0</v>
      </c>
      <c r="BL341" s="18" t="s">
        <v>172</v>
      </c>
      <c r="BM341" s="231" t="s">
        <v>488</v>
      </c>
    </row>
    <row r="342" spans="1:51" s="13" customFormat="1" ht="12">
      <c r="A342" s="13"/>
      <c r="B342" s="233"/>
      <c r="C342" s="234"/>
      <c r="D342" s="235" t="s">
        <v>174</v>
      </c>
      <c r="E342" s="236" t="s">
        <v>1</v>
      </c>
      <c r="F342" s="237" t="s">
        <v>365</v>
      </c>
      <c r="G342" s="234"/>
      <c r="H342" s="236" t="s">
        <v>1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174</v>
      </c>
      <c r="AU342" s="243" t="s">
        <v>87</v>
      </c>
      <c r="AV342" s="13" t="s">
        <v>84</v>
      </c>
      <c r="AW342" s="13" t="s">
        <v>32</v>
      </c>
      <c r="AX342" s="13" t="s">
        <v>76</v>
      </c>
      <c r="AY342" s="243" t="s">
        <v>165</v>
      </c>
    </row>
    <row r="343" spans="1:51" s="14" customFormat="1" ht="12">
      <c r="A343" s="14"/>
      <c r="B343" s="244"/>
      <c r="C343" s="245"/>
      <c r="D343" s="235" t="s">
        <v>174</v>
      </c>
      <c r="E343" s="246" t="s">
        <v>1</v>
      </c>
      <c r="F343" s="247" t="s">
        <v>84</v>
      </c>
      <c r="G343" s="245"/>
      <c r="H343" s="248">
        <v>1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174</v>
      </c>
      <c r="AU343" s="254" t="s">
        <v>87</v>
      </c>
      <c r="AV343" s="14" t="s">
        <v>87</v>
      </c>
      <c r="AW343" s="14" t="s">
        <v>32</v>
      </c>
      <c r="AX343" s="14" t="s">
        <v>84</v>
      </c>
      <c r="AY343" s="254" t="s">
        <v>165</v>
      </c>
    </row>
    <row r="344" spans="1:65" s="2" customFormat="1" ht="14.4" customHeight="1">
      <c r="A344" s="39"/>
      <c r="B344" s="40"/>
      <c r="C344" s="277" t="s">
        <v>489</v>
      </c>
      <c r="D344" s="277" t="s">
        <v>290</v>
      </c>
      <c r="E344" s="278" t="s">
        <v>490</v>
      </c>
      <c r="F344" s="279" t="s">
        <v>491</v>
      </c>
      <c r="G344" s="280" t="s">
        <v>316</v>
      </c>
      <c r="H344" s="281">
        <v>1</v>
      </c>
      <c r="I344" s="282"/>
      <c r="J344" s="283">
        <f>ROUND(I344*H344,2)</f>
        <v>0</v>
      </c>
      <c r="K344" s="279" t="s">
        <v>1</v>
      </c>
      <c r="L344" s="284"/>
      <c r="M344" s="285" t="s">
        <v>1</v>
      </c>
      <c r="N344" s="286" t="s">
        <v>41</v>
      </c>
      <c r="O344" s="92"/>
      <c r="P344" s="229">
        <f>O344*H344</f>
        <v>0</v>
      </c>
      <c r="Q344" s="229">
        <v>0.001</v>
      </c>
      <c r="R344" s="229">
        <f>Q344*H344</f>
        <v>0.001</v>
      </c>
      <c r="S344" s="229">
        <v>0</v>
      </c>
      <c r="T344" s="23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1" t="s">
        <v>210</v>
      </c>
      <c r="AT344" s="231" t="s">
        <v>290</v>
      </c>
      <c r="AU344" s="231" t="s">
        <v>87</v>
      </c>
      <c r="AY344" s="18" t="s">
        <v>165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8" t="s">
        <v>84</v>
      </c>
      <c r="BK344" s="232">
        <f>ROUND(I344*H344,2)</f>
        <v>0</v>
      </c>
      <c r="BL344" s="18" t="s">
        <v>172</v>
      </c>
      <c r="BM344" s="231" t="s">
        <v>492</v>
      </c>
    </row>
    <row r="345" spans="1:51" s="13" customFormat="1" ht="12">
      <c r="A345" s="13"/>
      <c r="B345" s="233"/>
      <c r="C345" s="234"/>
      <c r="D345" s="235" t="s">
        <v>174</v>
      </c>
      <c r="E345" s="236" t="s">
        <v>1</v>
      </c>
      <c r="F345" s="237" t="s">
        <v>365</v>
      </c>
      <c r="G345" s="234"/>
      <c r="H345" s="236" t="s">
        <v>1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174</v>
      </c>
      <c r="AU345" s="243" t="s">
        <v>87</v>
      </c>
      <c r="AV345" s="13" t="s">
        <v>84</v>
      </c>
      <c r="AW345" s="13" t="s">
        <v>32</v>
      </c>
      <c r="AX345" s="13" t="s">
        <v>76</v>
      </c>
      <c r="AY345" s="243" t="s">
        <v>165</v>
      </c>
    </row>
    <row r="346" spans="1:51" s="14" customFormat="1" ht="12">
      <c r="A346" s="14"/>
      <c r="B346" s="244"/>
      <c r="C346" s="245"/>
      <c r="D346" s="235" t="s">
        <v>174</v>
      </c>
      <c r="E346" s="246" t="s">
        <v>1</v>
      </c>
      <c r="F346" s="247" t="s">
        <v>84</v>
      </c>
      <c r="G346" s="245"/>
      <c r="H346" s="248">
        <v>1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174</v>
      </c>
      <c r="AU346" s="254" t="s">
        <v>87</v>
      </c>
      <c r="AV346" s="14" t="s">
        <v>87</v>
      </c>
      <c r="AW346" s="14" t="s">
        <v>32</v>
      </c>
      <c r="AX346" s="14" t="s">
        <v>84</v>
      </c>
      <c r="AY346" s="254" t="s">
        <v>165</v>
      </c>
    </row>
    <row r="347" spans="1:65" s="2" customFormat="1" ht="14.4" customHeight="1">
      <c r="A347" s="39"/>
      <c r="B347" s="40"/>
      <c r="C347" s="220" t="s">
        <v>493</v>
      </c>
      <c r="D347" s="220" t="s">
        <v>167</v>
      </c>
      <c r="E347" s="221" t="s">
        <v>494</v>
      </c>
      <c r="F347" s="222" t="s">
        <v>495</v>
      </c>
      <c r="G347" s="223" t="s">
        <v>316</v>
      </c>
      <c r="H347" s="224">
        <v>2</v>
      </c>
      <c r="I347" s="225"/>
      <c r="J347" s="226">
        <f>ROUND(I347*H347,2)</f>
        <v>0</v>
      </c>
      <c r="K347" s="222" t="s">
        <v>171</v>
      </c>
      <c r="L347" s="45"/>
      <c r="M347" s="227" t="s">
        <v>1</v>
      </c>
      <c r="N347" s="228" t="s">
        <v>41</v>
      </c>
      <c r="O347" s="92"/>
      <c r="P347" s="229">
        <f>O347*H347</f>
        <v>0</v>
      </c>
      <c r="Q347" s="229">
        <v>0.00162</v>
      </c>
      <c r="R347" s="229">
        <f>Q347*H347</f>
        <v>0.00324</v>
      </c>
      <c r="S347" s="229">
        <v>0</v>
      </c>
      <c r="T347" s="230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1" t="s">
        <v>172</v>
      </c>
      <c r="AT347" s="231" t="s">
        <v>167</v>
      </c>
      <c r="AU347" s="231" t="s">
        <v>87</v>
      </c>
      <c r="AY347" s="18" t="s">
        <v>165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8" t="s">
        <v>84</v>
      </c>
      <c r="BK347" s="232">
        <f>ROUND(I347*H347,2)</f>
        <v>0</v>
      </c>
      <c r="BL347" s="18" t="s">
        <v>172</v>
      </c>
      <c r="BM347" s="231" t="s">
        <v>496</v>
      </c>
    </row>
    <row r="348" spans="1:51" s="13" customFormat="1" ht="12">
      <c r="A348" s="13"/>
      <c r="B348" s="233"/>
      <c r="C348" s="234"/>
      <c r="D348" s="235" t="s">
        <v>174</v>
      </c>
      <c r="E348" s="236" t="s">
        <v>1</v>
      </c>
      <c r="F348" s="237" t="s">
        <v>365</v>
      </c>
      <c r="G348" s="234"/>
      <c r="H348" s="236" t="s">
        <v>1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174</v>
      </c>
      <c r="AU348" s="243" t="s">
        <v>87</v>
      </c>
      <c r="AV348" s="13" t="s">
        <v>84</v>
      </c>
      <c r="AW348" s="13" t="s">
        <v>32</v>
      </c>
      <c r="AX348" s="13" t="s">
        <v>76</v>
      </c>
      <c r="AY348" s="243" t="s">
        <v>165</v>
      </c>
    </row>
    <row r="349" spans="1:51" s="14" customFormat="1" ht="12">
      <c r="A349" s="14"/>
      <c r="B349" s="244"/>
      <c r="C349" s="245"/>
      <c r="D349" s="235" t="s">
        <v>174</v>
      </c>
      <c r="E349" s="246" t="s">
        <v>1</v>
      </c>
      <c r="F349" s="247" t="s">
        <v>87</v>
      </c>
      <c r="G349" s="245"/>
      <c r="H349" s="248">
        <v>2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174</v>
      </c>
      <c r="AU349" s="254" t="s">
        <v>87</v>
      </c>
      <c r="AV349" s="14" t="s">
        <v>87</v>
      </c>
      <c r="AW349" s="14" t="s">
        <v>32</v>
      </c>
      <c r="AX349" s="14" t="s">
        <v>84</v>
      </c>
      <c r="AY349" s="254" t="s">
        <v>165</v>
      </c>
    </row>
    <row r="350" spans="1:65" s="2" customFormat="1" ht="24.15" customHeight="1">
      <c r="A350" s="39"/>
      <c r="B350" s="40"/>
      <c r="C350" s="277" t="s">
        <v>497</v>
      </c>
      <c r="D350" s="277" t="s">
        <v>290</v>
      </c>
      <c r="E350" s="278" t="s">
        <v>498</v>
      </c>
      <c r="F350" s="279" t="s">
        <v>499</v>
      </c>
      <c r="G350" s="280" t="s">
        <v>316</v>
      </c>
      <c r="H350" s="281">
        <v>2.02</v>
      </c>
      <c r="I350" s="282"/>
      <c r="J350" s="283">
        <f>ROUND(I350*H350,2)</f>
        <v>0</v>
      </c>
      <c r="K350" s="279" t="s">
        <v>1</v>
      </c>
      <c r="L350" s="284"/>
      <c r="M350" s="285" t="s">
        <v>1</v>
      </c>
      <c r="N350" s="286" t="s">
        <v>41</v>
      </c>
      <c r="O350" s="92"/>
      <c r="P350" s="229">
        <f>O350*H350</f>
        <v>0</v>
      </c>
      <c r="Q350" s="229">
        <v>0.0185</v>
      </c>
      <c r="R350" s="229">
        <f>Q350*H350</f>
        <v>0.03737</v>
      </c>
      <c r="S350" s="229">
        <v>0</v>
      </c>
      <c r="T350" s="23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1" t="s">
        <v>210</v>
      </c>
      <c r="AT350" s="231" t="s">
        <v>290</v>
      </c>
      <c r="AU350" s="231" t="s">
        <v>87</v>
      </c>
      <c r="AY350" s="18" t="s">
        <v>165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8" t="s">
        <v>84</v>
      </c>
      <c r="BK350" s="232">
        <f>ROUND(I350*H350,2)</f>
        <v>0</v>
      </c>
      <c r="BL350" s="18" t="s">
        <v>172</v>
      </c>
      <c r="BM350" s="231" t="s">
        <v>500</v>
      </c>
    </row>
    <row r="351" spans="1:51" s="13" customFormat="1" ht="12">
      <c r="A351" s="13"/>
      <c r="B351" s="233"/>
      <c r="C351" s="234"/>
      <c r="D351" s="235" t="s">
        <v>174</v>
      </c>
      <c r="E351" s="236" t="s">
        <v>1</v>
      </c>
      <c r="F351" s="237" t="s">
        <v>365</v>
      </c>
      <c r="G351" s="234"/>
      <c r="H351" s="236" t="s">
        <v>1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174</v>
      </c>
      <c r="AU351" s="243" t="s">
        <v>87</v>
      </c>
      <c r="AV351" s="13" t="s">
        <v>84</v>
      </c>
      <c r="AW351" s="13" t="s">
        <v>32</v>
      </c>
      <c r="AX351" s="13" t="s">
        <v>76</v>
      </c>
      <c r="AY351" s="243" t="s">
        <v>165</v>
      </c>
    </row>
    <row r="352" spans="1:51" s="14" customFormat="1" ht="12">
      <c r="A352" s="14"/>
      <c r="B352" s="244"/>
      <c r="C352" s="245"/>
      <c r="D352" s="235" t="s">
        <v>174</v>
      </c>
      <c r="E352" s="246" t="s">
        <v>1</v>
      </c>
      <c r="F352" s="247" t="s">
        <v>501</v>
      </c>
      <c r="G352" s="245"/>
      <c r="H352" s="248">
        <v>2.02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174</v>
      </c>
      <c r="AU352" s="254" t="s">
        <v>87</v>
      </c>
      <c r="AV352" s="14" t="s">
        <v>87</v>
      </c>
      <c r="AW352" s="14" t="s">
        <v>32</v>
      </c>
      <c r="AX352" s="14" t="s">
        <v>84</v>
      </c>
      <c r="AY352" s="254" t="s">
        <v>165</v>
      </c>
    </row>
    <row r="353" spans="1:65" s="2" customFormat="1" ht="14.4" customHeight="1">
      <c r="A353" s="39"/>
      <c r="B353" s="40"/>
      <c r="C353" s="277" t="s">
        <v>502</v>
      </c>
      <c r="D353" s="277" t="s">
        <v>290</v>
      </c>
      <c r="E353" s="278" t="s">
        <v>503</v>
      </c>
      <c r="F353" s="279" t="s">
        <v>504</v>
      </c>
      <c r="G353" s="280" t="s">
        <v>316</v>
      </c>
      <c r="H353" s="281">
        <v>2</v>
      </c>
      <c r="I353" s="282"/>
      <c r="J353" s="283">
        <f>ROUND(I353*H353,2)</f>
        <v>0</v>
      </c>
      <c r="K353" s="279" t="s">
        <v>1</v>
      </c>
      <c r="L353" s="284"/>
      <c r="M353" s="285" t="s">
        <v>1</v>
      </c>
      <c r="N353" s="286" t="s">
        <v>41</v>
      </c>
      <c r="O353" s="92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1" t="s">
        <v>210</v>
      </c>
      <c r="AT353" s="231" t="s">
        <v>290</v>
      </c>
      <c r="AU353" s="231" t="s">
        <v>87</v>
      </c>
      <c r="AY353" s="18" t="s">
        <v>165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84</v>
      </c>
      <c r="BK353" s="232">
        <f>ROUND(I353*H353,2)</f>
        <v>0</v>
      </c>
      <c r="BL353" s="18" t="s">
        <v>172</v>
      </c>
      <c r="BM353" s="231" t="s">
        <v>505</v>
      </c>
    </row>
    <row r="354" spans="1:51" s="13" customFormat="1" ht="12">
      <c r="A354" s="13"/>
      <c r="B354" s="233"/>
      <c r="C354" s="234"/>
      <c r="D354" s="235" t="s">
        <v>174</v>
      </c>
      <c r="E354" s="236" t="s">
        <v>1</v>
      </c>
      <c r="F354" s="237" t="s">
        <v>365</v>
      </c>
      <c r="G354" s="234"/>
      <c r="H354" s="236" t="s">
        <v>1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174</v>
      </c>
      <c r="AU354" s="243" t="s">
        <v>87</v>
      </c>
      <c r="AV354" s="13" t="s">
        <v>84</v>
      </c>
      <c r="AW354" s="13" t="s">
        <v>32</v>
      </c>
      <c r="AX354" s="13" t="s">
        <v>76</v>
      </c>
      <c r="AY354" s="243" t="s">
        <v>165</v>
      </c>
    </row>
    <row r="355" spans="1:51" s="14" customFormat="1" ht="12">
      <c r="A355" s="14"/>
      <c r="B355" s="244"/>
      <c r="C355" s="245"/>
      <c r="D355" s="235" t="s">
        <v>174</v>
      </c>
      <c r="E355" s="246" t="s">
        <v>1</v>
      </c>
      <c r="F355" s="247" t="s">
        <v>87</v>
      </c>
      <c r="G355" s="245"/>
      <c r="H355" s="248">
        <v>2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4" t="s">
        <v>174</v>
      </c>
      <c r="AU355" s="254" t="s">
        <v>87</v>
      </c>
      <c r="AV355" s="14" t="s">
        <v>87</v>
      </c>
      <c r="AW355" s="14" t="s">
        <v>32</v>
      </c>
      <c r="AX355" s="14" t="s">
        <v>84</v>
      </c>
      <c r="AY355" s="254" t="s">
        <v>165</v>
      </c>
    </row>
    <row r="356" spans="1:65" s="2" customFormat="1" ht="24.15" customHeight="1">
      <c r="A356" s="39"/>
      <c r="B356" s="40"/>
      <c r="C356" s="220" t="s">
        <v>506</v>
      </c>
      <c r="D356" s="220" t="s">
        <v>167</v>
      </c>
      <c r="E356" s="221" t="s">
        <v>507</v>
      </c>
      <c r="F356" s="222" t="s">
        <v>508</v>
      </c>
      <c r="G356" s="223" t="s">
        <v>316</v>
      </c>
      <c r="H356" s="224">
        <v>8</v>
      </c>
      <c r="I356" s="225"/>
      <c r="J356" s="226">
        <f>ROUND(I356*H356,2)</f>
        <v>0</v>
      </c>
      <c r="K356" s="222" t="s">
        <v>171</v>
      </c>
      <c r="L356" s="45"/>
      <c r="M356" s="227" t="s">
        <v>1</v>
      </c>
      <c r="N356" s="228" t="s">
        <v>41</v>
      </c>
      <c r="O356" s="92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1" t="s">
        <v>172</v>
      </c>
      <c r="AT356" s="231" t="s">
        <v>167</v>
      </c>
      <c r="AU356" s="231" t="s">
        <v>87</v>
      </c>
      <c r="AY356" s="18" t="s">
        <v>165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8" t="s">
        <v>84</v>
      </c>
      <c r="BK356" s="232">
        <f>ROUND(I356*H356,2)</f>
        <v>0</v>
      </c>
      <c r="BL356" s="18" t="s">
        <v>172</v>
      </c>
      <c r="BM356" s="231" t="s">
        <v>509</v>
      </c>
    </row>
    <row r="357" spans="1:51" s="13" customFormat="1" ht="12">
      <c r="A357" s="13"/>
      <c r="B357" s="233"/>
      <c r="C357" s="234"/>
      <c r="D357" s="235" t="s">
        <v>174</v>
      </c>
      <c r="E357" s="236" t="s">
        <v>1</v>
      </c>
      <c r="F357" s="237" t="s">
        <v>365</v>
      </c>
      <c r="G357" s="234"/>
      <c r="H357" s="236" t="s">
        <v>1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174</v>
      </c>
      <c r="AU357" s="243" t="s">
        <v>87</v>
      </c>
      <c r="AV357" s="13" t="s">
        <v>84</v>
      </c>
      <c r="AW357" s="13" t="s">
        <v>32</v>
      </c>
      <c r="AX357" s="13" t="s">
        <v>76</v>
      </c>
      <c r="AY357" s="243" t="s">
        <v>165</v>
      </c>
    </row>
    <row r="358" spans="1:51" s="14" customFormat="1" ht="12">
      <c r="A358" s="14"/>
      <c r="B358" s="244"/>
      <c r="C358" s="245"/>
      <c r="D358" s="235" t="s">
        <v>174</v>
      </c>
      <c r="E358" s="246" t="s">
        <v>1</v>
      </c>
      <c r="F358" s="247" t="s">
        <v>467</v>
      </c>
      <c r="G358" s="245"/>
      <c r="H358" s="248">
        <v>8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4" t="s">
        <v>174</v>
      </c>
      <c r="AU358" s="254" t="s">
        <v>87</v>
      </c>
      <c r="AV358" s="14" t="s">
        <v>87</v>
      </c>
      <c r="AW358" s="14" t="s">
        <v>32</v>
      </c>
      <c r="AX358" s="14" t="s">
        <v>84</v>
      </c>
      <c r="AY358" s="254" t="s">
        <v>165</v>
      </c>
    </row>
    <row r="359" spans="1:65" s="2" customFormat="1" ht="24.15" customHeight="1">
      <c r="A359" s="39"/>
      <c r="B359" s="40"/>
      <c r="C359" s="277" t="s">
        <v>510</v>
      </c>
      <c r="D359" s="277" t="s">
        <v>290</v>
      </c>
      <c r="E359" s="278" t="s">
        <v>511</v>
      </c>
      <c r="F359" s="279" t="s">
        <v>512</v>
      </c>
      <c r="G359" s="280" t="s">
        <v>316</v>
      </c>
      <c r="H359" s="281">
        <v>8.08</v>
      </c>
      <c r="I359" s="282"/>
      <c r="J359" s="283">
        <f>ROUND(I359*H359,2)</f>
        <v>0</v>
      </c>
      <c r="K359" s="279" t="s">
        <v>1</v>
      </c>
      <c r="L359" s="284"/>
      <c r="M359" s="285" t="s">
        <v>1</v>
      </c>
      <c r="N359" s="286" t="s">
        <v>41</v>
      </c>
      <c r="O359" s="92"/>
      <c r="P359" s="229">
        <f>O359*H359</f>
        <v>0</v>
      </c>
      <c r="Q359" s="229">
        <v>0.00345</v>
      </c>
      <c r="R359" s="229">
        <f>Q359*H359</f>
        <v>0.027876</v>
      </c>
      <c r="S359" s="229">
        <v>0</v>
      </c>
      <c r="T359" s="23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1" t="s">
        <v>210</v>
      </c>
      <c r="AT359" s="231" t="s">
        <v>290</v>
      </c>
      <c r="AU359" s="231" t="s">
        <v>87</v>
      </c>
      <c r="AY359" s="18" t="s">
        <v>165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8" t="s">
        <v>84</v>
      </c>
      <c r="BK359" s="232">
        <f>ROUND(I359*H359,2)</f>
        <v>0</v>
      </c>
      <c r="BL359" s="18" t="s">
        <v>172</v>
      </c>
      <c r="BM359" s="231" t="s">
        <v>513</v>
      </c>
    </row>
    <row r="360" spans="1:51" s="13" customFormat="1" ht="12">
      <c r="A360" s="13"/>
      <c r="B360" s="233"/>
      <c r="C360" s="234"/>
      <c r="D360" s="235" t="s">
        <v>174</v>
      </c>
      <c r="E360" s="236" t="s">
        <v>1</v>
      </c>
      <c r="F360" s="237" t="s">
        <v>365</v>
      </c>
      <c r="G360" s="234"/>
      <c r="H360" s="236" t="s">
        <v>1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174</v>
      </c>
      <c r="AU360" s="243" t="s">
        <v>87</v>
      </c>
      <c r="AV360" s="13" t="s">
        <v>84</v>
      </c>
      <c r="AW360" s="13" t="s">
        <v>32</v>
      </c>
      <c r="AX360" s="13" t="s">
        <v>76</v>
      </c>
      <c r="AY360" s="243" t="s">
        <v>165</v>
      </c>
    </row>
    <row r="361" spans="1:51" s="14" customFormat="1" ht="12">
      <c r="A361" s="14"/>
      <c r="B361" s="244"/>
      <c r="C361" s="245"/>
      <c r="D361" s="235" t="s">
        <v>174</v>
      </c>
      <c r="E361" s="246" t="s">
        <v>1</v>
      </c>
      <c r="F361" s="247" t="s">
        <v>514</v>
      </c>
      <c r="G361" s="245"/>
      <c r="H361" s="248">
        <v>8.08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174</v>
      </c>
      <c r="AU361" s="254" t="s">
        <v>87</v>
      </c>
      <c r="AV361" s="14" t="s">
        <v>87</v>
      </c>
      <c r="AW361" s="14" t="s">
        <v>32</v>
      </c>
      <c r="AX361" s="14" t="s">
        <v>84</v>
      </c>
      <c r="AY361" s="254" t="s">
        <v>165</v>
      </c>
    </row>
    <row r="362" spans="1:65" s="2" customFormat="1" ht="24.15" customHeight="1">
      <c r="A362" s="39"/>
      <c r="B362" s="40"/>
      <c r="C362" s="220" t="s">
        <v>515</v>
      </c>
      <c r="D362" s="220" t="s">
        <v>167</v>
      </c>
      <c r="E362" s="221" t="s">
        <v>516</v>
      </c>
      <c r="F362" s="222" t="s">
        <v>517</v>
      </c>
      <c r="G362" s="223" t="s">
        <v>316</v>
      </c>
      <c r="H362" s="224">
        <v>2</v>
      </c>
      <c r="I362" s="225"/>
      <c r="J362" s="226">
        <f>ROUND(I362*H362,2)</f>
        <v>0</v>
      </c>
      <c r="K362" s="222" t="s">
        <v>1</v>
      </c>
      <c r="L362" s="45"/>
      <c r="M362" s="227" t="s">
        <v>1</v>
      </c>
      <c r="N362" s="228" t="s">
        <v>41</v>
      </c>
      <c r="O362" s="92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1" t="s">
        <v>172</v>
      </c>
      <c r="AT362" s="231" t="s">
        <v>167</v>
      </c>
      <c r="AU362" s="231" t="s">
        <v>87</v>
      </c>
      <c r="AY362" s="18" t="s">
        <v>165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8" t="s">
        <v>84</v>
      </c>
      <c r="BK362" s="232">
        <f>ROUND(I362*H362,2)</f>
        <v>0</v>
      </c>
      <c r="BL362" s="18" t="s">
        <v>172</v>
      </c>
      <c r="BM362" s="231" t="s">
        <v>518</v>
      </c>
    </row>
    <row r="363" spans="1:51" s="13" customFormat="1" ht="12">
      <c r="A363" s="13"/>
      <c r="B363" s="233"/>
      <c r="C363" s="234"/>
      <c r="D363" s="235" t="s">
        <v>174</v>
      </c>
      <c r="E363" s="236" t="s">
        <v>1</v>
      </c>
      <c r="F363" s="237" t="s">
        <v>365</v>
      </c>
      <c r="G363" s="234"/>
      <c r="H363" s="236" t="s">
        <v>1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174</v>
      </c>
      <c r="AU363" s="243" t="s">
        <v>87</v>
      </c>
      <c r="AV363" s="13" t="s">
        <v>84</v>
      </c>
      <c r="AW363" s="13" t="s">
        <v>32</v>
      </c>
      <c r="AX363" s="13" t="s">
        <v>76</v>
      </c>
      <c r="AY363" s="243" t="s">
        <v>165</v>
      </c>
    </row>
    <row r="364" spans="1:51" s="14" customFormat="1" ht="12">
      <c r="A364" s="14"/>
      <c r="B364" s="244"/>
      <c r="C364" s="245"/>
      <c r="D364" s="235" t="s">
        <v>174</v>
      </c>
      <c r="E364" s="246" t="s">
        <v>1</v>
      </c>
      <c r="F364" s="247" t="s">
        <v>87</v>
      </c>
      <c r="G364" s="245"/>
      <c r="H364" s="248">
        <v>2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174</v>
      </c>
      <c r="AU364" s="254" t="s">
        <v>87</v>
      </c>
      <c r="AV364" s="14" t="s">
        <v>87</v>
      </c>
      <c r="AW364" s="14" t="s">
        <v>32</v>
      </c>
      <c r="AX364" s="14" t="s">
        <v>84</v>
      </c>
      <c r="AY364" s="254" t="s">
        <v>165</v>
      </c>
    </row>
    <row r="365" spans="1:65" s="2" customFormat="1" ht="14.4" customHeight="1">
      <c r="A365" s="39"/>
      <c r="B365" s="40"/>
      <c r="C365" s="277" t="s">
        <v>519</v>
      </c>
      <c r="D365" s="277" t="s">
        <v>290</v>
      </c>
      <c r="E365" s="278" t="s">
        <v>520</v>
      </c>
      <c r="F365" s="279" t="s">
        <v>521</v>
      </c>
      <c r="G365" s="280" t="s">
        <v>316</v>
      </c>
      <c r="H365" s="281">
        <v>2.03</v>
      </c>
      <c r="I365" s="282"/>
      <c r="J365" s="283">
        <f>ROUND(I365*H365,2)</f>
        <v>0</v>
      </c>
      <c r="K365" s="279" t="s">
        <v>171</v>
      </c>
      <c r="L365" s="284"/>
      <c r="M365" s="285" t="s">
        <v>1</v>
      </c>
      <c r="N365" s="286" t="s">
        <v>41</v>
      </c>
      <c r="O365" s="92"/>
      <c r="P365" s="229">
        <f>O365*H365</f>
        <v>0</v>
      </c>
      <c r="Q365" s="229">
        <v>0.00039</v>
      </c>
      <c r="R365" s="229">
        <f>Q365*H365</f>
        <v>0.0007916999999999999</v>
      </c>
      <c r="S365" s="229">
        <v>0</v>
      </c>
      <c r="T365" s="23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1" t="s">
        <v>210</v>
      </c>
      <c r="AT365" s="231" t="s">
        <v>290</v>
      </c>
      <c r="AU365" s="231" t="s">
        <v>87</v>
      </c>
      <c r="AY365" s="18" t="s">
        <v>165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8" t="s">
        <v>84</v>
      </c>
      <c r="BK365" s="232">
        <f>ROUND(I365*H365,2)</f>
        <v>0</v>
      </c>
      <c r="BL365" s="18" t="s">
        <v>172</v>
      </c>
      <c r="BM365" s="231" t="s">
        <v>522</v>
      </c>
    </row>
    <row r="366" spans="1:51" s="13" customFormat="1" ht="12">
      <c r="A366" s="13"/>
      <c r="B366" s="233"/>
      <c r="C366" s="234"/>
      <c r="D366" s="235" t="s">
        <v>174</v>
      </c>
      <c r="E366" s="236" t="s">
        <v>1</v>
      </c>
      <c r="F366" s="237" t="s">
        <v>365</v>
      </c>
      <c r="G366" s="234"/>
      <c r="H366" s="236" t="s">
        <v>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174</v>
      </c>
      <c r="AU366" s="243" t="s">
        <v>87</v>
      </c>
      <c r="AV366" s="13" t="s">
        <v>84</v>
      </c>
      <c r="AW366" s="13" t="s">
        <v>32</v>
      </c>
      <c r="AX366" s="13" t="s">
        <v>76</v>
      </c>
      <c r="AY366" s="243" t="s">
        <v>165</v>
      </c>
    </row>
    <row r="367" spans="1:51" s="14" customFormat="1" ht="12">
      <c r="A367" s="14"/>
      <c r="B367" s="244"/>
      <c r="C367" s="245"/>
      <c r="D367" s="235" t="s">
        <v>174</v>
      </c>
      <c r="E367" s="246" t="s">
        <v>1</v>
      </c>
      <c r="F367" s="247" t="s">
        <v>434</v>
      </c>
      <c r="G367" s="245"/>
      <c r="H367" s="248">
        <v>2.03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174</v>
      </c>
      <c r="AU367" s="254" t="s">
        <v>87</v>
      </c>
      <c r="AV367" s="14" t="s">
        <v>87</v>
      </c>
      <c r="AW367" s="14" t="s">
        <v>32</v>
      </c>
      <c r="AX367" s="14" t="s">
        <v>84</v>
      </c>
      <c r="AY367" s="254" t="s">
        <v>165</v>
      </c>
    </row>
    <row r="368" spans="1:65" s="2" customFormat="1" ht="14.4" customHeight="1">
      <c r="A368" s="39"/>
      <c r="B368" s="40"/>
      <c r="C368" s="277" t="s">
        <v>523</v>
      </c>
      <c r="D368" s="277" t="s">
        <v>290</v>
      </c>
      <c r="E368" s="278" t="s">
        <v>524</v>
      </c>
      <c r="F368" s="279" t="s">
        <v>525</v>
      </c>
      <c r="G368" s="280" t="s">
        <v>316</v>
      </c>
      <c r="H368" s="281">
        <v>2.03</v>
      </c>
      <c r="I368" s="282"/>
      <c r="J368" s="283">
        <f>ROUND(I368*H368,2)</f>
        <v>0</v>
      </c>
      <c r="K368" s="279" t="s">
        <v>171</v>
      </c>
      <c r="L368" s="284"/>
      <c r="M368" s="285" t="s">
        <v>1</v>
      </c>
      <c r="N368" s="286" t="s">
        <v>41</v>
      </c>
      <c r="O368" s="92"/>
      <c r="P368" s="229">
        <f>O368*H368</f>
        <v>0</v>
      </c>
      <c r="Q368" s="229">
        <v>0.0036</v>
      </c>
      <c r="R368" s="229">
        <f>Q368*H368</f>
        <v>0.007307999999999999</v>
      </c>
      <c r="S368" s="229">
        <v>0</v>
      </c>
      <c r="T368" s="23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1" t="s">
        <v>210</v>
      </c>
      <c r="AT368" s="231" t="s">
        <v>290</v>
      </c>
      <c r="AU368" s="231" t="s">
        <v>87</v>
      </c>
      <c r="AY368" s="18" t="s">
        <v>165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84</v>
      </c>
      <c r="BK368" s="232">
        <f>ROUND(I368*H368,2)</f>
        <v>0</v>
      </c>
      <c r="BL368" s="18" t="s">
        <v>172</v>
      </c>
      <c r="BM368" s="231" t="s">
        <v>526</v>
      </c>
    </row>
    <row r="369" spans="1:51" s="13" customFormat="1" ht="12">
      <c r="A369" s="13"/>
      <c r="B369" s="233"/>
      <c r="C369" s="234"/>
      <c r="D369" s="235" t="s">
        <v>174</v>
      </c>
      <c r="E369" s="236" t="s">
        <v>1</v>
      </c>
      <c r="F369" s="237" t="s">
        <v>365</v>
      </c>
      <c r="G369" s="234"/>
      <c r="H369" s="236" t="s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174</v>
      </c>
      <c r="AU369" s="243" t="s">
        <v>87</v>
      </c>
      <c r="AV369" s="13" t="s">
        <v>84</v>
      </c>
      <c r="AW369" s="13" t="s">
        <v>32</v>
      </c>
      <c r="AX369" s="13" t="s">
        <v>76</v>
      </c>
      <c r="AY369" s="243" t="s">
        <v>165</v>
      </c>
    </row>
    <row r="370" spans="1:51" s="14" customFormat="1" ht="12">
      <c r="A370" s="14"/>
      <c r="B370" s="244"/>
      <c r="C370" s="245"/>
      <c r="D370" s="235" t="s">
        <v>174</v>
      </c>
      <c r="E370" s="246" t="s">
        <v>1</v>
      </c>
      <c r="F370" s="247" t="s">
        <v>434</v>
      </c>
      <c r="G370" s="245"/>
      <c r="H370" s="248">
        <v>2.03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174</v>
      </c>
      <c r="AU370" s="254" t="s">
        <v>87</v>
      </c>
      <c r="AV370" s="14" t="s">
        <v>87</v>
      </c>
      <c r="AW370" s="14" t="s">
        <v>32</v>
      </c>
      <c r="AX370" s="14" t="s">
        <v>84</v>
      </c>
      <c r="AY370" s="254" t="s">
        <v>165</v>
      </c>
    </row>
    <row r="371" spans="1:65" s="2" customFormat="1" ht="14.4" customHeight="1">
      <c r="A371" s="39"/>
      <c r="B371" s="40"/>
      <c r="C371" s="220" t="s">
        <v>527</v>
      </c>
      <c r="D371" s="220" t="s">
        <v>167</v>
      </c>
      <c r="E371" s="221" t="s">
        <v>528</v>
      </c>
      <c r="F371" s="222" t="s">
        <v>529</v>
      </c>
      <c r="G371" s="223" t="s">
        <v>316</v>
      </c>
      <c r="H371" s="224">
        <v>8</v>
      </c>
      <c r="I371" s="225"/>
      <c r="J371" s="226">
        <f>ROUND(I371*H371,2)</f>
        <v>0</v>
      </c>
      <c r="K371" s="222" t="s">
        <v>171</v>
      </c>
      <c r="L371" s="45"/>
      <c r="M371" s="227" t="s">
        <v>1</v>
      </c>
      <c r="N371" s="228" t="s">
        <v>41</v>
      </c>
      <c r="O371" s="92"/>
      <c r="P371" s="229">
        <f>O371*H371</f>
        <v>0</v>
      </c>
      <c r="Q371" s="229">
        <v>0.06383</v>
      </c>
      <c r="R371" s="229">
        <f>Q371*H371</f>
        <v>0.51064</v>
      </c>
      <c r="S371" s="229">
        <v>0</v>
      </c>
      <c r="T371" s="230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1" t="s">
        <v>172</v>
      </c>
      <c r="AT371" s="231" t="s">
        <v>167</v>
      </c>
      <c r="AU371" s="231" t="s">
        <v>87</v>
      </c>
      <c r="AY371" s="18" t="s">
        <v>165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8" t="s">
        <v>84</v>
      </c>
      <c r="BK371" s="232">
        <f>ROUND(I371*H371,2)</f>
        <v>0</v>
      </c>
      <c r="BL371" s="18" t="s">
        <v>172</v>
      </c>
      <c r="BM371" s="231" t="s">
        <v>530</v>
      </c>
    </row>
    <row r="372" spans="1:51" s="13" customFormat="1" ht="12">
      <c r="A372" s="13"/>
      <c r="B372" s="233"/>
      <c r="C372" s="234"/>
      <c r="D372" s="235" t="s">
        <v>174</v>
      </c>
      <c r="E372" s="236" t="s">
        <v>1</v>
      </c>
      <c r="F372" s="237" t="s">
        <v>365</v>
      </c>
      <c r="G372" s="234"/>
      <c r="H372" s="236" t="s">
        <v>1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174</v>
      </c>
      <c r="AU372" s="243" t="s">
        <v>87</v>
      </c>
      <c r="AV372" s="13" t="s">
        <v>84</v>
      </c>
      <c r="AW372" s="13" t="s">
        <v>32</v>
      </c>
      <c r="AX372" s="13" t="s">
        <v>76</v>
      </c>
      <c r="AY372" s="243" t="s">
        <v>165</v>
      </c>
    </row>
    <row r="373" spans="1:51" s="14" customFormat="1" ht="12">
      <c r="A373" s="14"/>
      <c r="B373" s="244"/>
      <c r="C373" s="245"/>
      <c r="D373" s="235" t="s">
        <v>174</v>
      </c>
      <c r="E373" s="246" t="s">
        <v>1</v>
      </c>
      <c r="F373" s="247" t="s">
        <v>210</v>
      </c>
      <c r="G373" s="245"/>
      <c r="H373" s="248">
        <v>8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174</v>
      </c>
      <c r="AU373" s="254" t="s">
        <v>87</v>
      </c>
      <c r="AV373" s="14" t="s">
        <v>87</v>
      </c>
      <c r="AW373" s="14" t="s">
        <v>32</v>
      </c>
      <c r="AX373" s="14" t="s">
        <v>84</v>
      </c>
      <c r="AY373" s="254" t="s">
        <v>165</v>
      </c>
    </row>
    <row r="374" spans="1:65" s="2" customFormat="1" ht="14.4" customHeight="1">
      <c r="A374" s="39"/>
      <c r="B374" s="40"/>
      <c r="C374" s="277" t="s">
        <v>531</v>
      </c>
      <c r="D374" s="277" t="s">
        <v>290</v>
      </c>
      <c r="E374" s="278" t="s">
        <v>532</v>
      </c>
      <c r="F374" s="279" t="s">
        <v>533</v>
      </c>
      <c r="G374" s="280" t="s">
        <v>316</v>
      </c>
      <c r="H374" s="281">
        <v>8</v>
      </c>
      <c r="I374" s="282"/>
      <c r="J374" s="283">
        <f>ROUND(I374*H374,2)</f>
        <v>0</v>
      </c>
      <c r="K374" s="279" t="s">
        <v>1</v>
      </c>
      <c r="L374" s="284"/>
      <c r="M374" s="285" t="s">
        <v>1</v>
      </c>
      <c r="N374" s="286" t="s">
        <v>41</v>
      </c>
      <c r="O374" s="92"/>
      <c r="P374" s="229">
        <f>O374*H374</f>
        <v>0</v>
      </c>
      <c r="Q374" s="229">
        <v>0.0073</v>
      </c>
      <c r="R374" s="229">
        <f>Q374*H374</f>
        <v>0.0584</v>
      </c>
      <c r="S374" s="229">
        <v>0</v>
      </c>
      <c r="T374" s="23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1" t="s">
        <v>210</v>
      </c>
      <c r="AT374" s="231" t="s">
        <v>290</v>
      </c>
      <c r="AU374" s="231" t="s">
        <v>87</v>
      </c>
      <c r="AY374" s="18" t="s">
        <v>165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8" t="s">
        <v>84</v>
      </c>
      <c r="BK374" s="232">
        <f>ROUND(I374*H374,2)</f>
        <v>0</v>
      </c>
      <c r="BL374" s="18" t="s">
        <v>172</v>
      </c>
      <c r="BM374" s="231" t="s">
        <v>534</v>
      </c>
    </row>
    <row r="375" spans="1:51" s="13" customFormat="1" ht="12">
      <c r="A375" s="13"/>
      <c r="B375" s="233"/>
      <c r="C375" s="234"/>
      <c r="D375" s="235" t="s">
        <v>174</v>
      </c>
      <c r="E375" s="236" t="s">
        <v>1</v>
      </c>
      <c r="F375" s="237" t="s">
        <v>365</v>
      </c>
      <c r="G375" s="234"/>
      <c r="H375" s="236" t="s">
        <v>1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174</v>
      </c>
      <c r="AU375" s="243" t="s">
        <v>87</v>
      </c>
      <c r="AV375" s="13" t="s">
        <v>84</v>
      </c>
      <c r="AW375" s="13" t="s">
        <v>32</v>
      </c>
      <c r="AX375" s="13" t="s">
        <v>76</v>
      </c>
      <c r="AY375" s="243" t="s">
        <v>165</v>
      </c>
    </row>
    <row r="376" spans="1:51" s="14" customFormat="1" ht="12">
      <c r="A376" s="14"/>
      <c r="B376" s="244"/>
      <c r="C376" s="245"/>
      <c r="D376" s="235" t="s">
        <v>174</v>
      </c>
      <c r="E376" s="246" t="s">
        <v>1</v>
      </c>
      <c r="F376" s="247" t="s">
        <v>210</v>
      </c>
      <c r="G376" s="245"/>
      <c r="H376" s="248">
        <v>8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174</v>
      </c>
      <c r="AU376" s="254" t="s">
        <v>87</v>
      </c>
      <c r="AV376" s="14" t="s">
        <v>87</v>
      </c>
      <c r="AW376" s="14" t="s">
        <v>32</v>
      </c>
      <c r="AX376" s="14" t="s">
        <v>84</v>
      </c>
      <c r="AY376" s="254" t="s">
        <v>165</v>
      </c>
    </row>
    <row r="377" spans="1:65" s="2" customFormat="1" ht="14.4" customHeight="1">
      <c r="A377" s="39"/>
      <c r="B377" s="40"/>
      <c r="C377" s="220" t="s">
        <v>535</v>
      </c>
      <c r="D377" s="220" t="s">
        <v>167</v>
      </c>
      <c r="E377" s="221" t="s">
        <v>536</v>
      </c>
      <c r="F377" s="222" t="s">
        <v>537</v>
      </c>
      <c r="G377" s="223" t="s">
        <v>316</v>
      </c>
      <c r="H377" s="224">
        <v>2</v>
      </c>
      <c r="I377" s="225"/>
      <c r="J377" s="226">
        <f>ROUND(I377*H377,2)</f>
        <v>0</v>
      </c>
      <c r="K377" s="222" t="s">
        <v>171</v>
      </c>
      <c r="L377" s="45"/>
      <c r="M377" s="227" t="s">
        <v>1</v>
      </c>
      <c r="N377" s="228" t="s">
        <v>41</v>
      </c>
      <c r="O377" s="92"/>
      <c r="P377" s="229">
        <f>O377*H377</f>
        <v>0</v>
      </c>
      <c r="Q377" s="229">
        <v>0.12303</v>
      </c>
      <c r="R377" s="229">
        <f>Q377*H377</f>
        <v>0.24606</v>
      </c>
      <c r="S377" s="229">
        <v>0</v>
      </c>
      <c r="T377" s="23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1" t="s">
        <v>172</v>
      </c>
      <c r="AT377" s="231" t="s">
        <v>167</v>
      </c>
      <c r="AU377" s="231" t="s">
        <v>87</v>
      </c>
      <c r="AY377" s="18" t="s">
        <v>165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8" t="s">
        <v>84</v>
      </c>
      <c r="BK377" s="232">
        <f>ROUND(I377*H377,2)</f>
        <v>0</v>
      </c>
      <c r="BL377" s="18" t="s">
        <v>172</v>
      </c>
      <c r="BM377" s="231" t="s">
        <v>538</v>
      </c>
    </row>
    <row r="378" spans="1:51" s="13" customFormat="1" ht="12">
      <c r="A378" s="13"/>
      <c r="B378" s="233"/>
      <c r="C378" s="234"/>
      <c r="D378" s="235" t="s">
        <v>174</v>
      </c>
      <c r="E378" s="236" t="s">
        <v>1</v>
      </c>
      <c r="F378" s="237" t="s">
        <v>365</v>
      </c>
      <c r="G378" s="234"/>
      <c r="H378" s="236" t="s">
        <v>1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174</v>
      </c>
      <c r="AU378" s="243" t="s">
        <v>87</v>
      </c>
      <c r="AV378" s="13" t="s">
        <v>84</v>
      </c>
      <c r="AW378" s="13" t="s">
        <v>32</v>
      </c>
      <c r="AX378" s="13" t="s">
        <v>76</v>
      </c>
      <c r="AY378" s="243" t="s">
        <v>165</v>
      </c>
    </row>
    <row r="379" spans="1:51" s="14" customFormat="1" ht="12">
      <c r="A379" s="14"/>
      <c r="B379" s="244"/>
      <c r="C379" s="245"/>
      <c r="D379" s="235" t="s">
        <v>174</v>
      </c>
      <c r="E379" s="246" t="s">
        <v>1</v>
      </c>
      <c r="F379" s="247" t="s">
        <v>87</v>
      </c>
      <c r="G379" s="245"/>
      <c r="H379" s="248">
        <v>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174</v>
      </c>
      <c r="AU379" s="254" t="s">
        <v>87</v>
      </c>
      <c r="AV379" s="14" t="s">
        <v>87</v>
      </c>
      <c r="AW379" s="14" t="s">
        <v>32</v>
      </c>
      <c r="AX379" s="14" t="s">
        <v>84</v>
      </c>
      <c r="AY379" s="254" t="s">
        <v>165</v>
      </c>
    </row>
    <row r="380" spans="1:65" s="2" customFormat="1" ht="14.4" customHeight="1">
      <c r="A380" s="39"/>
      <c r="B380" s="40"/>
      <c r="C380" s="277" t="s">
        <v>539</v>
      </c>
      <c r="D380" s="277" t="s">
        <v>290</v>
      </c>
      <c r="E380" s="278" t="s">
        <v>540</v>
      </c>
      <c r="F380" s="279" t="s">
        <v>541</v>
      </c>
      <c r="G380" s="280" t="s">
        <v>316</v>
      </c>
      <c r="H380" s="281">
        <v>2</v>
      </c>
      <c r="I380" s="282"/>
      <c r="J380" s="283">
        <f>ROUND(I380*H380,2)</f>
        <v>0</v>
      </c>
      <c r="K380" s="279" t="s">
        <v>1</v>
      </c>
      <c r="L380" s="284"/>
      <c r="M380" s="285" t="s">
        <v>1</v>
      </c>
      <c r="N380" s="286" t="s">
        <v>41</v>
      </c>
      <c r="O380" s="92"/>
      <c r="P380" s="229">
        <f>O380*H380</f>
        <v>0</v>
      </c>
      <c r="Q380" s="229">
        <v>0.0133</v>
      </c>
      <c r="R380" s="229">
        <f>Q380*H380</f>
        <v>0.0266</v>
      </c>
      <c r="S380" s="229">
        <v>0</v>
      </c>
      <c r="T380" s="230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1" t="s">
        <v>210</v>
      </c>
      <c r="AT380" s="231" t="s">
        <v>290</v>
      </c>
      <c r="AU380" s="231" t="s">
        <v>87</v>
      </c>
      <c r="AY380" s="18" t="s">
        <v>165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8" t="s">
        <v>84</v>
      </c>
      <c r="BK380" s="232">
        <f>ROUND(I380*H380,2)</f>
        <v>0</v>
      </c>
      <c r="BL380" s="18" t="s">
        <v>172</v>
      </c>
      <c r="BM380" s="231" t="s">
        <v>542</v>
      </c>
    </row>
    <row r="381" spans="1:51" s="13" customFormat="1" ht="12">
      <c r="A381" s="13"/>
      <c r="B381" s="233"/>
      <c r="C381" s="234"/>
      <c r="D381" s="235" t="s">
        <v>174</v>
      </c>
      <c r="E381" s="236" t="s">
        <v>1</v>
      </c>
      <c r="F381" s="237" t="s">
        <v>365</v>
      </c>
      <c r="G381" s="234"/>
      <c r="H381" s="236" t="s">
        <v>1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174</v>
      </c>
      <c r="AU381" s="243" t="s">
        <v>87</v>
      </c>
      <c r="AV381" s="13" t="s">
        <v>84</v>
      </c>
      <c r="AW381" s="13" t="s">
        <v>32</v>
      </c>
      <c r="AX381" s="13" t="s">
        <v>76</v>
      </c>
      <c r="AY381" s="243" t="s">
        <v>165</v>
      </c>
    </row>
    <row r="382" spans="1:51" s="14" customFormat="1" ht="12">
      <c r="A382" s="14"/>
      <c r="B382" s="244"/>
      <c r="C382" s="245"/>
      <c r="D382" s="235" t="s">
        <v>174</v>
      </c>
      <c r="E382" s="246" t="s">
        <v>1</v>
      </c>
      <c r="F382" s="247" t="s">
        <v>87</v>
      </c>
      <c r="G382" s="245"/>
      <c r="H382" s="248">
        <v>2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4" t="s">
        <v>174</v>
      </c>
      <c r="AU382" s="254" t="s">
        <v>87</v>
      </c>
      <c r="AV382" s="14" t="s">
        <v>87</v>
      </c>
      <c r="AW382" s="14" t="s">
        <v>32</v>
      </c>
      <c r="AX382" s="14" t="s">
        <v>84</v>
      </c>
      <c r="AY382" s="254" t="s">
        <v>165</v>
      </c>
    </row>
    <row r="383" spans="1:65" s="2" customFormat="1" ht="14.4" customHeight="1">
      <c r="A383" s="39"/>
      <c r="B383" s="40"/>
      <c r="C383" s="277" t="s">
        <v>543</v>
      </c>
      <c r="D383" s="277" t="s">
        <v>290</v>
      </c>
      <c r="E383" s="278" t="s">
        <v>544</v>
      </c>
      <c r="F383" s="279" t="s">
        <v>545</v>
      </c>
      <c r="G383" s="280" t="s">
        <v>316</v>
      </c>
      <c r="H383" s="281">
        <v>10</v>
      </c>
      <c r="I383" s="282"/>
      <c r="J383" s="283">
        <f>ROUND(I383*H383,2)</f>
        <v>0</v>
      </c>
      <c r="K383" s="279" t="s">
        <v>1</v>
      </c>
      <c r="L383" s="284"/>
      <c r="M383" s="285" t="s">
        <v>1</v>
      </c>
      <c r="N383" s="286" t="s">
        <v>41</v>
      </c>
      <c r="O383" s="92"/>
      <c r="P383" s="229">
        <f>O383*H383</f>
        <v>0</v>
      </c>
      <c r="Q383" s="229">
        <v>0.005</v>
      </c>
      <c r="R383" s="229">
        <f>Q383*H383</f>
        <v>0.05</v>
      </c>
      <c r="S383" s="229">
        <v>0</v>
      </c>
      <c r="T383" s="23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1" t="s">
        <v>210</v>
      </c>
      <c r="AT383" s="231" t="s">
        <v>290</v>
      </c>
      <c r="AU383" s="231" t="s">
        <v>87</v>
      </c>
      <c r="AY383" s="18" t="s">
        <v>165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8" t="s">
        <v>84</v>
      </c>
      <c r="BK383" s="232">
        <f>ROUND(I383*H383,2)</f>
        <v>0</v>
      </c>
      <c r="BL383" s="18" t="s">
        <v>172</v>
      </c>
      <c r="BM383" s="231" t="s">
        <v>546</v>
      </c>
    </row>
    <row r="384" spans="1:51" s="13" customFormat="1" ht="12">
      <c r="A384" s="13"/>
      <c r="B384" s="233"/>
      <c r="C384" s="234"/>
      <c r="D384" s="235" t="s">
        <v>174</v>
      </c>
      <c r="E384" s="236" t="s">
        <v>1</v>
      </c>
      <c r="F384" s="237" t="s">
        <v>365</v>
      </c>
      <c r="G384" s="234"/>
      <c r="H384" s="236" t="s">
        <v>1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174</v>
      </c>
      <c r="AU384" s="243" t="s">
        <v>87</v>
      </c>
      <c r="AV384" s="13" t="s">
        <v>84</v>
      </c>
      <c r="AW384" s="13" t="s">
        <v>32</v>
      </c>
      <c r="AX384" s="13" t="s">
        <v>76</v>
      </c>
      <c r="AY384" s="243" t="s">
        <v>165</v>
      </c>
    </row>
    <row r="385" spans="1:51" s="14" customFormat="1" ht="12">
      <c r="A385" s="14"/>
      <c r="B385" s="244"/>
      <c r="C385" s="245"/>
      <c r="D385" s="235" t="s">
        <v>174</v>
      </c>
      <c r="E385" s="246" t="s">
        <v>1</v>
      </c>
      <c r="F385" s="247" t="s">
        <v>547</v>
      </c>
      <c r="G385" s="245"/>
      <c r="H385" s="248">
        <v>10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174</v>
      </c>
      <c r="AU385" s="254" t="s">
        <v>87</v>
      </c>
      <c r="AV385" s="14" t="s">
        <v>87</v>
      </c>
      <c r="AW385" s="14" t="s">
        <v>32</v>
      </c>
      <c r="AX385" s="14" t="s">
        <v>84</v>
      </c>
      <c r="AY385" s="254" t="s">
        <v>165</v>
      </c>
    </row>
    <row r="386" spans="1:65" s="2" customFormat="1" ht="14.4" customHeight="1">
      <c r="A386" s="39"/>
      <c r="B386" s="40"/>
      <c r="C386" s="220" t="s">
        <v>548</v>
      </c>
      <c r="D386" s="220" t="s">
        <v>167</v>
      </c>
      <c r="E386" s="221" t="s">
        <v>549</v>
      </c>
      <c r="F386" s="222" t="s">
        <v>550</v>
      </c>
      <c r="G386" s="223" t="s">
        <v>185</v>
      </c>
      <c r="H386" s="224">
        <v>253</v>
      </c>
      <c r="I386" s="225"/>
      <c r="J386" s="226">
        <f>ROUND(I386*H386,2)</f>
        <v>0</v>
      </c>
      <c r="K386" s="222" t="s">
        <v>171</v>
      </c>
      <c r="L386" s="45"/>
      <c r="M386" s="227" t="s">
        <v>1</v>
      </c>
      <c r="N386" s="228" t="s">
        <v>41</v>
      </c>
      <c r="O386" s="92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1" t="s">
        <v>172</v>
      </c>
      <c r="AT386" s="231" t="s">
        <v>167</v>
      </c>
      <c r="AU386" s="231" t="s">
        <v>87</v>
      </c>
      <c r="AY386" s="18" t="s">
        <v>165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8" t="s">
        <v>84</v>
      </c>
      <c r="BK386" s="232">
        <f>ROUND(I386*H386,2)</f>
        <v>0</v>
      </c>
      <c r="BL386" s="18" t="s">
        <v>172</v>
      </c>
      <c r="BM386" s="231" t="s">
        <v>551</v>
      </c>
    </row>
    <row r="387" spans="1:51" s="13" customFormat="1" ht="12">
      <c r="A387" s="13"/>
      <c r="B387" s="233"/>
      <c r="C387" s="234"/>
      <c r="D387" s="235" t="s">
        <v>174</v>
      </c>
      <c r="E387" s="236" t="s">
        <v>1</v>
      </c>
      <c r="F387" s="237" t="s">
        <v>181</v>
      </c>
      <c r="G387" s="234"/>
      <c r="H387" s="236" t="s">
        <v>1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174</v>
      </c>
      <c r="AU387" s="243" t="s">
        <v>87</v>
      </c>
      <c r="AV387" s="13" t="s">
        <v>84</v>
      </c>
      <c r="AW387" s="13" t="s">
        <v>32</v>
      </c>
      <c r="AX387" s="13" t="s">
        <v>76</v>
      </c>
      <c r="AY387" s="243" t="s">
        <v>165</v>
      </c>
    </row>
    <row r="388" spans="1:51" s="14" customFormat="1" ht="12">
      <c r="A388" s="14"/>
      <c r="B388" s="244"/>
      <c r="C388" s="245"/>
      <c r="D388" s="235" t="s">
        <v>174</v>
      </c>
      <c r="E388" s="246" t="s">
        <v>1</v>
      </c>
      <c r="F388" s="247" t="s">
        <v>114</v>
      </c>
      <c r="G388" s="245"/>
      <c r="H388" s="248">
        <v>253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174</v>
      </c>
      <c r="AU388" s="254" t="s">
        <v>87</v>
      </c>
      <c r="AV388" s="14" t="s">
        <v>87</v>
      </c>
      <c r="AW388" s="14" t="s">
        <v>32</v>
      </c>
      <c r="AX388" s="14" t="s">
        <v>84</v>
      </c>
      <c r="AY388" s="254" t="s">
        <v>165</v>
      </c>
    </row>
    <row r="389" spans="1:65" s="2" customFormat="1" ht="24.15" customHeight="1">
      <c r="A389" s="39"/>
      <c r="B389" s="40"/>
      <c r="C389" s="220" t="s">
        <v>552</v>
      </c>
      <c r="D389" s="220" t="s">
        <v>167</v>
      </c>
      <c r="E389" s="221" t="s">
        <v>553</v>
      </c>
      <c r="F389" s="222" t="s">
        <v>554</v>
      </c>
      <c r="G389" s="223" t="s">
        <v>185</v>
      </c>
      <c r="H389" s="224">
        <v>253</v>
      </c>
      <c r="I389" s="225"/>
      <c r="J389" s="226">
        <f>ROUND(I389*H389,2)</f>
        <v>0</v>
      </c>
      <c r="K389" s="222" t="s">
        <v>171</v>
      </c>
      <c r="L389" s="45"/>
      <c r="M389" s="227" t="s">
        <v>1</v>
      </c>
      <c r="N389" s="228" t="s">
        <v>41</v>
      </c>
      <c r="O389" s="92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1" t="s">
        <v>172</v>
      </c>
      <c r="AT389" s="231" t="s">
        <v>167</v>
      </c>
      <c r="AU389" s="231" t="s">
        <v>87</v>
      </c>
      <c r="AY389" s="18" t="s">
        <v>165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8" t="s">
        <v>84</v>
      </c>
      <c r="BK389" s="232">
        <f>ROUND(I389*H389,2)</f>
        <v>0</v>
      </c>
      <c r="BL389" s="18" t="s">
        <v>172</v>
      </c>
      <c r="BM389" s="231" t="s">
        <v>555</v>
      </c>
    </row>
    <row r="390" spans="1:51" s="13" customFormat="1" ht="12">
      <c r="A390" s="13"/>
      <c r="B390" s="233"/>
      <c r="C390" s="234"/>
      <c r="D390" s="235" t="s">
        <v>174</v>
      </c>
      <c r="E390" s="236" t="s">
        <v>1</v>
      </c>
      <c r="F390" s="237" t="s">
        <v>181</v>
      </c>
      <c r="G390" s="234"/>
      <c r="H390" s="236" t="s">
        <v>1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174</v>
      </c>
      <c r="AU390" s="243" t="s">
        <v>87</v>
      </c>
      <c r="AV390" s="13" t="s">
        <v>84</v>
      </c>
      <c r="AW390" s="13" t="s">
        <v>32</v>
      </c>
      <c r="AX390" s="13" t="s">
        <v>76</v>
      </c>
      <c r="AY390" s="243" t="s">
        <v>165</v>
      </c>
    </row>
    <row r="391" spans="1:51" s="14" customFormat="1" ht="12">
      <c r="A391" s="14"/>
      <c r="B391" s="244"/>
      <c r="C391" s="245"/>
      <c r="D391" s="235" t="s">
        <v>174</v>
      </c>
      <c r="E391" s="246" t="s">
        <v>1</v>
      </c>
      <c r="F391" s="247" t="s">
        <v>114</v>
      </c>
      <c r="G391" s="245"/>
      <c r="H391" s="248">
        <v>253</v>
      </c>
      <c r="I391" s="249"/>
      <c r="J391" s="245"/>
      <c r="K391" s="245"/>
      <c r="L391" s="250"/>
      <c r="M391" s="251"/>
      <c r="N391" s="252"/>
      <c r="O391" s="252"/>
      <c r="P391" s="252"/>
      <c r="Q391" s="252"/>
      <c r="R391" s="252"/>
      <c r="S391" s="252"/>
      <c r="T391" s="25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4" t="s">
        <v>174</v>
      </c>
      <c r="AU391" s="254" t="s">
        <v>87</v>
      </c>
      <c r="AV391" s="14" t="s">
        <v>87</v>
      </c>
      <c r="AW391" s="14" t="s">
        <v>32</v>
      </c>
      <c r="AX391" s="14" t="s">
        <v>84</v>
      </c>
      <c r="AY391" s="254" t="s">
        <v>165</v>
      </c>
    </row>
    <row r="392" spans="1:65" s="2" customFormat="1" ht="24.15" customHeight="1">
      <c r="A392" s="39"/>
      <c r="B392" s="40"/>
      <c r="C392" s="220" t="s">
        <v>556</v>
      </c>
      <c r="D392" s="220" t="s">
        <v>167</v>
      </c>
      <c r="E392" s="221" t="s">
        <v>557</v>
      </c>
      <c r="F392" s="222" t="s">
        <v>558</v>
      </c>
      <c r="G392" s="223" t="s">
        <v>559</v>
      </c>
      <c r="H392" s="224">
        <v>2</v>
      </c>
      <c r="I392" s="225"/>
      <c r="J392" s="226">
        <f>ROUND(I392*H392,2)</f>
        <v>0</v>
      </c>
      <c r="K392" s="222" t="s">
        <v>171</v>
      </c>
      <c r="L392" s="45"/>
      <c r="M392" s="227" t="s">
        <v>1</v>
      </c>
      <c r="N392" s="228" t="s">
        <v>41</v>
      </c>
      <c r="O392" s="92"/>
      <c r="P392" s="229">
        <f>O392*H392</f>
        <v>0</v>
      </c>
      <c r="Q392" s="229">
        <v>0.45937</v>
      </c>
      <c r="R392" s="229">
        <f>Q392*H392</f>
        <v>0.91874</v>
      </c>
      <c r="S392" s="229">
        <v>0</v>
      </c>
      <c r="T392" s="230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1" t="s">
        <v>172</v>
      </c>
      <c r="AT392" s="231" t="s">
        <v>167</v>
      </c>
      <c r="AU392" s="231" t="s">
        <v>87</v>
      </c>
      <c r="AY392" s="18" t="s">
        <v>165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8" t="s">
        <v>84</v>
      </c>
      <c r="BK392" s="232">
        <f>ROUND(I392*H392,2)</f>
        <v>0</v>
      </c>
      <c r="BL392" s="18" t="s">
        <v>172</v>
      </c>
      <c r="BM392" s="231" t="s">
        <v>560</v>
      </c>
    </row>
    <row r="393" spans="1:51" s="13" customFormat="1" ht="12">
      <c r="A393" s="13"/>
      <c r="B393" s="233"/>
      <c r="C393" s="234"/>
      <c r="D393" s="235" t="s">
        <v>174</v>
      </c>
      <c r="E393" s="236" t="s">
        <v>1</v>
      </c>
      <c r="F393" s="237" t="s">
        <v>181</v>
      </c>
      <c r="G393" s="234"/>
      <c r="H393" s="236" t="s">
        <v>1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174</v>
      </c>
      <c r="AU393" s="243" t="s">
        <v>87</v>
      </c>
      <c r="AV393" s="13" t="s">
        <v>84</v>
      </c>
      <c r="AW393" s="13" t="s">
        <v>32</v>
      </c>
      <c r="AX393" s="13" t="s">
        <v>76</v>
      </c>
      <c r="AY393" s="243" t="s">
        <v>165</v>
      </c>
    </row>
    <row r="394" spans="1:51" s="14" customFormat="1" ht="12">
      <c r="A394" s="14"/>
      <c r="B394" s="244"/>
      <c r="C394" s="245"/>
      <c r="D394" s="235" t="s">
        <v>174</v>
      </c>
      <c r="E394" s="246" t="s">
        <v>1</v>
      </c>
      <c r="F394" s="247" t="s">
        <v>87</v>
      </c>
      <c r="G394" s="245"/>
      <c r="H394" s="248">
        <v>2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4" t="s">
        <v>174</v>
      </c>
      <c r="AU394" s="254" t="s">
        <v>87</v>
      </c>
      <c r="AV394" s="14" t="s">
        <v>87</v>
      </c>
      <c r="AW394" s="14" t="s">
        <v>32</v>
      </c>
      <c r="AX394" s="14" t="s">
        <v>84</v>
      </c>
      <c r="AY394" s="254" t="s">
        <v>165</v>
      </c>
    </row>
    <row r="395" spans="1:65" s="2" customFormat="1" ht="24.15" customHeight="1">
      <c r="A395" s="39"/>
      <c r="B395" s="40"/>
      <c r="C395" s="220" t="s">
        <v>561</v>
      </c>
      <c r="D395" s="220" t="s">
        <v>167</v>
      </c>
      <c r="E395" s="221" t="s">
        <v>562</v>
      </c>
      <c r="F395" s="222" t="s">
        <v>563</v>
      </c>
      <c r="G395" s="223" t="s">
        <v>316</v>
      </c>
      <c r="H395" s="224">
        <v>2</v>
      </c>
      <c r="I395" s="225"/>
      <c r="J395" s="226">
        <f>ROUND(I395*H395,2)</f>
        <v>0</v>
      </c>
      <c r="K395" s="222" t="s">
        <v>171</v>
      </c>
      <c r="L395" s="45"/>
      <c r="M395" s="227" t="s">
        <v>1</v>
      </c>
      <c r="N395" s="228" t="s">
        <v>41</v>
      </c>
      <c r="O395" s="92"/>
      <c r="P395" s="229">
        <f>O395*H395</f>
        <v>0</v>
      </c>
      <c r="Q395" s="229">
        <v>0.00016</v>
      </c>
      <c r="R395" s="229">
        <f>Q395*H395</f>
        <v>0.00032</v>
      </c>
      <c r="S395" s="229">
        <v>0</v>
      </c>
      <c r="T395" s="23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1" t="s">
        <v>172</v>
      </c>
      <c r="AT395" s="231" t="s">
        <v>167</v>
      </c>
      <c r="AU395" s="231" t="s">
        <v>87</v>
      </c>
      <c r="AY395" s="18" t="s">
        <v>165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8" t="s">
        <v>84</v>
      </c>
      <c r="BK395" s="232">
        <f>ROUND(I395*H395,2)</f>
        <v>0</v>
      </c>
      <c r="BL395" s="18" t="s">
        <v>172</v>
      </c>
      <c r="BM395" s="231" t="s">
        <v>564</v>
      </c>
    </row>
    <row r="396" spans="1:51" s="13" customFormat="1" ht="12">
      <c r="A396" s="13"/>
      <c r="B396" s="233"/>
      <c r="C396" s="234"/>
      <c r="D396" s="235" t="s">
        <v>174</v>
      </c>
      <c r="E396" s="236" t="s">
        <v>1</v>
      </c>
      <c r="F396" s="237" t="s">
        <v>365</v>
      </c>
      <c r="G396" s="234"/>
      <c r="H396" s="236" t="s">
        <v>1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174</v>
      </c>
      <c r="AU396" s="243" t="s">
        <v>87</v>
      </c>
      <c r="AV396" s="13" t="s">
        <v>84</v>
      </c>
      <c r="AW396" s="13" t="s">
        <v>32</v>
      </c>
      <c r="AX396" s="13" t="s">
        <v>76</v>
      </c>
      <c r="AY396" s="243" t="s">
        <v>165</v>
      </c>
    </row>
    <row r="397" spans="1:51" s="14" customFormat="1" ht="12">
      <c r="A397" s="14"/>
      <c r="B397" s="244"/>
      <c r="C397" s="245"/>
      <c r="D397" s="235" t="s">
        <v>174</v>
      </c>
      <c r="E397" s="246" t="s">
        <v>1</v>
      </c>
      <c r="F397" s="247" t="s">
        <v>87</v>
      </c>
      <c r="G397" s="245"/>
      <c r="H397" s="248">
        <v>2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4" t="s">
        <v>174</v>
      </c>
      <c r="AU397" s="254" t="s">
        <v>87</v>
      </c>
      <c r="AV397" s="14" t="s">
        <v>87</v>
      </c>
      <c r="AW397" s="14" t="s">
        <v>32</v>
      </c>
      <c r="AX397" s="14" t="s">
        <v>84</v>
      </c>
      <c r="AY397" s="254" t="s">
        <v>165</v>
      </c>
    </row>
    <row r="398" spans="1:65" s="2" customFormat="1" ht="14.4" customHeight="1">
      <c r="A398" s="39"/>
      <c r="B398" s="40"/>
      <c r="C398" s="277" t="s">
        <v>565</v>
      </c>
      <c r="D398" s="277" t="s">
        <v>290</v>
      </c>
      <c r="E398" s="278" t="s">
        <v>566</v>
      </c>
      <c r="F398" s="279" t="s">
        <v>567</v>
      </c>
      <c r="G398" s="280" t="s">
        <v>316</v>
      </c>
      <c r="H398" s="281">
        <v>1</v>
      </c>
      <c r="I398" s="282"/>
      <c r="J398" s="283">
        <f>ROUND(I398*H398,2)</f>
        <v>0</v>
      </c>
      <c r="K398" s="279" t="s">
        <v>1</v>
      </c>
      <c r="L398" s="284"/>
      <c r="M398" s="285" t="s">
        <v>1</v>
      </c>
      <c r="N398" s="286" t="s">
        <v>41</v>
      </c>
      <c r="O398" s="92"/>
      <c r="P398" s="229">
        <f>O398*H398</f>
        <v>0</v>
      </c>
      <c r="Q398" s="229">
        <v>0.002</v>
      </c>
      <c r="R398" s="229">
        <f>Q398*H398</f>
        <v>0.002</v>
      </c>
      <c r="S398" s="229">
        <v>0</v>
      </c>
      <c r="T398" s="230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1" t="s">
        <v>210</v>
      </c>
      <c r="AT398" s="231" t="s">
        <v>290</v>
      </c>
      <c r="AU398" s="231" t="s">
        <v>87</v>
      </c>
      <c r="AY398" s="18" t="s">
        <v>165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8" t="s">
        <v>84</v>
      </c>
      <c r="BK398" s="232">
        <f>ROUND(I398*H398,2)</f>
        <v>0</v>
      </c>
      <c r="BL398" s="18" t="s">
        <v>172</v>
      </c>
      <c r="BM398" s="231" t="s">
        <v>568</v>
      </c>
    </row>
    <row r="399" spans="1:51" s="13" customFormat="1" ht="12">
      <c r="A399" s="13"/>
      <c r="B399" s="233"/>
      <c r="C399" s="234"/>
      <c r="D399" s="235" t="s">
        <v>174</v>
      </c>
      <c r="E399" s="236" t="s">
        <v>1</v>
      </c>
      <c r="F399" s="237" t="s">
        <v>365</v>
      </c>
      <c r="G399" s="234"/>
      <c r="H399" s="236" t="s">
        <v>1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174</v>
      </c>
      <c r="AU399" s="243" t="s">
        <v>87</v>
      </c>
      <c r="AV399" s="13" t="s">
        <v>84</v>
      </c>
      <c r="AW399" s="13" t="s">
        <v>32</v>
      </c>
      <c r="AX399" s="13" t="s">
        <v>76</v>
      </c>
      <c r="AY399" s="243" t="s">
        <v>165</v>
      </c>
    </row>
    <row r="400" spans="1:51" s="14" customFormat="1" ht="12">
      <c r="A400" s="14"/>
      <c r="B400" s="244"/>
      <c r="C400" s="245"/>
      <c r="D400" s="235" t="s">
        <v>174</v>
      </c>
      <c r="E400" s="246" t="s">
        <v>1</v>
      </c>
      <c r="F400" s="247" t="s">
        <v>84</v>
      </c>
      <c r="G400" s="245"/>
      <c r="H400" s="248">
        <v>1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174</v>
      </c>
      <c r="AU400" s="254" t="s">
        <v>87</v>
      </c>
      <c r="AV400" s="14" t="s">
        <v>87</v>
      </c>
      <c r="AW400" s="14" t="s">
        <v>32</v>
      </c>
      <c r="AX400" s="14" t="s">
        <v>84</v>
      </c>
      <c r="AY400" s="254" t="s">
        <v>165</v>
      </c>
    </row>
    <row r="401" spans="1:65" s="2" customFormat="1" ht="14.4" customHeight="1">
      <c r="A401" s="39"/>
      <c r="B401" s="40"/>
      <c r="C401" s="220" t="s">
        <v>569</v>
      </c>
      <c r="D401" s="220" t="s">
        <v>167</v>
      </c>
      <c r="E401" s="221" t="s">
        <v>570</v>
      </c>
      <c r="F401" s="222" t="s">
        <v>571</v>
      </c>
      <c r="G401" s="223" t="s">
        <v>290</v>
      </c>
      <c r="H401" s="224">
        <v>253</v>
      </c>
      <c r="I401" s="225"/>
      <c r="J401" s="226">
        <f>ROUND(I401*H401,2)</f>
        <v>0</v>
      </c>
      <c r="K401" s="222" t="s">
        <v>1</v>
      </c>
      <c r="L401" s="45"/>
      <c r="M401" s="227" t="s">
        <v>1</v>
      </c>
      <c r="N401" s="228" t="s">
        <v>41</v>
      </c>
      <c r="O401" s="92"/>
      <c r="P401" s="229">
        <f>O401*H401</f>
        <v>0</v>
      </c>
      <c r="Q401" s="229">
        <v>2E-05</v>
      </c>
      <c r="R401" s="229">
        <f>Q401*H401</f>
        <v>0.00506</v>
      </c>
      <c r="S401" s="229">
        <v>0</v>
      </c>
      <c r="T401" s="23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1" t="s">
        <v>172</v>
      </c>
      <c r="AT401" s="231" t="s">
        <v>167</v>
      </c>
      <c r="AU401" s="231" t="s">
        <v>87</v>
      </c>
      <c r="AY401" s="18" t="s">
        <v>165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8" t="s">
        <v>84</v>
      </c>
      <c r="BK401" s="232">
        <f>ROUND(I401*H401,2)</f>
        <v>0</v>
      </c>
      <c r="BL401" s="18" t="s">
        <v>172</v>
      </c>
      <c r="BM401" s="231" t="s">
        <v>572</v>
      </c>
    </row>
    <row r="402" spans="1:51" s="13" customFormat="1" ht="12">
      <c r="A402" s="13"/>
      <c r="B402" s="233"/>
      <c r="C402" s="234"/>
      <c r="D402" s="235" t="s">
        <v>174</v>
      </c>
      <c r="E402" s="236" t="s">
        <v>1</v>
      </c>
      <c r="F402" s="237" t="s">
        <v>365</v>
      </c>
      <c r="G402" s="234"/>
      <c r="H402" s="236" t="s">
        <v>1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174</v>
      </c>
      <c r="AU402" s="243" t="s">
        <v>87</v>
      </c>
      <c r="AV402" s="13" t="s">
        <v>84</v>
      </c>
      <c r="AW402" s="13" t="s">
        <v>32</v>
      </c>
      <c r="AX402" s="13" t="s">
        <v>76</v>
      </c>
      <c r="AY402" s="243" t="s">
        <v>165</v>
      </c>
    </row>
    <row r="403" spans="1:51" s="14" customFormat="1" ht="12">
      <c r="A403" s="14"/>
      <c r="B403" s="244"/>
      <c r="C403" s="245"/>
      <c r="D403" s="235" t="s">
        <v>174</v>
      </c>
      <c r="E403" s="246" t="s">
        <v>1</v>
      </c>
      <c r="F403" s="247" t="s">
        <v>114</v>
      </c>
      <c r="G403" s="245"/>
      <c r="H403" s="248">
        <v>253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174</v>
      </c>
      <c r="AU403" s="254" t="s">
        <v>87</v>
      </c>
      <c r="AV403" s="14" t="s">
        <v>87</v>
      </c>
      <c r="AW403" s="14" t="s">
        <v>32</v>
      </c>
      <c r="AX403" s="14" t="s">
        <v>84</v>
      </c>
      <c r="AY403" s="254" t="s">
        <v>165</v>
      </c>
    </row>
    <row r="404" spans="1:65" s="2" customFormat="1" ht="14.4" customHeight="1">
      <c r="A404" s="39"/>
      <c r="B404" s="40"/>
      <c r="C404" s="277" t="s">
        <v>573</v>
      </c>
      <c r="D404" s="277" t="s">
        <v>290</v>
      </c>
      <c r="E404" s="278" t="s">
        <v>574</v>
      </c>
      <c r="F404" s="279" t="s">
        <v>575</v>
      </c>
      <c r="G404" s="280" t="s">
        <v>290</v>
      </c>
      <c r="H404" s="281">
        <v>285.89</v>
      </c>
      <c r="I404" s="282"/>
      <c r="J404" s="283">
        <f>ROUND(I404*H404,2)</f>
        <v>0</v>
      </c>
      <c r="K404" s="279" t="s">
        <v>1</v>
      </c>
      <c r="L404" s="284"/>
      <c r="M404" s="285" t="s">
        <v>1</v>
      </c>
      <c r="N404" s="286" t="s">
        <v>41</v>
      </c>
      <c r="O404" s="92"/>
      <c r="P404" s="229">
        <f>O404*H404</f>
        <v>0</v>
      </c>
      <c r="Q404" s="229">
        <v>0.00024</v>
      </c>
      <c r="R404" s="229">
        <f>Q404*H404</f>
        <v>0.0686136</v>
      </c>
      <c r="S404" s="229">
        <v>0</v>
      </c>
      <c r="T404" s="230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1" t="s">
        <v>210</v>
      </c>
      <c r="AT404" s="231" t="s">
        <v>290</v>
      </c>
      <c r="AU404" s="231" t="s">
        <v>87</v>
      </c>
      <c r="AY404" s="18" t="s">
        <v>165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8" t="s">
        <v>84</v>
      </c>
      <c r="BK404" s="232">
        <f>ROUND(I404*H404,2)</f>
        <v>0</v>
      </c>
      <c r="BL404" s="18" t="s">
        <v>172</v>
      </c>
      <c r="BM404" s="231" t="s">
        <v>576</v>
      </c>
    </row>
    <row r="405" spans="1:51" s="13" customFormat="1" ht="12">
      <c r="A405" s="13"/>
      <c r="B405" s="233"/>
      <c r="C405" s="234"/>
      <c r="D405" s="235" t="s">
        <v>174</v>
      </c>
      <c r="E405" s="236" t="s">
        <v>1</v>
      </c>
      <c r="F405" s="237" t="s">
        <v>577</v>
      </c>
      <c r="G405" s="234"/>
      <c r="H405" s="236" t="s">
        <v>1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174</v>
      </c>
      <c r="AU405" s="243" t="s">
        <v>87</v>
      </c>
      <c r="AV405" s="13" t="s">
        <v>84</v>
      </c>
      <c r="AW405" s="13" t="s">
        <v>32</v>
      </c>
      <c r="AX405" s="13" t="s">
        <v>76</v>
      </c>
      <c r="AY405" s="243" t="s">
        <v>165</v>
      </c>
    </row>
    <row r="406" spans="1:51" s="14" customFormat="1" ht="12">
      <c r="A406" s="14"/>
      <c r="B406" s="244"/>
      <c r="C406" s="245"/>
      <c r="D406" s="235" t="s">
        <v>174</v>
      </c>
      <c r="E406" s="246" t="s">
        <v>1</v>
      </c>
      <c r="F406" s="247" t="s">
        <v>578</v>
      </c>
      <c r="G406" s="245"/>
      <c r="H406" s="248">
        <v>285.89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174</v>
      </c>
      <c r="AU406" s="254" t="s">
        <v>87</v>
      </c>
      <c r="AV406" s="14" t="s">
        <v>87</v>
      </c>
      <c r="AW406" s="14" t="s">
        <v>32</v>
      </c>
      <c r="AX406" s="14" t="s">
        <v>84</v>
      </c>
      <c r="AY406" s="254" t="s">
        <v>165</v>
      </c>
    </row>
    <row r="407" spans="1:65" s="2" customFormat="1" ht="14.4" customHeight="1">
      <c r="A407" s="39"/>
      <c r="B407" s="40"/>
      <c r="C407" s="220" t="s">
        <v>579</v>
      </c>
      <c r="D407" s="220" t="s">
        <v>167</v>
      </c>
      <c r="E407" s="221" t="s">
        <v>580</v>
      </c>
      <c r="F407" s="222" t="s">
        <v>581</v>
      </c>
      <c r="G407" s="223" t="s">
        <v>185</v>
      </c>
      <c r="H407" s="224">
        <v>265.65</v>
      </c>
      <c r="I407" s="225"/>
      <c r="J407" s="226">
        <f>ROUND(I407*H407,2)</f>
        <v>0</v>
      </c>
      <c r="K407" s="222" t="s">
        <v>171</v>
      </c>
      <c r="L407" s="45"/>
      <c r="M407" s="227" t="s">
        <v>1</v>
      </c>
      <c r="N407" s="228" t="s">
        <v>41</v>
      </c>
      <c r="O407" s="92"/>
      <c r="P407" s="229">
        <f>O407*H407</f>
        <v>0</v>
      </c>
      <c r="Q407" s="229">
        <v>0.00013</v>
      </c>
      <c r="R407" s="229">
        <f>Q407*H407</f>
        <v>0.034534499999999996</v>
      </c>
      <c r="S407" s="229">
        <v>0</v>
      </c>
      <c r="T407" s="230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1" t="s">
        <v>172</v>
      </c>
      <c r="AT407" s="231" t="s">
        <v>167</v>
      </c>
      <c r="AU407" s="231" t="s">
        <v>87</v>
      </c>
      <c r="AY407" s="18" t="s">
        <v>165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8" t="s">
        <v>84</v>
      </c>
      <c r="BK407" s="232">
        <f>ROUND(I407*H407,2)</f>
        <v>0</v>
      </c>
      <c r="BL407" s="18" t="s">
        <v>172</v>
      </c>
      <c r="BM407" s="231" t="s">
        <v>582</v>
      </c>
    </row>
    <row r="408" spans="1:51" s="13" customFormat="1" ht="12">
      <c r="A408" s="13"/>
      <c r="B408" s="233"/>
      <c r="C408" s="234"/>
      <c r="D408" s="235" t="s">
        <v>174</v>
      </c>
      <c r="E408" s="236" t="s">
        <v>1</v>
      </c>
      <c r="F408" s="237" t="s">
        <v>577</v>
      </c>
      <c r="G408" s="234"/>
      <c r="H408" s="236" t="s">
        <v>1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174</v>
      </c>
      <c r="AU408" s="243" t="s">
        <v>87</v>
      </c>
      <c r="AV408" s="13" t="s">
        <v>84</v>
      </c>
      <c r="AW408" s="13" t="s">
        <v>32</v>
      </c>
      <c r="AX408" s="13" t="s">
        <v>76</v>
      </c>
      <c r="AY408" s="243" t="s">
        <v>165</v>
      </c>
    </row>
    <row r="409" spans="1:51" s="14" customFormat="1" ht="12">
      <c r="A409" s="14"/>
      <c r="B409" s="244"/>
      <c r="C409" s="245"/>
      <c r="D409" s="235" t="s">
        <v>174</v>
      </c>
      <c r="E409" s="246" t="s">
        <v>1</v>
      </c>
      <c r="F409" s="247" t="s">
        <v>583</v>
      </c>
      <c r="G409" s="245"/>
      <c r="H409" s="248">
        <v>265.65</v>
      </c>
      <c r="I409" s="249"/>
      <c r="J409" s="245"/>
      <c r="K409" s="245"/>
      <c r="L409" s="250"/>
      <c r="M409" s="251"/>
      <c r="N409" s="252"/>
      <c r="O409" s="252"/>
      <c r="P409" s="252"/>
      <c r="Q409" s="252"/>
      <c r="R409" s="252"/>
      <c r="S409" s="252"/>
      <c r="T409" s="25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4" t="s">
        <v>174</v>
      </c>
      <c r="AU409" s="254" t="s">
        <v>87</v>
      </c>
      <c r="AV409" s="14" t="s">
        <v>87</v>
      </c>
      <c r="AW409" s="14" t="s">
        <v>32</v>
      </c>
      <c r="AX409" s="14" t="s">
        <v>84</v>
      </c>
      <c r="AY409" s="254" t="s">
        <v>165</v>
      </c>
    </row>
    <row r="410" spans="1:65" s="2" customFormat="1" ht="14.4" customHeight="1">
      <c r="A410" s="39"/>
      <c r="B410" s="40"/>
      <c r="C410" s="220" t="s">
        <v>584</v>
      </c>
      <c r="D410" s="220" t="s">
        <v>167</v>
      </c>
      <c r="E410" s="221" t="s">
        <v>585</v>
      </c>
      <c r="F410" s="222" t="s">
        <v>586</v>
      </c>
      <c r="G410" s="223" t="s">
        <v>316</v>
      </c>
      <c r="H410" s="224">
        <v>1</v>
      </c>
      <c r="I410" s="225"/>
      <c r="J410" s="226">
        <f>ROUND(I410*H410,2)</f>
        <v>0</v>
      </c>
      <c r="K410" s="222" t="s">
        <v>1</v>
      </c>
      <c r="L410" s="45"/>
      <c r="M410" s="227" t="s">
        <v>1</v>
      </c>
      <c r="N410" s="228" t="s">
        <v>41</v>
      </c>
      <c r="O410" s="92"/>
      <c r="P410" s="229">
        <f>O410*H410</f>
        <v>0</v>
      </c>
      <c r="Q410" s="229">
        <v>0</v>
      </c>
      <c r="R410" s="229">
        <f>Q410*H410</f>
        <v>0</v>
      </c>
      <c r="S410" s="229">
        <v>0.02826</v>
      </c>
      <c r="T410" s="230">
        <f>S410*H410</f>
        <v>0.02826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1" t="s">
        <v>268</v>
      </c>
      <c r="AT410" s="231" t="s">
        <v>167</v>
      </c>
      <c r="AU410" s="231" t="s">
        <v>87</v>
      </c>
      <c r="AY410" s="18" t="s">
        <v>165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8" t="s">
        <v>84</v>
      </c>
      <c r="BK410" s="232">
        <f>ROUND(I410*H410,2)</f>
        <v>0</v>
      </c>
      <c r="BL410" s="18" t="s">
        <v>268</v>
      </c>
      <c r="BM410" s="231" t="s">
        <v>587</v>
      </c>
    </row>
    <row r="411" spans="1:51" s="13" customFormat="1" ht="12">
      <c r="A411" s="13"/>
      <c r="B411" s="233"/>
      <c r="C411" s="234"/>
      <c r="D411" s="235" t="s">
        <v>174</v>
      </c>
      <c r="E411" s="236" t="s">
        <v>1</v>
      </c>
      <c r="F411" s="237" t="s">
        <v>175</v>
      </c>
      <c r="G411" s="234"/>
      <c r="H411" s="236" t="s">
        <v>1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174</v>
      </c>
      <c r="AU411" s="243" t="s">
        <v>87</v>
      </c>
      <c r="AV411" s="13" t="s">
        <v>84</v>
      </c>
      <c r="AW411" s="13" t="s">
        <v>32</v>
      </c>
      <c r="AX411" s="13" t="s">
        <v>76</v>
      </c>
      <c r="AY411" s="243" t="s">
        <v>165</v>
      </c>
    </row>
    <row r="412" spans="1:51" s="14" customFormat="1" ht="12">
      <c r="A412" s="14"/>
      <c r="B412" s="244"/>
      <c r="C412" s="245"/>
      <c r="D412" s="235" t="s">
        <v>174</v>
      </c>
      <c r="E412" s="246" t="s">
        <v>1</v>
      </c>
      <c r="F412" s="247" t="s">
        <v>588</v>
      </c>
      <c r="G412" s="245"/>
      <c r="H412" s="248">
        <v>1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174</v>
      </c>
      <c r="AU412" s="254" t="s">
        <v>87</v>
      </c>
      <c r="AV412" s="14" t="s">
        <v>87</v>
      </c>
      <c r="AW412" s="14" t="s">
        <v>32</v>
      </c>
      <c r="AX412" s="14" t="s">
        <v>84</v>
      </c>
      <c r="AY412" s="254" t="s">
        <v>165</v>
      </c>
    </row>
    <row r="413" spans="1:63" s="12" customFormat="1" ht="22.8" customHeight="1">
      <c r="A413" s="12"/>
      <c r="B413" s="204"/>
      <c r="C413" s="205"/>
      <c r="D413" s="206" t="s">
        <v>75</v>
      </c>
      <c r="E413" s="218" t="s">
        <v>223</v>
      </c>
      <c r="F413" s="218" t="s">
        <v>589</v>
      </c>
      <c r="G413" s="205"/>
      <c r="H413" s="205"/>
      <c r="I413" s="208"/>
      <c r="J413" s="219">
        <f>BK413</f>
        <v>0</v>
      </c>
      <c r="K413" s="205"/>
      <c r="L413" s="210"/>
      <c r="M413" s="211"/>
      <c r="N413" s="212"/>
      <c r="O413" s="212"/>
      <c r="P413" s="213">
        <f>SUM(P414:P431)</f>
        <v>0</v>
      </c>
      <c r="Q413" s="212"/>
      <c r="R413" s="213">
        <f>SUM(R414:R431)</f>
        <v>0.6056206</v>
      </c>
      <c r="S413" s="212"/>
      <c r="T413" s="214">
        <f>SUM(T414:T431)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5" t="s">
        <v>84</v>
      </c>
      <c r="AT413" s="216" t="s">
        <v>75</v>
      </c>
      <c r="AU413" s="216" t="s">
        <v>84</v>
      </c>
      <c r="AY413" s="215" t="s">
        <v>165</v>
      </c>
      <c r="BK413" s="217">
        <f>SUM(BK414:BK431)</f>
        <v>0</v>
      </c>
    </row>
    <row r="414" spans="1:65" s="2" customFormat="1" ht="24.15" customHeight="1">
      <c r="A414" s="39"/>
      <c r="B414" s="40"/>
      <c r="C414" s="220" t="s">
        <v>590</v>
      </c>
      <c r="D414" s="220" t="s">
        <v>167</v>
      </c>
      <c r="E414" s="221" t="s">
        <v>591</v>
      </c>
      <c r="F414" s="222" t="s">
        <v>592</v>
      </c>
      <c r="G414" s="223" t="s">
        <v>185</v>
      </c>
      <c r="H414" s="224">
        <v>3</v>
      </c>
      <c r="I414" s="225"/>
      <c r="J414" s="226">
        <f>ROUND(I414*H414,2)</f>
        <v>0</v>
      </c>
      <c r="K414" s="222" t="s">
        <v>171</v>
      </c>
      <c r="L414" s="45"/>
      <c r="M414" s="227" t="s">
        <v>1</v>
      </c>
      <c r="N414" s="228" t="s">
        <v>41</v>
      </c>
      <c r="O414" s="92"/>
      <c r="P414" s="229">
        <f>O414*H414</f>
        <v>0</v>
      </c>
      <c r="Q414" s="229">
        <v>0.11519</v>
      </c>
      <c r="R414" s="229">
        <f>Q414*H414</f>
        <v>0.34557</v>
      </c>
      <c r="S414" s="229">
        <v>0</v>
      </c>
      <c r="T414" s="23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1" t="s">
        <v>172</v>
      </c>
      <c r="AT414" s="231" t="s">
        <v>167</v>
      </c>
      <c r="AU414" s="231" t="s">
        <v>87</v>
      </c>
      <c r="AY414" s="18" t="s">
        <v>165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8" t="s">
        <v>84</v>
      </c>
      <c r="BK414" s="232">
        <f>ROUND(I414*H414,2)</f>
        <v>0</v>
      </c>
      <c r="BL414" s="18" t="s">
        <v>172</v>
      </c>
      <c r="BM414" s="231" t="s">
        <v>593</v>
      </c>
    </row>
    <row r="415" spans="1:51" s="13" customFormat="1" ht="12">
      <c r="A415" s="13"/>
      <c r="B415" s="233"/>
      <c r="C415" s="234"/>
      <c r="D415" s="235" t="s">
        <v>174</v>
      </c>
      <c r="E415" s="236" t="s">
        <v>1</v>
      </c>
      <c r="F415" s="237" t="s">
        <v>175</v>
      </c>
      <c r="G415" s="234"/>
      <c r="H415" s="236" t="s">
        <v>1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174</v>
      </c>
      <c r="AU415" s="243" t="s">
        <v>87</v>
      </c>
      <c r="AV415" s="13" t="s">
        <v>84</v>
      </c>
      <c r="AW415" s="13" t="s">
        <v>32</v>
      </c>
      <c r="AX415" s="13" t="s">
        <v>76</v>
      </c>
      <c r="AY415" s="243" t="s">
        <v>165</v>
      </c>
    </row>
    <row r="416" spans="1:51" s="14" customFormat="1" ht="12">
      <c r="A416" s="14"/>
      <c r="B416" s="244"/>
      <c r="C416" s="245"/>
      <c r="D416" s="235" t="s">
        <v>174</v>
      </c>
      <c r="E416" s="246" t="s">
        <v>1</v>
      </c>
      <c r="F416" s="247" t="s">
        <v>187</v>
      </c>
      <c r="G416" s="245"/>
      <c r="H416" s="248">
        <v>3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174</v>
      </c>
      <c r="AU416" s="254" t="s">
        <v>87</v>
      </c>
      <c r="AV416" s="14" t="s">
        <v>87</v>
      </c>
      <c r="AW416" s="14" t="s">
        <v>32</v>
      </c>
      <c r="AX416" s="14" t="s">
        <v>84</v>
      </c>
      <c r="AY416" s="254" t="s">
        <v>165</v>
      </c>
    </row>
    <row r="417" spans="1:65" s="2" customFormat="1" ht="24.15" customHeight="1">
      <c r="A417" s="39"/>
      <c r="B417" s="40"/>
      <c r="C417" s="220" t="s">
        <v>594</v>
      </c>
      <c r="D417" s="220" t="s">
        <v>167</v>
      </c>
      <c r="E417" s="221" t="s">
        <v>595</v>
      </c>
      <c r="F417" s="222" t="s">
        <v>596</v>
      </c>
      <c r="G417" s="223" t="s">
        <v>207</v>
      </c>
      <c r="H417" s="224">
        <v>0.09</v>
      </c>
      <c r="I417" s="225"/>
      <c r="J417" s="226">
        <f>ROUND(I417*H417,2)</f>
        <v>0</v>
      </c>
      <c r="K417" s="222" t="s">
        <v>171</v>
      </c>
      <c r="L417" s="45"/>
      <c r="M417" s="227" t="s">
        <v>1</v>
      </c>
      <c r="N417" s="228" t="s">
        <v>41</v>
      </c>
      <c r="O417" s="92"/>
      <c r="P417" s="229">
        <f>O417*H417</f>
        <v>0</v>
      </c>
      <c r="Q417" s="229">
        <v>2.25634</v>
      </c>
      <c r="R417" s="229">
        <f>Q417*H417</f>
        <v>0.20307059999999996</v>
      </c>
      <c r="S417" s="229">
        <v>0</v>
      </c>
      <c r="T417" s="230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1" t="s">
        <v>172</v>
      </c>
      <c r="AT417" s="231" t="s">
        <v>167</v>
      </c>
      <c r="AU417" s="231" t="s">
        <v>87</v>
      </c>
      <c r="AY417" s="18" t="s">
        <v>165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8" t="s">
        <v>84</v>
      </c>
      <c r="BK417" s="232">
        <f>ROUND(I417*H417,2)</f>
        <v>0</v>
      </c>
      <c r="BL417" s="18" t="s">
        <v>172</v>
      </c>
      <c r="BM417" s="231" t="s">
        <v>597</v>
      </c>
    </row>
    <row r="418" spans="1:51" s="13" customFormat="1" ht="12">
      <c r="A418" s="13"/>
      <c r="B418" s="233"/>
      <c r="C418" s="234"/>
      <c r="D418" s="235" t="s">
        <v>174</v>
      </c>
      <c r="E418" s="236" t="s">
        <v>1</v>
      </c>
      <c r="F418" s="237" t="s">
        <v>175</v>
      </c>
      <c r="G418" s="234"/>
      <c r="H418" s="236" t="s">
        <v>1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174</v>
      </c>
      <c r="AU418" s="243" t="s">
        <v>87</v>
      </c>
      <c r="AV418" s="13" t="s">
        <v>84</v>
      </c>
      <c r="AW418" s="13" t="s">
        <v>32</v>
      </c>
      <c r="AX418" s="13" t="s">
        <v>76</v>
      </c>
      <c r="AY418" s="243" t="s">
        <v>165</v>
      </c>
    </row>
    <row r="419" spans="1:51" s="14" customFormat="1" ht="12">
      <c r="A419" s="14"/>
      <c r="B419" s="244"/>
      <c r="C419" s="245"/>
      <c r="D419" s="235" t="s">
        <v>174</v>
      </c>
      <c r="E419" s="246" t="s">
        <v>1</v>
      </c>
      <c r="F419" s="247" t="s">
        <v>598</v>
      </c>
      <c r="G419" s="245"/>
      <c r="H419" s="248">
        <v>0.09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174</v>
      </c>
      <c r="AU419" s="254" t="s">
        <v>87</v>
      </c>
      <c r="AV419" s="14" t="s">
        <v>87</v>
      </c>
      <c r="AW419" s="14" t="s">
        <v>32</v>
      </c>
      <c r="AX419" s="14" t="s">
        <v>84</v>
      </c>
      <c r="AY419" s="254" t="s">
        <v>165</v>
      </c>
    </row>
    <row r="420" spans="1:65" s="2" customFormat="1" ht="24.15" customHeight="1">
      <c r="A420" s="39"/>
      <c r="B420" s="40"/>
      <c r="C420" s="220" t="s">
        <v>599</v>
      </c>
      <c r="D420" s="220" t="s">
        <v>167</v>
      </c>
      <c r="E420" s="221" t="s">
        <v>600</v>
      </c>
      <c r="F420" s="222" t="s">
        <v>601</v>
      </c>
      <c r="G420" s="223" t="s">
        <v>185</v>
      </c>
      <c r="H420" s="224">
        <v>518</v>
      </c>
      <c r="I420" s="225"/>
      <c r="J420" s="226">
        <f>ROUND(I420*H420,2)</f>
        <v>0</v>
      </c>
      <c r="K420" s="222" t="s">
        <v>171</v>
      </c>
      <c r="L420" s="45"/>
      <c r="M420" s="227" t="s">
        <v>1</v>
      </c>
      <c r="N420" s="228" t="s">
        <v>41</v>
      </c>
      <c r="O420" s="92"/>
      <c r="P420" s="229">
        <f>O420*H420</f>
        <v>0</v>
      </c>
      <c r="Q420" s="229">
        <v>0</v>
      </c>
      <c r="R420" s="229">
        <f>Q420*H420</f>
        <v>0</v>
      </c>
      <c r="S420" s="229">
        <v>0</v>
      </c>
      <c r="T420" s="230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1" t="s">
        <v>172</v>
      </c>
      <c r="AT420" s="231" t="s">
        <v>167</v>
      </c>
      <c r="AU420" s="231" t="s">
        <v>87</v>
      </c>
      <c r="AY420" s="18" t="s">
        <v>165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8" t="s">
        <v>84</v>
      </c>
      <c r="BK420" s="232">
        <f>ROUND(I420*H420,2)</f>
        <v>0</v>
      </c>
      <c r="BL420" s="18" t="s">
        <v>172</v>
      </c>
      <c r="BM420" s="231" t="s">
        <v>602</v>
      </c>
    </row>
    <row r="421" spans="1:51" s="13" customFormat="1" ht="12">
      <c r="A421" s="13"/>
      <c r="B421" s="233"/>
      <c r="C421" s="234"/>
      <c r="D421" s="235" t="s">
        <v>174</v>
      </c>
      <c r="E421" s="236" t="s">
        <v>1</v>
      </c>
      <c r="F421" s="237" t="s">
        <v>339</v>
      </c>
      <c r="G421" s="234"/>
      <c r="H421" s="236" t="s">
        <v>1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174</v>
      </c>
      <c r="AU421" s="243" t="s">
        <v>87</v>
      </c>
      <c r="AV421" s="13" t="s">
        <v>84</v>
      </c>
      <c r="AW421" s="13" t="s">
        <v>32</v>
      </c>
      <c r="AX421" s="13" t="s">
        <v>76</v>
      </c>
      <c r="AY421" s="243" t="s">
        <v>165</v>
      </c>
    </row>
    <row r="422" spans="1:51" s="14" customFormat="1" ht="12">
      <c r="A422" s="14"/>
      <c r="B422" s="244"/>
      <c r="C422" s="245"/>
      <c r="D422" s="235" t="s">
        <v>174</v>
      </c>
      <c r="E422" s="246" t="s">
        <v>1</v>
      </c>
      <c r="F422" s="247" t="s">
        <v>603</v>
      </c>
      <c r="G422" s="245"/>
      <c r="H422" s="248">
        <v>518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174</v>
      </c>
      <c r="AU422" s="254" t="s">
        <v>87</v>
      </c>
      <c r="AV422" s="14" t="s">
        <v>87</v>
      </c>
      <c r="AW422" s="14" t="s">
        <v>32</v>
      </c>
      <c r="AX422" s="14" t="s">
        <v>76</v>
      </c>
      <c r="AY422" s="254" t="s">
        <v>165</v>
      </c>
    </row>
    <row r="423" spans="1:51" s="15" customFormat="1" ht="12">
      <c r="A423" s="15"/>
      <c r="B423" s="255"/>
      <c r="C423" s="256"/>
      <c r="D423" s="235" t="s">
        <v>174</v>
      </c>
      <c r="E423" s="257" t="s">
        <v>115</v>
      </c>
      <c r="F423" s="258" t="s">
        <v>130</v>
      </c>
      <c r="G423" s="256"/>
      <c r="H423" s="259">
        <v>518</v>
      </c>
      <c r="I423" s="260"/>
      <c r="J423" s="256"/>
      <c r="K423" s="256"/>
      <c r="L423" s="261"/>
      <c r="M423" s="262"/>
      <c r="N423" s="263"/>
      <c r="O423" s="263"/>
      <c r="P423" s="263"/>
      <c r="Q423" s="263"/>
      <c r="R423" s="263"/>
      <c r="S423" s="263"/>
      <c r="T423" s="264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5" t="s">
        <v>174</v>
      </c>
      <c r="AU423" s="265" t="s">
        <v>87</v>
      </c>
      <c r="AV423" s="15" t="s">
        <v>172</v>
      </c>
      <c r="AW423" s="15" t="s">
        <v>32</v>
      </c>
      <c r="AX423" s="15" t="s">
        <v>84</v>
      </c>
      <c r="AY423" s="265" t="s">
        <v>165</v>
      </c>
    </row>
    <row r="424" spans="1:65" s="2" customFormat="1" ht="24.15" customHeight="1">
      <c r="A424" s="39"/>
      <c r="B424" s="40"/>
      <c r="C424" s="220" t="s">
        <v>604</v>
      </c>
      <c r="D424" s="220" t="s">
        <v>167</v>
      </c>
      <c r="E424" s="221" t="s">
        <v>605</v>
      </c>
      <c r="F424" s="222" t="s">
        <v>606</v>
      </c>
      <c r="G424" s="223" t="s">
        <v>185</v>
      </c>
      <c r="H424" s="224">
        <v>518</v>
      </c>
      <c r="I424" s="225"/>
      <c r="J424" s="226">
        <f>ROUND(I424*H424,2)</f>
        <v>0</v>
      </c>
      <c r="K424" s="222" t="s">
        <v>171</v>
      </c>
      <c r="L424" s="45"/>
      <c r="M424" s="227" t="s">
        <v>1</v>
      </c>
      <c r="N424" s="228" t="s">
        <v>41</v>
      </c>
      <c r="O424" s="92"/>
      <c r="P424" s="229">
        <f>O424*H424</f>
        <v>0</v>
      </c>
      <c r="Q424" s="229">
        <v>0.00011</v>
      </c>
      <c r="R424" s="229">
        <f>Q424*H424</f>
        <v>0.05698</v>
      </c>
      <c r="S424" s="229">
        <v>0</v>
      </c>
      <c r="T424" s="230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1" t="s">
        <v>172</v>
      </c>
      <c r="AT424" s="231" t="s">
        <v>167</v>
      </c>
      <c r="AU424" s="231" t="s">
        <v>87</v>
      </c>
      <c r="AY424" s="18" t="s">
        <v>165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8" t="s">
        <v>84</v>
      </c>
      <c r="BK424" s="232">
        <f>ROUND(I424*H424,2)</f>
        <v>0</v>
      </c>
      <c r="BL424" s="18" t="s">
        <v>172</v>
      </c>
      <c r="BM424" s="231" t="s">
        <v>607</v>
      </c>
    </row>
    <row r="425" spans="1:51" s="14" customFormat="1" ht="12">
      <c r="A425" s="14"/>
      <c r="B425" s="244"/>
      <c r="C425" s="245"/>
      <c r="D425" s="235" t="s">
        <v>174</v>
      </c>
      <c r="E425" s="246" t="s">
        <v>1</v>
      </c>
      <c r="F425" s="247" t="s">
        <v>115</v>
      </c>
      <c r="G425" s="245"/>
      <c r="H425" s="248">
        <v>518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174</v>
      </c>
      <c r="AU425" s="254" t="s">
        <v>87</v>
      </c>
      <c r="AV425" s="14" t="s">
        <v>87</v>
      </c>
      <c r="AW425" s="14" t="s">
        <v>32</v>
      </c>
      <c r="AX425" s="14" t="s">
        <v>84</v>
      </c>
      <c r="AY425" s="254" t="s">
        <v>165</v>
      </c>
    </row>
    <row r="426" spans="1:65" s="2" customFormat="1" ht="14.4" customHeight="1">
      <c r="A426" s="39"/>
      <c r="B426" s="40"/>
      <c r="C426" s="220" t="s">
        <v>608</v>
      </c>
      <c r="D426" s="220" t="s">
        <v>167</v>
      </c>
      <c r="E426" s="221" t="s">
        <v>609</v>
      </c>
      <c r="F426" s="222" t="s">
        <v>610</v>
      </c>
      <c r="G426" s="223" t="s">
        <v>185</v>
      </c>
      <c r="H426" s="224">
        <v>495</v>
      </c>
      <c r="I426" s="225"/>
      <c r="J426" s="226">
        <f>ROUND(I426*H426,2)</f>
        <v>0</v>
      </c>
      <c r="K426" s="222" t="s">
        <v>171</v>
      </c>
      <c r="L426" s="45"/>
      <c r="M426" s="227" t="s">
        <v>1</v>
      </c>
      <c r="N426" s="228" t="s">
        <v>41</v>
      </c>
      <c r="O426" s="92"/>
      <c r="P426" s="229">
        <f>O426*H426</f>
        <v>0</v>
      </c>
      <c r="Q426" s="229">
        <v>0</v>
      </c>
      <c r="R426" s="229">
        <f>Q426*H426</f>
        <v>0</v>
      </c>
      <c r="S426" s="229">
        <v>0</v>
      </c>
      <c r="T426" s="230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1" t="s">
        <v>172</v>
      </c>
      <c r="AT426" s="231" t="s">
        <v>167</v>
      </c>
      <c r="AU426" s="231" t="s">
        <v>87</v>
      </c>
      <c r="AY426" s="18" t="s">
        <v>165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18" t="s">
        <v>84</v>
      </c>
      <c r="BK426" s="232">
        <f>ROUND(I426*H426,2)</f>
        <v>0</v>
      </c>
      <c r="BL426" s="18" t="s">
        <v>172</v>
      </c>
      <c r="BM426" s="231" t="s">
        <v>611</v>
      </c>
    </row>
    <row r="427" spans="1:51" s="13" customFormat="1" ht="12">
      <c r="A427" s="13"/>
      <c r="B427" s="233"/>
      <c r="C427" s="234"/>
      <c r="D427" s="235" t="s">
        <v>174</v>
      </c>
      <c r="E427" s="236" t="s">
        <v>1</v>
      </c>
      <c r="F427" s="237" t="s">
        <v>181</v>
      </c>
      <c r="G427" s="234"/>
      <c r="H427" s="236" t="s">
        <v>1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174</v>
      </c>
      <c r="AU427" s="243" t="s">
        <v>87</v>
      </c>
      <c r="AV427" s="13" t="s">
        <v>84</v>
      </c>
      <c r="AW427" s="13" t="s">
        <v>32</v>
      </c>
      <c r="AX427" s="13" t="s">
        <v>76</v>
      </c>
      <c r="AY427" s="243" t="s">
        <v>165</v>
      </c>
    </row>
    <row r="428" spans="1:51" s="14" customFormat="1" ht="12">
      <c r="A428" s="14"/>
      <c r="B428" s="244"/>
      <c r="C428" s="245"/>
      <c r="D428" s="235" t="s">
        <v>174</v>
      </c>
      <c r="E428" s="246" t="s">
        <v>1</v>
      </c>
      <c r="F428" s="247" t="s">
        <v>612</v>
      </c>
      <c r="G428" s="245"/>
      <c r="H428" s="248">
        <v>495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4" t="s">
        <v>174</v>
      </c>
      <c r="AU428" s="254" t="s">
        <v>87</v>
      </c>
      <c r="AV428" s="14" t="s">
        <v>87</v>
      </c>
      <c r="AW428" s="14" t="s">
        <v>32</v>
      </c>
      <c r="AX428" s="14" t="s">
        <v>84</v>
      </c>
      <c r="AY428" s="254" t="s">
        <v>165</v>
      </c>
    </row>
    <row r="429" spans="1:65" s="2" customFormat="1" ht="14.4" customHeight="1">
      <c r="A429" s="39"/>
      <c r="B429" s="40"/>
      <c r="C429" s="220" t="s">
        <v>613</v>
      </c>
      <c r="D429" s="220" t="s">
        <v>167</v>
      </c>
      <c r="E429" s="221" t="s">
        <v>614</v>
      </c>
      <c r="F429" s="222" t="s">
        <v>615</v>
      </c>
      <c r="G429" s="223" t="s">
        <v>185</v>
      </c>
      <c r="H429" s="224">
        <v>3</v>
      </c>
      <c r="I429" s="225"/>
      <c r="J429" s="226">
        <f>ROUND(I429*H429,2)</f>
        <v>0</v>
      </c>
      <c r="K429" s="222" t="s">
        <v>171</v>
      </c>
      <c r="L429" s="45"/>
      <c r="M429" s="227" t="s">
        <v>1</v>
      </c>
      <c r="N429" s="228" t="s">
        <v>41</v>
      </c>
      <c r="O429" s="92"/>
      <c r="P429" s="229">
        <f>O429*H429</f>
        <v>0</v>
      </c>
      <c r="Q429" s="229">
        <v>0</v>
      </c>
      <c r="R429" s="229">
        <f>Q429*H429</f>
        <v>0</v>
      </c>
      <c r="S429" s="229">
        <v>0</v>
      </c>
      <c r="T429" s="230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1" t="s">
        <v>172</v>
      </c>
      <c r="AT429" s="231" t="s">
        <v>167</v>
      </c>
      <c r="AU429" s="231" t="s">
        <v>87</v>
      </c>
      <c r="AY429" s="18" t="s">
        <v>165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8" t="s">
        <v>84</v>
      </c>
      <c r="BK429" s="232">
        <f>ROUND(I429*H429,2)</f>
        <v>0</v>
      </c>
      <c r="BL429" s="18" t="s">
        <v>172</v>
      </c>
      <c r="BM429" s="231" t="s">
        <v>616</v>
      </c>
    </row>
    <row r="430" spans="1:51" s="13" customFormat="1" ht="12">
      <c r="A430" s="13"/>
      <c r="B430" s="233"/>
      <c r="C430" s="234"/>
      <c r="D430" s="235" t="s">
        <v>174</v>
      </c>
      <c r="E430" s="236" t="s">
        <v>1</v>
      </c>
      <c r="F430" s="237" t="s">
        <v>175</v>
      </c>
      <c r="G430" s="234"/>
      <c r="H430" s="236" t="s">
        <v>1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174</v>
      </c>
      <c r="AU430" s="243" t="s">
        <v>87</v>
      </c>
      <c r="AV430" s="13" t="s">
        <v>84</v>
      </c>
      <c r="AW430" s="13" t="s">
        <v>32</v>
      </c>
      <c r="AX430" s="13" t="s">
        <v>76</v>
      </c>
      <c r="AY430" s="243" t="s">
        <v>165</v>
      </c>
    </row>
    <row r="431" spans="1:51" s="14" customFormat="1" ht="12">
      <c r="A431" s="14"/>
      <c r="B431" s="244"/>
      <c r="C431" s="245"/>
      <c r="D431" s="235" t="s">
        <v>174</v>
      </c>
      <c r="E431" s="246" t="s">
        <v>1</v>
      </c>
      <c r="F431" s="247" t="s">
        <v>187</v>
      </c>
      <c r="G431" s="245"/>
      <c r="H431" s="248">
        <v>3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4" t="s">
        <v>174</v>
      </c>
      <c r="AU431" s="254" t="s">
        <v>87</v>
      </c>
      <c r="AV431" s="14" t="s">
        <v>87</v>
      </c>
      <c r="AW431" s="14" t="s">
        <v>32</v>
      </c>
      <c r="AX431" s="14" t="s">
        <v>84</v>
      </c>
      <c r="AY431" s="254" t="s">
        <v>165</v>
      </c>
    </row>
    <row r="432" spans="1:63" s="12" customFormat="1" ht="22.8" customHeight="1">
      <c r="A432" s="12"/>
      <c r="B432" s="204"/>
      <c r="C432" s="205"/>
      <c r="D432" s="206" t="s">
        <v>75</v>
      </c>
      <c r="E432" s="218" t="s">
        <v>617</v>
      </c>
      <c r="F432" s="218" t="s">
        <v>618</v>
      </c>
      <c r="G432" s="205"/>
      <c r="H432" s="205"/>
      <c r="I432" s="208"/>
      <c r="J432" s="219">
        <f>BK432</f>
        <v>0</v>
      </c>
      <c r="K432" s="205"/>
      <c r="L432" s="210"/>
      <c r="M432" s="211"/>
      <c r="N432" s="212"/>
      <c r="O432" s="212"/>
      <c r="P432" s="213">
        <f>SUM(P433:P434)</f>
        <v>0</v>
      </c>
      <c r="Q432" s="212"/>
      <c r="R432" s="213">
        <f>SUM(R433:R434)</f>
        <v>0</v>
      </c>
      <c r="S432" s="212"/>
      <c r="T432" s="214">
        <f>SUM(T433:T434)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5" t="s">
        <v>84</v>
      </c>
      <c r="AT432" s="216" t="s">
        <v>75</v>
      </c>
      <c r="AU432" s="216" t="s">
        <v>84</v>
      </c>
      <c r="AY432" s="215" t="s">
        <v>165</v>
      </c>
      <c r="BK432" s="217">
        <f>SUM(BK433:BK434)</f>
        <v>0</v>
      </c>
    </row>
    <row r="433" spans="1:65" s="2" customFormat="1" ht="24.15" customHeight="1">
      <c r="A433" s="39"/>
      <c r="B433" s="40"/>
      <c r="C433" s="220" t="s">
        <v>619</v>
      </c>
      <c r="D433" s="220" t="s">
        <v>167</v>
      </c>
      <c r="E433" s="221" t="s">
        <v>620</v>
      </c>
      <c r="F433" s="222" t="s">
        <v>621</v>
      </c>
      <c r="G433" s="223" t="s">
        <v>293</v>
      </c>
      <c r="H433" s="224">
        <v>4.658</v>
      </c>
      <c r="I433" s="225"/>
      <c r="J433" s="226">
        <f>ROUND(I433*H433,2)</f>
        <v>0</v>
      </c>
      <c r="K433" s="222" t="s">
        <v>171</v>
      </c>
      <c r="L433" s="45"/>
      <c r="M433" s="227" t="s">
        <v>1</v>
      </c>
      <c r="N433" s="228" t="s">
        <v>41</v>
      </c>
      <c r="O433" s="92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1" t="s">
        <v>172</v>
      </c>
      <c r="AT433" s="231" t="s">
        <v>167</v>
      </c>
      <c r="AU433" s="231" t="s">
        <v>87</v>
      </c>
      <c r="AY433" s="18" t="s">
        <v>165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8" t="s">
        <v>84</v>
      </c>
      <c r="BK433" s="232">
        <f>ROUND(I433*H433,2)</f>
        <v>0</v>
      </c>
      <c r="BL433" s="18" t="s">
        <v>172</v>
      </c>
      <c r="BM433" s="231" t="s">
        <v>622</v>
      </c>
    </row>
    <row r="434" spans="1:51" s="14" customFormat="1" ht="12">
      <c r="A434" s="14"/>
      <c r="B434" s="244"/>
      <c r="C434" s="245"/>
      <c r="D434" s="235" t="s">
        <v>174</v>
      </c>
      <c r="E434" s="246" t="s">
        <v>1</v>
      </c>
      <c r="F434" s="247" t="s">
        <v>623</v>
      </c>
      <c r="G434" s="245"/>
      <c r="H434" s="248">
        <v>4.658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174</v>
      </c>
      <c r="AU434" s="254" t="s">
        <v>87</v>
      </c>
      <c r="AV434" s="14" t="s">
        <v>87</v>
      </c>
      <c r="AW434" s="14" t="s">
        <v>32</v>
      </c>
      <c r="AX434" s="14" t="s">
        <v>84</v>
      </c>
      <c r="AY434" s="254" t="s">
        <v>165</v>
      </c>
    </row>
    <row r="435" spans="1:63" s="12" customFormat="1" ht="22.8" customHeight="1">
      <c r="A435" s="12"/>
      <c r="B435" s="204"/>
      <c r="C435" s="205"/>
      <c r="D435" s="206" t="s">
        <v>75</v>
      </c>
      <c r="E435" s="218" t="s">
        <v>624</v>
      </c>
      <c r="F435" s="218" t="s">
        <v>625</v>
      </c>
      <c r="G435" s="205"/>
      <c r="H435" s="205"/>
      <c r="I435" s="208"/>
      <c r="J435" s="219">
        <f>BK435</f>
        <v>0</v>
      </c>
      <c r="K435" s="205"/>
      <c r="L435" s="210"/>
      <c r="M435" s="211"/>
      <c r="N435" s="212"/>
      <c r="O435" s="212"/>
      <c r="P435" s="213">
        <f>SUM(P436:P445)</f>
        <v>0</v>
      </c>
      <c r="Q435" s="212"/>
      <c r="R435" s="213">
        <f>SUM(R436:R445)</f>
        <v>0</v>
      </c>
      <c r="S435" s="212"/>
      <c r="T435" s="214">
        <f>SUM(T436:T445)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15" t="s">
        <v>84</v>
      </c>
      <c r="AT435" s="216" t="s">
        <v>75</v>
      </c>
      <c r="AU435" s="216" t="s">
        <v>84</v>
      </c>
      <c r="AY435" s="215" t="s">
        <v>165</v>
      </c>
      <c r="BK435" s="217">
        <f>SUM(BK436:BK445)</f>
        <v>0</v>
      </c>
    </row>
    <row r="436" spans="1:65" s="2" customFormat="1" ht="14.4" customHeight="1">
      <c r="A436" s="39"/>
      <c r="B436" s="40"/>
      <c r="C436" s="220" t="s">
        <v>626</v>
      </c>
      <c r="D436" s="220" t="s">
        <v>167</v>
      </c>
      <c r="E436" s="221" t="s">
        <v>627</v>
      </c>
      <c r="F436" s="222" t="s">
        <v>628</v>
      </c>
      <c r="G436" s="223" t="s">
        <v>293</v>
      </c>
      <c r="H436" s="224">
        <v>231.909</v>
      </c>
      <c r="I436" s="225"/>
      <c r="J436" s="226">
        <f>ROUND(I436*H436,2)</f>
        <v>0</v>
      </c>
      <c r="K436" s="222" t="s">
        <v>171</v>
      </c>
      <c r="L436" s="45"/>
      <c r="M436" s="227" t="s">
        <v>1</v>
      </c>
      <c r="N436" s="228" t="s">
        <v>41</v>
      </c>
      <c r="O436" s="92"/>
      <c r="P436" s="229">
        <f>O436*H436</f>
        <v>0</v>
      </c>
      <c r="Q436" s="229">
        <v>0</v>
      </c>
      <c r="R436" s="229">
        <f>Q436*H436</f>
        <v>0</v>
      </c>
      <c r="S436" s="229">
        <v>0</v>
      </c>
      <c r="T436" s="230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1" t="s">
        <v>172</v>
      </c>
      <c r="AT436" s="231" t="s">
        <v>167</v>
      </c>
      <c r="AU436" s="231" t="s">
        <v>87</v>
      </c>
      <c r="AY436" s="18" t="s">
        <v>165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8" t="s">
        <v>84</v>
      </c>
      <c r="BK436" s="232">
        <f>ROUND(I436*H436,2)</f>
        <v>0</v>
      </c>
      <c r="BL436" s="18" t="s">
        <v>172</v>
      </c>
      <c r="BM436" s="231" t="s">
        <v>629</v>
      </c>
    </row>
    <row r="437" spans="1:51" s="14" customFormat="1" ht="12">
      <c r="A437" s="14"/>
      <c r="B437" s="244"/>
      <c r="C437" s="245"/>
      <c r="D437" s="235" t="s">
        <v>174</v>
      </c>
      <c r="E437" s="246" t="s">
        <v>105</v>
      </c>
      <c r="F437" s="247" t="s">
        <v>630</v>
      </c>
      <c r="G437" s="245"/>
      <c r="H437" s="248">
        <v>231.909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4" t="s">
        <v>174</v>
      </c>
      <c r="AU437" s="254" t="s">
        <v>87</v>
      </c>
      <c r="AV437" s="14" t="s">
        <v>87</v>
      </c>
      <c r="AW437" s="14" t="s">
        <v>32</v>
      </c>
      <c r="AX437" s="14" t="s">
        <v>84</v>
      </c>
      <c r="AY437" s="254" t="s">
        <v>165</v>
      </c>
    </row>
    <row r="438" spans="1:65" s="2" customFormat="1" ht="24.15" customHeight="1">
      <c r="A438" s="39"/>
      <c r="B438" s="40"/>
      <c r="C438" s="220" t="s">
        <v>631</v>
      </c>
      <c r="D438" s="220" t="s">
        <v>167</v>
      </c>
      <c r="E438" s="221" t="s">
        <v>632</v>
      </c>
      <c r="F438" s="222" t="s">
        <v>633</v>
      </c>
      <c r="G438" s="223" t="s">
        <v>293</v>
      </c>
      <c r="H438" s="224">
        <v>0.028</v>
      </c>
      <c r="I438" s="225"/>
      <c r="J438" s="226">
        <f>ROUND(I438*H438,2)</f>
        <v>0</v>
      </c>
      <c r="K438" s="222" t="s">
        <v>1</v>
      </c>
      <c r="L438" s="45"/>
      <c r="M438" s="227" t="s">
        <v>1</v>
      </c>
      <c r="N438" s="228" t="s">
        <v>41</v>
      </c>
      <c r="O438" s="92"/>
      <c r="P438" s="229">
        <f>O438*H438</f>
        <v>0</v>
      </c>
      <c r="Q438" s="229">
        <v>0</v>
      </c>
      <c r="R438" s="229">
        <f>Q438*H438</f>
        <v>0</v>
      </c>
      <c r="S438" s="229">
        <v>0</v>
      </c>
      <c r="T438" s="230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1" t="s">
        <v>172</v>
      </c>
      <c r="AT438" s="231" t="s">
        <v>167</v>
      </c>
      <c r="AU438" s="231" t="s">
        <v>87</v>
      </c>
      <c r="AY438" s="18" t="s">
        <v>165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8" t="s">
        <v>84</v>
      </c>
      <c r="BK438" s="232">
        <f>ROUND(I438*H438,2)</f>
        <v>0</v>
      </c>
      <c r="BL438" s="18" t="s">
        <v>172</v>
      </c>
      <c r="BM438" s="231" t="s">
        <v>634</v>
      </c>
    </row>
    <row r="439" spans="1:51" s="14" customFormat="1" ht="12">
      <c r="A439" s="14"/>
      <c r="B439" s="244"/>
      <c r="C439" s="245"/>
      <c r="D439" s="235" t="s">
        <v>174</v>
      </c>
      <c r="E439" s="246" t="s">
        <v>1</v>
      </c>
      <c r="F439" s="247" t="s">
        <v>635</v>
      </c>
      <c r="G439" s="245"/>
      <c r="H439" s="248">
        <v>0.028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4" t="s">
        <v>174</v>
      </c>
      <c r="AU439" s="254" t="s">
        <v>87</v>
      </c>
      <c r="AV439" s="14" t="s">
        <v>87</v>
      </c>
      <c r="AW439" s="14" t="s">
        <v>32</v>
      </c>
      <c r="AX439" s="14" t="s">
        <v>84</v>
      </c>
      <c r="AY439" s="254" t="s">
        <v>165</v>
      </c>
    </row>
    <row r="440" spans="1:65" s="2" customFormat="1" ht="24.15" customHeight="1">
      <c r="A440" s="39"/>
      <c r="B440" s="40"/>
      <c r="C440" s="220" t="s">
        <v>636</v>
      </c>
      <c r="D440" s="220" t="s">
        <v>167</v>
      </c>
      <c r="E440" s="221" t="s">
        <v>637</v>
      </c>
      <c r="F440" s="222" t="s">
        <v>638</v>
      </c>
      <c r="G440" s="223" t="s">
        <v>293</v>
      </c>
      <c r="H440" s="224">
        <v>231.909</v>
      </c>
      <c r="I440" s="225"/>
      <c r="J440" s="226">
        <f>ROUND(I440*H440,2)</f>
        <v>0</v>
      </c>
      <c r="K440" s="222" t="s">
        <v>171</v>
      </c>
      <c r="L440" s="45"/>
      <c r="M440" s="227" t="s">
        <v>1</v>
      </c>
      <c r="N440" s="228" t="s">
        <v>41</v>
      </c>
      <c r="O440" s="92"/>
      <c r="P440" s="229">
        <f>O440*H440</f>
        <v>0</v>
      </c>
      <c r="Q440" s="229">
        <v>0</v>
      </c>
      <c r="R440" s="229">
        <f>Q440*H440</f>
        <v>0</v>
      </c>
      <c r="S440" s="229">
        <v>0</v>
      </c>
      <c r="T440" s="230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1" t="s">
        <v>172</v>
      </c>
      <c r="AT440" s="231" t="s">
        <v>167</v>
      </c>
      <c r="AU440" s="231" t="s">
        <v>87</v>
      </c>
      <c r="AY440" s="18" t="s">
        <v>165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8" t="s">
        <v>84</v>
      </c>
      <c r="BK440" s="232">
        <f>ROUND(I440*H440,2)</f>
        <v>0</v>
      </c>
      <c r="BL440" s="18" t="s">
        <v>172</v>
      </c>
      <c r="BM440" s="231" t="s">
        <v>639</v>
      </c>
    </row>
    <row r="441" spans="1:51" s="14" customFormat="1" ht="12">
      <c r="A441" s="14"/>
      <c r="B441" s="244"/>
      <c r="C441" s="245"/>
      <c r="D441" s="235" t="s">
        <v>174</v>
      </c>
      <c r="E441" s="246" t="s">
        <v>1</v>
      </c>
      <c r="F441" s="247" t="s">
        <v>105</v>
      </c>
      <c r="G441" s="245"/>
      <c r="H441" s="248">
        <v>231.909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4" t="s">
        <v>174</v>
      </c>
      <c r="AU441" s="254" t="s">
        <v>87</v>
      </c>
      <c r="AV441" s="14" t="s">
        <v>87</v>
      </c>
      <c r="AW441" s="14" t="s">
        <v>32</v>
      </c>
      <c r="AX441" s="14" t="s">
        <v>84</v>
      </c>
      <c r="AY441" s="254" t="s">
        <v>165</v>
      </c>
    </row>
    <row r="442" spans="1:65" s="2" customFormat="1" ht="37.8" customHeight="1">
      <c r="A442" s="39"/>
      <c r="B442" s="40"/>
      <c r="C442" s="220" t="s">
        <v>640</v>
      </c>
      <c r="D442" s="220" t="s">
        <v>167</v>
      </c>
      <c r="E442" s="221" t="s">
        <v>641</v>
      </c>
      <c r="F442" s="222" t="s">
        <v>642</v>
      </c>
      <c r="G442" s="223" t="s">
        <v>293</v>
      </c>
      <c r="H442" s="224">
        <v>98.548</v>
      </c>
      <c r="I442" s="225"/>
      <c r="J442" s="226">
        <f>ROUND(I442*H442,2)</f>
        <v>0</v>
      </c>
      <c r="K442" s="222" t="s">
        <v>171</v>
      </c>
      <c r="L442" s="45"/>
      <c r="M442" s="227" t="s">
        <v>1</v>
      </c>
      <c r="N442" s="228" t="s">
        <v>41</v>
      </c>
      <c r="O442" s="92"/>
      <c r="P442" s="229">
        <f>O442*H442</f>
        <v>0</v>
      </c>
      <c r="Q442" s="229">
        <v>0</v>
      </c>
      <c r="R442" s="229">
        <f>Q442*H442</f>
        <v>0</v>
      </c>
      <c r="S442" s="229">
        <v>0</v>
      </c>
      <c r="T442" s="230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1" t="s">
        <v>172</v>
      </c>
      <c r="AT442" s="231" t="s">
        <v>167</v>
      </c>
      <c r="AU442" s="231" t="s">
        <v>87</v>
      </c>
      <c r="AY442" s="18" t="s">
        <v>165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8" t="s">
        <v>84</v>
      </c>
      <c r="BK442" s="232">
        <f>ROUND(I442*H442,2)</f>
        <v>0</v>
      </c>
      <c r="BL442" s="18" t="s">
        <v>172</v>
      </c>
      <c r="BM442" s="231" t="s">
        <v>643</v>
      </c>
    </row>
    <row r="443" spans="1:51" s="14" customFormat="1" ht="12">
      <c r="A443" s="14"/>
      <c r="B443" s="244"/>
      <c r="C443" s="245"/>
      <c r="D443" s="235" t="s">
        <v>174</v>
      </c>
      <c r="E443" s="246" t="s">
        <v>1</v>
      </c>
      <c r="F443" s="247" t="s">
        <v>644</v>
      </c>
      <c r="G443" s="245"/>
      <c r="H443" s="248">
        <v>98.548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174</v>
      </c>
      <c r="AU443" s="254" t="s">
        <v>87</v>
      </c>
      <c r="AV443" s="14" t="s">
        <v>87</v>
      </c>
      <c r="AW443" s="14" t="s">
        <v>32</v>
      </c>
      <c r="AX443" s="14" t="s">
        <v>84</v>
      </c>
      <c r="AY443" s="254" t="s">
        <v>165</v>
      </c>
    </row>
    <row r="444" spans="1:65" s="2" customFormat="1" ht="37.8" customHeight="1">
      <c r="A444" s="39"/>
      <c r="B444" s="40"/>
      <c r="C444" s="220" t="s">
        <v>645</v>
      </c>
      <c r="D444" s="220" t="s">
        <v>167</v>
      </c>
      <c r="E444" s="221" t="s">
        <v>646</v>
      </c>
      <c r="F444" s="222" t="s">
        <v>647</v>
      </c>
      <c r="G444" s="223" t="s">
        <v>293</v>
      </c>
      <c r="H444" s="224">
        <v>133.361</v>
      </c>
      <c r="I444" s="225"/>
      <c r="J444" s="226">
        <f>ROUND(I444*H444,2)</f>
        <v>0</v>
      </c>
      <c r="K444" s="222" t="s">
        <v>171</v>
      </c>
      <c r="L444" s="45"/>
      <c r="M444" s="227" t="s">
        <v>1</v>
      </c>
      <c r="N444" s="228" t="s">
        <v>41</v>
      </c>
      <c r="O444" s="92"/>
      <c r="P444" s="229">
        <f>O444*H444</f>
        <v>0</v>
      </c>
      <c r="Q444" s="229">
        <v>0</v>
      </c>
      <c r="R444" s="229">
        <f>Q444*H444</f>
        <v>0</v>
      </c>
      <c r="S444" s="229">
        <v>0</v>
      </c>
      <c r="T444" s="230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1" t="s">
        <v>172</v>
      </c>
      <c r="AT444" s="231" t="s">
        <v>167</v>
      </c>
      <c r="AU444" s="231" t="s">
        <v>87</v>
      </c>
      <c r="AY444" s="18" t="s">
        <v>165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8" t="s">
        <v>84</v>
      </c>
      <c r="BK444" s="232">
        <f>ROUND(I444*H444,2)</f>
        <v>0</v>
      </c>
      <c r="BL444" s="18" t="s">
        <v>172</v>
      </c>
      <c r="BM444" s="231" t="s">
        <v>648</v>
      </c>
    </row>
    <row r="445" spans="1:51" s="14" customFormat="1" ht="12">
      <c r="A445" s="14"/>
      <c r="B445" s="244"/>
      <c r="C445" s="245"/>
      <c r="D445" s="235" t="s">
        <v>174</v>
      </c>
      <c r="E445" s="246" t="s">
        <v>1</v>
      </c>
      <c r="F445" s="247" t="s">
        <v>649</v>
      </c>
      <c r="G445" s="245"/>
      <c r="H445" s="248">
        <v>133.361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4" t="s">
        <v>174</v>
      </c>
      <c r="AU445" s="254" t="s">
        <v>87</v>
      </c>
      <c r="AV445" s="14" t="s">
        <v>87</v>
      </c>
      <c r="AW445" s="14" t="s">
        <v>32</v>
      </c>
      <c r="AX445" s="14" t="s">
        <v>84</v>
      </c>
      <c r="AY445" s="254" t="s">
        <v>165</v>
      </c>
    </row>
    <row r="446" spans="1:63" s="12" customFormat="1" ht="22.8" customHeight="1">
      <c r="A446" s="12"/>
      <c r="B446" s="204"/>
      <c r="C446" s="205"/>
      <c r="D446" s="206" t="s">
        <v>75</v>
      </c>
      <c r="E446" s="218" t="s">
        <v>650</v>
      </c>
      <c r="F446" s="218" t="s">
        <v>618</v>
      </c>
      <c r="G446" s="205"/>
      <c r="H446" s="205"/>
      <c r="I446" s="208"/>
      <c r="J446" s="219">
        <f>BK446</f>
        <v>0</v>
      </c>
      <c r="K446" s="205"/>
      <c r="L446" s="210"/>
      <c r="M446" s="211"/>
      <c r="N446" s="212"/>
      <c r="O446" s="212"/>
      <c r="P446" s="213">
        <f>SUM(P447:P448)</f>
        <v>0</v>
      </c>
      <c r="Q446" s="212"/>
      <c r="R446" s="213">
        <f>SUM(R447:R448)</f>
        <v>0</v>
      </c>
      <c r="S446" s="212"/>
      <c r="T446" s="214">
        <f>SUM(T447:T448)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15" t="s">
        <v>84</v>
      </c>
      <c r="AT446" s="216" t="s">
        <v>75</v>
      </c>
      <c r="AU446" s="216" t="s">
        <v>84</v>
      </c>
      <c r="AY446" s="215" t="s">
        <v>165</v>
      </c>
      <c r="BK446" s="217">
        <f>SUM(BK447:BK448)</f>
        <v>0</v>
      </c>
    </row>
    <row r="447" spans="1:65" s="2" customFormat="1" ht="24.15" customHeight="1">
      <c r="A447" s="39"/>
      <c r="B447" s="40"/>
      <c r="C447" s="220" t="s">
        <v>651</v>
      </c>
      <c r="D447" s="220" t="s">
        <v>167</v>
      </c>
      <c r="E447" s="221" t="s">
        <v>652</v>
      </c>
      <c r="F447" s="222" t="s">
        <v>653</v>
      </c>
      <c r="G447" s="223" t="s">
        <v>293</v>
      </c>
      <c r="H447" s="224">
        <v>354.241</v>
      </c>
      <c r="I447" s="225"/>
      <c r="J447" s="226">
        <f>ROUND(I447*H447,2)</f>
        <v>0</v>
      </c>
      <c r="K447" s="222" t="s">
        <v>171</v>
      </c>
      <c r="L447" s="45"/>
      <c r="M447" s="227" t="s">
        <v>1</v>
      </c>
      <c r="N447" s="228" t="s">
        <v>41</v>
      </c>
      <c r="O447" s="92"/>
      <c r="P447" s="229">
        <f>O447*H447</f>
        <v>0</v>
      </c>
      <c r="Q447" s="229">
        <v>0</v>
      </c>
      <c r="R447" s="229">
        <f>Q447*H447</f>
        <v>0</v>
      </c>
      <c r="S447" s="229">
        <v>0</v>
      </c>
      <c r="T447" s="230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1" t="s">
        <v>172</v>
      </c>
      <c r="AT447" s="231" t="s">
        <v>167</v>
      </c>
      <c r="AU447" s="231" t="s">
        <v>87</v>
      </c>
      <c r="AY447" s="18" t="s">
        <v>165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8" t="s">
        <v>84</v>
      </c>
      <c r="BK447" s="232">
        <f>ROUND(I447*H447,2)</f>
        <v>0</v>
      </c>
      <c r="BL447" s="18" t="s">
        <v>172</v>
      </c>
      <c r="BM447" s="231" t="s">
        <v>654</v>
      </c>
    </row>
    <row r="448" spans="1:51" s="14" customFormat="1" ht="12">
      <c r="A448" s="14"/>
      <c r="B448" s="244"/>
      <c r="C448" s="245"/>
      <c r="D448" s="235" t="s">
        <v>174</v>
      </c>
      <c r="E448" s="246" t="s">
        <v>1</v>
      </c>
      <c r="F448" s="247" t="s">
        <v>655</v>
      </c>
      <c r="G448" s="245"/>
      <c r="H448" s="248">
        <v>354.241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4" t="s">
        <v>174</v>
      </c>
      <c r="AU448" s="254" t="s">
        <v>87</v>
      </c>
      <c r="AV448" s="14" t="s">
        <v>87</v>
      </c>
      <c r="AW448" s="14" t="s">
        <v>32</v>
      </c>
      <c r="AX448" s="14" t="s">
        <v>84</v>
      </c>
      <c r="AY448" s="254" t="s">
        <v>165</v>
      </c>
    </row>
    <row r="449" spans="1:63" s="12" customFormat="1" ht="25.9" customHeight="1">
      <c r="A449" s="12"/>
      <c r="B449" s="204"/>
      <c r="C449" s="205"/>
      <c r="D449" s="206" t="s">
        <v>75</v>
      </c>
      <c r="E449" s="207" t="s">
        <v>656</v>
      </c>
      <c r="F449" s="207" t="s">
        <v>657</v>
      </c>
      <c r="G449" s="205"/>
      <c r="H449" s="205"/>
      <c r="I449" s="208"/>
      <c r="J449" s="209">
        <f>BK449</f>
        <v>0</v>
      </c>
      <c r="K449" s="205"/>
      <c r="L449" s="210"/>
      <c r="M449" s="211"/>
      <c r="N449" s="212"/>
      <c r="O449" s="212"/>
      <c r="P449" s="213">
        <f>P450</f>
        <v>0</v>
      </c>
      <c r="Q449" s="212"/>
      <c r="R449" s="213">
        <f>R450</f>
        <v>0.00014375</v>
      </c>
      <c r="S449" s="212"/>
      <c r="T449" s="214">
        <f>T450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5" t="s">
        <v>87</v>
      </c>
      <c r="AT449" s="216" t="s">
        <v>75</v>
      </c>
      <c r="AU449" s="216" t="s">
        <v>76</v>
      </c>
      <c r="AY449" s="215" t="s">
        <v>165</v>
      </c>
      <c r="BK449" s="217">
        <f>BK450</f>
        <v>0</v>
      </c>
    </row>
    <row r="450" spans="1:63" s="12" customFormat="1" ht="22.8" customHeight="1">
      <c r="A450" s="12"/>
      <c r="B450" s="204"/>
      <c r="C450" s="205"/>
      <c r="D450" s="206" t="s">
        <v>75</v>
      </c>
      <c r="E450" s="218" t="s">
        <v>658</v>
      </c>
      <c r="F450" s="218" t="s">
        <v>659</v>
      </c>
      <c r="G450" s="205"/>
      <c r="H450" s="205"/>
      <c r="I450" s="208"/>
      <c r="J450" s="219">
        <f>BK450</f>
        <v>0</v>
      </c>
      <c r="K450" s="205"/>
      <c r="L450" s="210"/>
      <c r="M450" s="211"/>
      <c r="N450" s="212"/>
      <c r="O450" s="212"/>
      <c r="P450" s="213">
        <f>SUM(P451:P457)</f>
        <v>0</v>
      </c>
      <c r="Q450" s="212"/>
      <c r="R450" s="213">
        <f>SUM(R451:R457)</f>
        <v>0.00014375</v>
      </c>
      <c r="S450" s="212"/>
      <c r="T450" s="214">
        <f>SUM(T451:T457)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15" t="s">
        <v>87</v>
      </c>
      <c r="AT450" s="216" t="s">
        <v>75</v>
      </c>
      <c r="AU450" s="216" t="s">
        <v>84</v>
      </c>
      <c r="AY450" s="215" t="s">
        <v>165</v>
      </c>
      <c r="BK450" s="217">
        <f>SUM(BK451:BK457)</f>
        <v>0</v>
      </c>
    </row>
    <row r="451" spans="1:65" s="2" customFormat="1" ht="24.15" customHeight="1">
      <c r="A451" s="39"/>
      <c r="B451" s="40"/>
      <c r="C451" s="220" t="s">
        <v>660</v>
      </c>
      <c r="D451" s="220" t="s">
        <v>167</v>
      </c>
      <c r="E451" s="221" t="s">
        <v>661</v>
      </c>
      <c r="F451" s="222" t="s">
        <v>662</v>
      </c>
      <c r="G451" s="223" t="s">
        <v>170</v>
      </c>
      <c r="H451" s="224">
        <v>0.5</v>
      </c>
      <c r="I451" s="225"/>
      <c r="J451" s="226">
        <f>ROUND(I451*H451,2)</f>
        <v>0</v>
      </c>
      <c r="K451" s="222" t="s">
        <v>171</v>
      </c>
      <c r="L451" s="45"/>
      <c r="M451" s="227" t="s">
        <v>1</v>
      </c>
      <c r="N451" s="228" t="s">
        <v>41</v>
      </c>
      <c r="O451" s="92"/>
      <c r="P451" s="229">
        <f>O451*H451</f>
        <v>0</v>
      </c>
      <c r="Q451" s="229">
        <v>0</v>
      </c>
      <c r="R451" s="229">
        <f>Q451*H451</f>
        <v>0</v>
      </c>
      <c r="S451" s="229">
        <v>0</v>
      </c>
      <c r="T451" s="230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1" t="s">
        <v>268</v>
      </c>
      <c r="AT451" s="231" t="s">
        <v>167</v>
      </c>
      <c r="AU451" s="231" t="s">
        <v>87</v>
      </c>
      <c r="AY451" s="18" t="s">
        <v>165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18" t="s">
        <v>84</v>
      </c>
      <c r="BK451" s="232">
        <f>ROUND(I451*H451,2)</f>
        <v>0</v>
      </c>
      <c r="BL451" s="18" t="s">
        <v>268</v>
      </c>
      <c r="BM451" s="231" t="s">
        <v>663</v>
      </c>
    </row>
    <row r="452" spans="1:51" s="13" customFormat="1" ht="12">
      <c r="A452" s="13"/>
      <c r="B452" s="233"/>
      <c r="C452" s="234"/>
      <c r="D452" s="235" t="s">
        <v>174</v>
      </c>
      <c r="E452" s="236" t="s">
        <v>1</v>
      </c>
      <c r="F452" s="237" t="s">
        <v>365</v>
      </c>
      <c r="G452" s="234"/>
      <c r="H452" s="236" t="s">
        <v>1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3" t="s">
        <v>174</v>
      </c>
      <c r="AU452" s="243" t="s">
        <v>87</v>
      </c>
      <c r="AV452" s="13" t="s">
        <v>84</v>
      </c>
      <c r="AW452" s="13" t="s">
        <v>32</v>
      </c>
      <c r="AX452" s="13" t="s">
        <v>76</v>
      </c>
      <c r="AY452" s="243" t="s">
        <v>165</v>
      </c>
    </row>
    <row r="453" spans="1:51" s="13" customFormat="1" ht="12">
      <c r="A453" s="13"/>
      <c r="B453" s="233"/>
      <c r="C453" s="234"/>
      <c r="D453" s="235" t="s">
        <v>174</v>
      </c>
      <c r="E453" s="236" t="s">
        <v>1</v>
      </c>
      <c r="F453" s="237" t="s">
        <v>664</v>
      </c>
      <c r="G453" s="234"/>
      <c r="H453" s="236" t="s">
        <v>1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3" t="s">
        <v>174</v>
      </c>
      <c r="AU453" s="243" t="s">
        <v>87</v>
      </c>
      <c r="AV453" s="13" t="s">
        <v>84</v>
      </c>
      <c r="AW453" s="13" t="s">
        <v>32</v>
      </c>
      <c r="AX453" s="13" t="s">
        <v>76</v>
      </c>
      <c r="AY453" s="243" t="s">
        <v>165</v>
      </c>
    </row>
    <row r="454" spans="1:51" s="14" customFormat="1" ht="12">
      <c r="A454" s="14"/>
      <c r="B454" s="244"/>
      <c r="C454" s="245"/>
      <c r="D454" s="235" t="s">
        <v>174</v>
      </c>
      <c r="E454" s="246" t="s">
        <v>1</v>
      </c>
      <c r="F454" s="247" t="s">
        <v>665</v>
      </c>
      <c r="G454" s="245"/>
      <c r="H454" s="248">
        <v>0.5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4" t="s">
        <v>174</v>
      </c>
      <c r="AU454" s="254" t="s">
        <v>87</v>
      </c>
      <c r="AV454" s="14" t="s">
        <v>87</v>
      </c>
      <c r="AW454" s="14" t="s">
        <v>32</v>
      </c>
      <c r="AX454" s="14" t="s">
        <v>76</v>
      </c>
      <c r="AY454" s="254" t="s">
        <v>165</v>
      </c>
    </row>
    <row r="455" spans="1:51" s="15" customFormat="1" ht="12">
      <c r="A455" s="15"/>
      <c r="B455" s="255"/>
      <c r="C455" s="256"/>
      <c r="D455" s="235" t="s">
        <v>174</v>
      </c>
      <c r="E455" s="257" t="s">
        <v>98</v>
      </c>
      <c r="F455" s="258" t="s">
        <v>130</v>
      </c>
      <c r="G455" s="256"/>
      <c r="H455" s="259">
        <v>0.5</v>
      </c>
      <c r="I455" s="260"/>
      <c r="J455" s="256"/>
      <c r="K455" s="256"/>
      <c r="L455" s="261"/>
      <c r="M455" s="262"/>
      <c r="N455" s="263"/>
      <c r="O455" s="263"/>
      <c r="P455" s="263"/>
      <c r="Q455" s="263"/>
      <c r="R455" s="263"/>
      <c r="S455" s="263"/>
      <c r="T455" s="264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5" t="s">
        <v>174</v>
      </c>
      <c r="AU455" s="265" t="s">
        <v>87</v>
      </c>
      <c r="AV455" s="15" t="s">
        <v>172</v>
      </c>
      <c r="AW455" s="15" t="s">
        <v>32</v>
      </c>
      <c r="AX455" s="15" t="s">
        <v>84</v>
      </c>
      <c r="AY455" s="265" t="s">
        <v>165</v>
      </c>
    </row>
    <row r="456" spans="1:65" s="2" customFormat="1" ht="24.15" customHeight="1">
      <c r="A456" s="39"/>
      <c r="B456" s="40"/>
      <c r="C456" s="277" t="s">
        <v>617</v>
      </c>
      <c r="D456" s="277" t="s">
        <v>290</v>
      </c>
      <c r="E456" s="278" t="s">
        <v>666</v>
      </c>
      <c r="F456" s="279" t="s">
        <v>667</v>
      </c>
      <c r="G456" s="280" t="s">
        <v>170</v>
      </c>
      <c r="H456" s="281">
        <v>0.575</v>
      </c>
      <c r="I456" s="282"/>
      <c r="J456" s="283">
        <f>ROUND(I456*H456,2)</f>
        <v>0</v>
      </c>
      <c r="K456" s="279" t="s">
        <v>171</v>
      </c>
      <c r="L456" s="284"/>
      <c r="M456" s="285" t="s">
        <v>1</v>
      </c>
      <c r="N456" s="286" t="s">
        <v>41</v>
      </c>
      <c r="O456" s="92"/>
      <c r="P456" s="229">
        <f>O456*H456</f>
        <v>0</v>
      </c>
      <c r="Q456" s="229">
        <v>0.00025</v>
      </c>
      <c r="R456" s="229">
        <f>Q456*H456</f>
        <v>0.00014375</v>
      </c>
      <c r="S456" s="229">
        <v>0</v>
      </c>
      <c r="T456" s="230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1" t="s">
        <v>351</v>
      </c>
      <c r="AT456" s="231" t="s">
        <v>290</v>
      </c>
      <c r="AU456" s="231" t="s">
        <v>87</v>
      </c>
      <c r="AY456" s="18" t="s">
        <v>165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8" t="s">
        <v>84</v>
      </c>
      <c r="BK456" s="232">
        <f>ROUND(I456*H456,2)</f>
        <v>0</v>
      </c>
      <c r="BL456" s="18" t="s">
        <v>268</v>
      </c>
      <c r="BM456" s="231" t="s">
        <v>668</v>
      </c>
    </row>
    <row r="457" spans="1:51" s="14" customFormat="1" ht="12">
      <c r="A457" s="14"/>
      <c r="B457" s="244"/>
      <c r="C457" s="245"/>
      <c r="D457" s="235" t="s">
        <v>174</v>
      </c>
      <c r="E457" s="246" t="s">
        <v>1</v>
      </c>
      <c r="F457" s="247" t="s">
        <v>669</v>
      </c>
      <c r="G457" s="245"/>
      <c r="H457" s="248">
        <v>0.575</v>
      </c>
      <c r="I457" s="249"/>
      <c r="J457" s="245"/>
      <c r="K457" s="245"/>
      <c r="L457" s="250"/>
      <c r="M457" s="287"/>
      <c r="N457" s="288"/>
      <c r="O457" s="288"/>
      <c r="P457" s="288"/>
      <c r="Q457" s="288"/>
      <c r="R457" s="288"/>
      <c r="S457" s="288"/>
      <c r="T457" s="28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4" t="s">
        <v>174</v>
      </c>
      <c r="AU457" s="254" t="s">
        <v>87</v>
      </c>
      <c r="AV457" s="14" t="s">
        <v>87</v>
      </c>
      <c r="AW457" s="14" t="s">
        <v>32</v>
      </c>
      <c r="AX457" s="14" t="s">
        <v>84</v>
      </c>
      <c r="AY457" s="254" t="s">
        <v>165</v>
      </c>
    </row>
    <row r="458" spans="1:31" s="2" customFormat="1" ht="6.95" customHeight="1">
      <c r="A458" s="39"/>
      <c r="B458" s="67"/>
      <c r="C458" s="68"/>
      <c r="D458" s="68"/>
      <c r="E458" s="68"/>
      <c r="F458" s="68"/>
      <c r="G458" s="68"/>
      <c r="H458" s="68"/>
      <c r="I458" s="68"/>
      <c r="J458" s="68"/>
      <c r="K458" s="68"/>
      <c r="L458" s="45"/>
      <c r="M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</row>
  </sheetData>
  <sheetProtection password="CC35" sheet="1" objects="1" scenarios="1" formatColumns="0" formatRows="0" autoFilter="0"/>
  <autoFilter ref="C127:K45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  <c r="AZ2" s="137" t="s">
        <v>101</v>
      </c>
      <c r="BA2" s="137" t="s">
        <v>96</v>
      </c>
      <c r="BB2" s="137" t="s">
        <v>1</v>
      </c>
      <c r="BC2" s="137" t="s">
        <v>670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103</v>
      </c>
      <c r="BA3" s="137" t="s">
        <v>96</v>
      </c>
      <c r="BB3" s="137" t="s">
        <v>1</v>
      </c>
      <c r="BC3" s="137" t="s">
        <v>671</v>
      </c>
      <c r="BD3" s="137" t="s">
        <v>87</v>
      </c>
    </row>
    <row r="4" spans="2:56" s="1" customFormat="1" ht="24.95" customHeight="1">
      <c r="B4" s="21"/>
      <c r="D4" s="140" t="s">
        <v>100</v>
      </c>
      <c r="L4" s="21"/>
      <c r="M4" s="141" t="s">
        <v>10</v>
      </c>
      <c r="AT4" s="18" t="s">
        <v>4</v>
      </c>
      <c r="AZ4" s="137" t="s">
        <v>105</v>
      </c>
      <c r="BA4" s="137" t="s">
        <v>1</v>
      </c>
      <c r="BB4" s="137" t="s">
        <v>1</v>
      </c>
      <c r="BC4" s="137" t="s">
        <v>672</v>
      </c>
      <c r="BD4" s="137" t="s">
        <v>87</v>
      </c>
    </row>
    <row r="5" spans="2:56" s="1" customFormat="1" ht="6.95" customHeight="1">
      <c r="B5" s="21"/>
      <c r="L5" s="21"/>
      <c r="AZ5" s="137" t="s">
        <v>673</v>
      </c>
      <c r="BA5" s="137" t="s">
        <v>1</v>
      </c>
      <c r="BB5" s="137" t="s">
        <v>1</v>
      </c>
      <c r="BC5" s="137" t="s">
        <v>674</v>
      </c>
      <c r="BD5" s="137" t="s">
        <v>87</v>
      </c>
    </row>
    <row r="6" spans="2:56" s="1" customFormat="1" ht="12" customHeight="1">
      <c r="B6" s="21"/>
      <c r="D6" s="142" t="s">
        <v>16</v>
      </c>
      <c r="L6" s="21"/>
      <c r="AZ6" s="137" t="s">
        <v>107</v>
      </c>
      <c r="BA6" s="137" t="s">
        <v>1</v>
      </c>
      <c r="BB6" s="137" t="s">
        <v>1</v>
      </c>
      <c r="BC6" s="137" t="s">
        <v>675</v>
      </c>
      <c r="BD6" s="137" t="s">
        <v>87</v>
      </c>
    </row>
    <row r="7" spans="2:56" s="1" customFormat="1" ht="16.5" customHeight="1">
      <c r="B7" s="21"/>
      <c r="E7" s="143" t="str">
        <f>'Rekapitulace stavby'!K6</f>
        <v>Rozšíření vodovodu ulice Za Puchárnou - Olešnice RE 1.12.2020</v>
      </c>
      <c r="F7" s="142"/>
      <c r="G7" s="142"/>
      <c r="H7" s="142"/>
      <c r="L7" s="21"/>
      <c r="AZ7" s="137" t="s">
        <v>110</v>
      </c>
      <c r="BA7" s="137" t="s">
        <v>1</v>
      </c>
      <c r="BB7" s="137" t="s">
        <v>1</v>
      </c>
      <c r="BC7" s="137" t="s">
        <v>472</v>
      </c>
      <c r="BD7" s="137" t="s">
        <v>87</v>
      </c>
    </row>
    <row r="8" spans="1:56" s="2" customFormat="1" ht="12" customHeight="1">
      <c r="A8" s="39"/>
      <c r="B8" s="45"/>
      <c r="C8" s="39"/>
      <c r="D8" s="142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115</v>
      </c>
      <c r="BA8" s="137" t="s">
        <v>1</v>
      </c>
      <c r="BB8" s="137" t="s">
        <v>1</v>
      </c>
      <c r="BC8" s="137" t="s">
        <v>676</v>
      </c>
      <c r="BD8" s="137" t="s">
        <v>87</v>
      </c>
    </row>
    <row r="9" spans="1:56" s="2" customFormat="1" ht="16.5" customHeight="1">
      <c r="A9" s="39"/>
      <c r="B9" s="45"/>
      <c r="C9" s="39"/>
      <c r="D9" s="39"/>
      <c r="E9" s="144" t="s">
        <v>677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118</v>
      </c>
      <c r="BA9" s="137" t="s">
        <v>1</v>
      </c>
      <c r="BB9" s="137" t="s">
        <v>1</v>
      </c>
      <c r="BC9" s="137" t="s">
        <v>678</v>
      </c>
      <c r="BD9" s="137" t="s">
        <v>87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120</v>
      </c>
      <c r="BA10" s="137" t="s">
        <v>121</v>
      </c>
      <c r="BB10" s="137" t="s">
        <v>1</v>
      </c>
      <c r="BC10" s="137" t="s">
        <v>679</v>
      </c>
      <c r="BD10" s="137" t="s">
        <v>87</v>
      </c>
    </row>
    <row r="11" spans="1:56" s="2" customFormat="1" ht="12" customHeight="1">
      <c r="A11" s="39"/>
      <c r="B11" s="45"/>
      <c r="C11" s="39"/>
      <c r="D11" s="142" t="s">
        <v>18</v>
      </c>
      <c r="E11" s="39"/>
      <c r="F11" s="145" t="s">
        <v>86</v>
      </c>
      <c r="G11" s="39"/>
      <c r="H11" s="39"/>
      <c r="I11" s="142" t="s">
        <v>19</v>
      </c>
      <c r="J11" s="145" t="s">
        <v>117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123</v>
      </c>
      <c r="BA11" s="137" t="s">
        <v>1</v>
      </c>
      <c r="BB11" s="137" t="s">
        <v>1</v>
      </c>
      <c r="BC11" s="137" t="s">
        <v>680</v>
      </c>
      <c r="BD11" s="137" t="s">
        <v>87</v>
      </c>
    </row>
    <row r="12" spans="1:56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125</v>
      </c>
      <c r="BA12" s="137" t="s">
        <v>1</v>
      </c>
      <c r="BB12" s="137" t="s">
        <v>1</v>
      </c>
      <c r="BC12" s="137" t="s">
        <v>681</v>
      </c>
      <c r="BD12" s="137" t="s">
        <v>87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129</v>
      </c>
      <c r="BA13" s="137" t="s">
        <v>130</v>
      </c>
      <c r="BB13" s="137" t="s">
        <v>1</v>
      </c>
      <c r="BC13" s="137" t="s">
        <v>682</v>
      </c>
      <c r="BD13" s="137" t="s">
        <v>87</v>
      </c>
    </row>
    <row r="14" spans="1:56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132</v>
      </c>
      <c r="BA14" s="137" t="s">
        <v>1</v>
      </c>
      <c r="BB14" s="137" t="s">
        <v>1</v>
      </c>
      <c r="BC14" s="137" t="s">
        <v>683</v>
      </c>
      <c r="BD14" s="137" t="s">
        <v>87</v>
      </c>
    </row>
    <row r="15" spans="1:56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684</v>
      </c>
      <c r="BA15" s="137" t="s">
        <v>1</v>
      </c>
      <c r="BB15" s="137" t="s">
        <v>1</v>
      </c>
      <c r="BC15" s="137" t="s">
        <v>685</v>
      </c>
      <c r="BD15" s="137" t="s">
        <v>87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686</v>
      </c>
      <c r="BA16" s="137" t="s">
        <v>1</v>
      </c>
      <c r="BB16" s="137" t="s">
        <v>1</v>
      </c>
      <c r="BC16" s="137" t="s">
        <v>84</v>
      </c>
      <c r="BD16" s="137" t="s">
        <v>87</v>
      </c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ROUND((SUM(BE125:BE369)),2)</f>
        <v>0</v>
      </c>
      <c r="G33" s="39"/>
      <c r="H33" s="39"/>
      <c r="I33" s="157">
        <v>0.21</v>
      </c>
      <c r="J33" s="156">
        <f>ROUND(((SUM(BE125:BE369))*I33),2)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ROUND((SUM(BF125:BF369)),2)</f>
        <v>0</v>
      </c>
      <c r="G34" s="39"/>
      <c r="H34" s="39"/>
      <c r="I34" s="157">
        <v>0.15</v>
      </c>
      <c r="J34" s="156">
        <f>ROUND(((SUM(BF125:BF369))*I34),2)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ROUND((SUM(BG125:BG369)),2)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ROUND((SUM(BH125:BH369)),2)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ROUND((SUM(BI125:BI369)),2)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Rozšíření vodovodu ulice Za Puchárnou - Olešnice RE 1.12.2020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1.2 - Vodovodní přípojky, přepojení přípojek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Olešnice</v>
      </c>
      <c r="G89" s="41"/>
      <c r="H89" s="41"/>
      <c r="I89" s="33" t="s">
        <v>22</v>
      </c>
      <c r="J89" s="80" t="str">
        <f>IF(J12="","",J12)</f>
        <v>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Ing.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134</v>
      </c>
      <c r="D94" s="178"/>
      <c r="E94" s="178"/>
      <c r="F94" s="178"/>
      <c r="G94" s="178"/>
      <c r="H94" s="178"/>
      <c r="I94" s="178"/>
      <c r="J94" s="179" t="s">
        <v>135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136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pans="1:31" s="9" customFormat="1" ht="24.95" customHeight="1">
      <c r="A97" s="9"/>
      <c r="B97" s="181"/>
      <c r="C97" s="182"/>
      <c r="D97" s="183" t="s">
        <v>138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139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141</v>
      </c>
      <c r="E99" s="190"/>
      <c r="F99" s="190"/>
      <c r="G99" s="190"/>
      <c r="H99" s="190"/>
      <c r="I99" s="190"/>
      <c r="J99" s="191">
        <f>J267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142</v>
      </c>
      <c r="E100" s="190"/>
      <c r="F100" s="190"/>
      <c r="G100" s="190"/>
      <c r="H100" s="190"/>
      <c r="I100" s="190"/>
      <c r="J100" s="191">
        <f>J270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143</v>
      </c>
      <c r="E101" s="190"/>
      <c r="F101" s="190"/>
      <c r="G101" s="190"/>
      <c r="H101" s="190"/>
      <c r="I101" s="190"/>
      <c r="J101" s="191">
        <f>J286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144</v>
      </c>
      <c r="E102" s="190"/>
      <c r="F102" s="190"/>
      <c r="G102" s="190"/>
      <c r="H102" s="190"/>
      <c r="I102" s="190"/>
      <c r="J102" s="191">
        <f>J336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145</v>
      </c>
      <c r="E103" s="190"/>
      <c r="F103" s="190"/>
      <c r="G103" s="190"/>
      <c r="H103" s="190"/>
      <c r="I103" s="190"/>
      <c r="J103" s="191">
        <f>J355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146</v>
      </c>
      <c r="E104" s="190"/>
      <c r="F104" s="190"/>
      <c r="G104" s="190"/>
      <c r="H104" s="190"/>
      <c r="I104" s="190"/>
      <c r="J104" s="191">
        <f>J358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147</v>
      </c>
      <c r="E105" s="190"/>
      <c r="F105" s="190"/>
      <c r="G105" s="190"/>
      <c r="H105" s="190"/>
      <c r="I105" s="190"/>
      <c r="J105" s="191">
        <f>J367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Rozšíření vodovodu ulice Za Puchárnou - Olešnice RE 1.12.2020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109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1.2 - Vodovodní přípojky, přepojení přípojek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Olešnice</v>
      </c>
      <c r="G119" s="41"/>
      <c r="H119" s="41"/>
      <c r="I119" s="33" t="s">
        <v>22</v>
      </c>
      <c r="J119" s="80" t="str">
        <f>IF(J12="","",J12)</f>
        <v>1. 12. 2020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24</v>
      </c>
      <c r="D121" s="41"/>
      <c r="E121" s="41"/>
      <c r="F121" s="28" t="str">
        <f>E15</f>
        <v xml:space="preserve"> </v>
      </c>
      <c r="G121" s="41"/>
      <c r="H121" s="41"/>
      <c r="I121" s="33" t="s">
        <v>30</v>
      </c>
      <c r="J121" s="37" t="str">
        <f>E21</f>
        <v>Ing. Pravec František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Kašparová Věra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151</v>
      </c>
      <c r="D124" s="196" t="s">
        <v>61</v>
      </c>
      <c r="E124" s="196" t="s">
        <v>57</v>
      </c>
      <c r="F124" s="196" t="s">
        <v>58</v>
      </c>
      <c r="G124" s="196" t="s">
        <v>152</v>
      </c>
      <c r="H124" s="196" t="s">
        <v>153</v>
      </c>
      <c r="I124" s="196" t="s">
        <v>154</v>
      </c>
      <c r="J124" s="196" t="s">
        <v>135</v>
      </c>
      <c r="K124" s="197" t="s">
        <v>155</v>
      </c>
      <c r="L124" s="198"/>
      <c r="M124" s="101" t="s">
        <v>1</v>
      </c>
      <c r="N124" s="102" t="s">
        <v>40</v>
      </c>
      <c r="O124" s="102" t="s">
        <v>156</v>
      </c>
      <c r="P124" s="102" t="s">
        <v>157</v>
      </c>
      <c r="Q124" s="102" t="s">
        <v>158</v>
      </c>
      <c r="R124" s="102" t="s">
        <v>159</v>
      </c>
      <c r="S124" s="102" t="s">
        <v>160</v>
      </c>
      <c r="T124" s="103" t="s">
        <v>161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162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</f>
        <v>0</v>
      </c>
      <c r="Q125" s="105"/>
      <c r="R125" s="201">
        <f>R126</f>
        <v>44.51889375999999</v>
      </c>
      <c r="S125" s="105"/>
      <c r="T125" s="202">
        <f>T126</f>
        <v>28.049820000000004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137</v>
      </c>
      <c r="BK125" s="203">
        <f>BK126</f>
        <v>0</v>
      </c>
    </row>
    <row r="126" spans="1:63" s="12" customFormat="1" ht="25.9" customHeight="1">
      <c r="A126" s="12"/>
      <c r="B126" s="204"/>
      <c r="C126" s="205"/>
      <c r="D126" s="206" t="s">
        <v>75</v>
      </c>
      <c r="E126" s="207" t="s">
        <v>163</v>
      </c>
      <c r="F126" s="207" t="s">
        <v>164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P127+P267+P270+P286+P336+P355+P358+P367</f>
        <v>0</v>
      </c>
      <c r="Q126" s="212"/>
      <c r="R126" s="213">
        <f>R127+R267+R270+R286+R336+R355+R358+R367</f>
        <v>44.51889375999999</v>
      </c>
      <c r="S126" s="212"/>
      <c r="T126" s="214">
        <f>T127+T267+T270+T286+T336+T355+T358+T367</f>
        <v>28.049820000000004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76</v>
      </c>
      <c r="AY126" s="215" t="s">
        <v>165</v>
      </c>
      <c r="BK126" s="217">
        <f>BK127+BK267+BK270+BK286+BK336+BK355+BK358+BK367</f>
        <v>0</v>
      </c>
    </row>
    <row r="127" spans="1:63" s="12" customFormat="1" ht="22.8" customHeight="1">
      <c r="A127" s="12"/>
      <c r="B127" s="204"/>
      <c r="C127" s="205"/>
      <c r="D127" s="206" t="s">
        <v>75</v>
      </c>
      <c r="E127" s="218" t="s">
        <v>84</v>
      </c>
      <c r="F127" s="218" t="s">
        <v>166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SUM(P128:P266)</f>
        <v>0</v>
      </c>
      <c r="Q127" s="212"/>
      <c r="R127" s="213">
        <f>SUM(R128:R266)</f>
        <v>0.45342580000000005</v>
      </c>
      <c r="S127" s="212"/>
      <c r="T127" s="214">
        <f>SUM(T128:T266)</f>
        <v>28.049820000000004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84</v>
      </c>
      <c r="AT127" s="216" t="s">
        <v>75</v>
      </c>
      <c r="AU127" s="216" t="s">
        <v>84</v>
      </c>
      <c r="AY127" s="215" t="s">
        <v>165</v>
      </c>
      <c r="BK127" s="217">
        <f>SUM(BK128:BK266)</f>
        <v>0</v>
      </c>
    </row>
    <row r="128" spans="1:65" s="2" customFormat="1" ht="24.15" customHeight="1">
      <c r="A128" s="39"/>
      <c r="B128" s="40"/>
      <c r="C128" s="220" t="s">
        <v>84</v>
      </c>
      <c r="D128" s="220" t="s">
        <v>167</v>
      </c>
      <c r="E128" s="221" t="s">
        <v>168</v>
      </c>
      <c r="F128" s="222" t="s">
        <v>169</v>
      </c>
      <c r="G128" s="223" t="s">
        <v>170</v>
      </c>
      <c r="H128" s="224">
        <v>25.753</v>
      </c>
      <c r="I128" s="225"/>
      <c r="J128" s="226">
        <f>ROUND(I128*H128,2)</f>
        <v>0</v>
      </c>
      <c r="K128" s="222" t="s">
        <v>171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0.62</v>
      </c>
      <c r="T128" s="230">
        <f>S128*H128</f>
        <v>15.96686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172</v>
      </c>
      <c r="AT128" s="231" t="s">
        <v>167</v>
      </c>
      <c r="AU128" s="231" t="s">
        <v>87</v>
      </c>
      <c r="AY128" s="18" t="s">
        <v>165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172</v>
      </c>
      <c r="BM128" s="231" t="s">
        <v>687</v>
      </c>
    </row>
    <row r="129" spans="1:51" s="13" customFormat="1" ht="12">
      <c r="A129" s="13"/>
      <c r="B129" s="233"/>
      <c r="C129" s="234"/>
      <c r="D129" s="235" t="s">
        <v>174</v>
      </c>
      <c r="E129" s="236" t="s">
        <v>1</v>
      </c>
      <c r="F129" s="237" t="s">
        <v>175</v>
      </c>
      <c r="G129" s="234"/>
      <c r="H129" s="236" t="s">
        <v>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174</v>
      </c>
      <c r="AU129" s="243" t="s">
        <v>87</v>
      </c>
      <c r="AV129" s="13" t="s">
        <v>84</v>
      </c>
      <c r="AW129" s="13" t="s">
        <v>32</v>
      </c>
      <c r="AX129" s="13" t="s">
        <v>76</v>
      </c>
      <c r="AY129" s="243" t="s">
        <v>165</v>
      </c>
    </row>
    <row r="130" spans="1:51" s="14" customFormat="1" ht="12">
      <c r="A130" s="14"/>
      <c r="B130" s="244"/>
      <c r="C130" s="245"/>
      <c r="D130" s="235" t="s">
        <v>174</v>
      </c>
      <c r="E130" s="246" t="s">
        <v>1</v>
      </c>
      <c r="F130" s="247" t="s">
        <v>688</v>
      </c>
      <c r="G130" s="245"/>
      <c r="H130" s="248">
        <v>21.478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174</v>
      </c>
      <c r="AU130" s="254" t="s">
        <v>87</v>
      </c>
      <c r="AV130" s="14" t="s">
        <v>87</v>
      </c>
      <c r="AW130" s="14" t="s">
        <v>32</v>
      </c>
      <c r="AX130" s="14" t="s">
        <v>76</v>
      </c>
      <c r="AY130" s="254" t="s">
        <v>165</v>
      </c>
    </row>
    <row r="131" spans="1:51" s="14" customFormat="1" ht="12">
      <c r="A131" s="14"/>
      <c r="B131" s="244"/>
      <c r="C131" s="245"/>
      <c r="D131" s="235" t="s">
        <v>174</v>
      </c>
      <c r="E131" s="246" t="s">
        <v>1</v>
      </c>
      <c r="F131" s="247" t="s">
        <v>689</v>
      </c>
      <c r="G131" s="245"/>
      <c r="H131" s="248">
        <v>4.275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174</v>
      </c>
      <c r="AU131" s="254" t="s">
        <v>87</v>
      </c>
      <c r="AV131" s="14" t="s">
        <v>87</v>
      </c>
      <c r="AW131" s="14" t="s">
        <v>32</v>
      </c>
      <c r="AX131" s="14" t="s">
        <v>76</v>
      </c>
      <c r="AY131" s="254" t="s">
        <v>165</v>
      </c>
    </row>
    <row r="132" spans="1:51" s="15" customFormat="1" ht="12">
      <c r="A132" s="15"/>
      <c r="B132" s="255"/>
      <c r="C132" s="256"/>
      <c r="D132" s="235" t="s">
        <v>174</v>
      </c>
      <c r="E132" s="257" t="s">
        <v>1</v>
      </c>
      <c r="F132" s="258" t="s">
        <v>130</v>
      </c>
      <c r="G132" s="256"/>
      <c r="H132" s="259">
        <v>25.753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174</v>
      </c>
      <c r="AU132" s="265" t="s">
        <v>87</v>
      </c>
      <c r="AV132" s="15" t="s">
        <v>172</v>
      </c>
      <c r="AW132" s="15" t="s">
        <v>32</v>
      </c>
      <c r="AX132" s="15" t="s">
        <v>84</v>
      </c>
      <c r="AY132" s="265" t="s">
        <v>165</v>
      </c>
    </row>
    <row r="133" spans="1:65" s="2" customFormat="1" ht="24.15" customHeight="1">
      <c r="A133" s="39"/>
      <c r="B133" s="40"/>
      <c r="C133" s="220" t="s">
        <v>87</v>
      </c>
      <c r="D133" s="220" t="s">
        <v>167</v>
      </c>
      <c r="E133" s="221" t="s">
        <v>178</v>
      </c>
      <c r="F133" s="222" t="s">
        <v>179</v>
      </c>
      <c r="G133" s="223" t="s">
        <v>170</v>
      </c>
      <c r="H133" s="224">
        <v>47.468</v>
      </c>
      <c r="I133" s="225"/>
      <c r="J133" s="226">
        <f>ROUND(I133*H133,2)</f>
        <v>0</v>
      </c>
      <c r="K133" s="222" t="s">
        <v>171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0.22</v>
      </c>
      <c r="T133" s="230">
        <f>S133*H133</f>
        <v>10.442960000000001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172</v>
      </c>
      <c r="AT133" s="231" t="s">
        <v>167</v>
      </c>
      <c r="AU133" s="231" t="s">
        <v>87</v>
      </c>
      <c r="AY133" s="18" t="s">
        <v>165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172</v>
      </c>
      <c r="BM133" s="231" t="s">
        <v>690</v>
      </c>
    </row>
    <row r="134" spans="1:51" s="13" customFormat="1" ht="12">
      <c r="A134" s="13"/>
      <c r="B134" s="233"/>
      <c r="C134" s="234"/>
      <c r="D134" s="235" t="s">
        <v>174</v>
      </c>
      <c r="E134" s="236" t="s">
        <v>1</v>
      </c>
      <c r="F134" s="237" t="s">
        <v>181</v>
      </c>
      <c r="G134" s="234"/>
      <c r="H134" s="236" t="s">
        <v>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174</v>
      </c>
      <c r="AU134" s="243" t="s">
        <v>87</v>
      </c>
      <c r="AV134" s="13" t="s">
        <v>84</v>
      </c>
      <c r="AW134" s="13" t="s">
        <v>32</v>
      </c>
      <c r="AX134" s="13" t="s">
        <v>76</v>
      </c>
      <c r="AY134" s="243" t="s">
        <v>165</v>
      </c>
    </row>
    <row r="135" spans="1:51" s="14" customFormat="1" ht="12">
      <c r="A135" s="14"/>
      <c r="B135" s="244"/>
      <c r="C135" s="245"/>
      <c r="D135" s="235" t="s">
        <v>174</v>
      </c>
      <c r="E135" s="246" t="s">
        <v>1</v>
      </c>
      <c r="F135" s="247" t="s">
        <v>691</v>
      </c>
      <c r="G135" s="245"/>
      <c r="H135" s="248">
        <v>47.468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174</v>
      </c>
      <c r="AU135" s="254" t="s">
        <v>87</v>
      </c>
      <c r="AV135" s="14" t="s">
        <v>87</v>
      </c>
      <c r="AW135" s="14" t="s">
        <v>32</v>
      </c>
      <c r="AX135" s="14" t="s">
        <v>84</v>
      </c>
      <c r="AY135" s="254" t="s">
        <v>165</v>
      </c>
    </row>
    <row r="136" spans="1:65" s="2" customFormat="1" ht="14.4" customHeight="1">
      <c r="A136" s="39"/>
      <c r="B136" s="40"/>
      <c r="C136" s="220" t="s">
        <v>111</v>
      </c>
      <c r="D136" s="220" t="s">
        <v>167</v>
      </c>
      <c r="E136" s="221" t="s">
        <v>183</v>
      </c>
      <c r="F136" s="222" t="s">
        <v>184</v>
      </c>
      <c r="G136" s="223" t="s">
        <v>185</v>
      </c>
      <c r="H136" s="224">
        <v>8</v>
      </c>
      <c r="I136" s="225"/>
      <c r="J136" s="226">
        <f>ROUND(I136*H136,2)</f>
        <v>0</v>
      </c>
      <c r="K136" s="222" t="s">
        <v>171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0.205</v>
      </c>
      <c r="T136" s="230">
        <f>S136*H136</f>
        <v>1.64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172</v>
      </c>
      <c r="AT136" s="231" t="s">
        <v>167</v>
      </c>
      <c r="AU136" s="231" t="s">
        <v>87</v>
      </c>
      <c r="AY136" s="18" t="s">
        <v>165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172</v>
      </c>
      <c r="BM136" s="231" t="s">
        <v>692</v>
      </c>
    </row>
    <row r="137" spans="1:51" s="13" customFormat="1" ht="12">
      <c r="A137" s="13"/>
      <c r="B137" s="233"/>
      <c r="C137" s="234"/>
      <c r="D137" s="235" t="s">
        <v>174</v>
      </c>
      <c r="E137" s="236" t="s">
        <v>1</v>
      </c>
      <c r="F137" s="237" t="s">
        <v>175</v>
      </c>
      <c r="G137" s="234"/>
      <c r="H137" s="236" t="s">
        <v>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174</v>
      </c>
      <c r="AU137" s="243" t="s">
        <v>87</v>
      </c>
      <c r="AV137" s="13" t="s">
        <v>84</v>
      </c>
      <c r="AW137" s="13" t="s">
        <v>32</v>
      </c>
      <c r="AX137" s="13" t="s">
        <v>76</v>
      </c>
      <c r="AY137" s="243" t="s">
        <v>165</v>
      </c>
    </row>
    <row r="138" spans="1:51" s="14" customFormat="1" ht="12">
      <c r="A138" s="14"/>
      <c r="B138" s="244"/>
      <c r="C138" s="245"/>
      <c r="D138" s="235" t="s">
        <v>174</v>
      </c>
      <c r="E138" s="246" t="s">
        <v>1</v>
      </c>
      <c r="F138" s="247" t="s">
        <v>693</v>
      </c>
      <c r="G138" s="245"/>
      <c r="H138" s="248">
        <v>8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174</v>
      </c>
      <c r="AU138" s="254" t="s">
        <v>87</v>
      </c>
      <c r="AV138" s="14" t="s">
        <v>87</v>
      </c>
      <c r="AW138" s="14" t="s">
        <v>32</v>
      </c>
      <c r="AX138" s="14" t="s">
        <v>84</v>
      </c>
      <c r="AY138" s="254" t="s">
        <v>165</v>
      </c>
    </row>
    <row r="139" spans="1:65" s="2" customFormat="1" ht="24.15" customHeight="1">
      <c r="A139" s="39"/>
      <c r="B139" s="40"/>
      <c r="C139" s="220" t="s">
        <v>172</v>
      </c>
      <c r="D139" s="220" t="s">
        <v>167</v>
      </c>
      <c r="E139" s="221" t="s">
        <v>188</v>
      </c>
      <c r="F139" s="222" t="s">
        <v>189</v>
      </c>
      <c r="G139" s="223" t="s">
        <v>190</v>
      </c>
      <c r="H139" s="224">
        <v>29</v>
      </c>
      <c r="I139" s="225"/>
      <c r="J139" s="226">
        <f>ROUND(I139*H139,2)</f>
        <v>0</v>
      </c>
      <c r="K139" s="222" t="s">
        <v>171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3E-05</v>
      </c>
      <c r="R139" s="229">
        <f>Q139*H139</f>
        <v>0.00087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172</v>
      </c>
      <c r="AT139" s="231" t="s">
        <v>167</v>
      </c>
      <c r="AU139" s="231" t="s">
        <v>87</v>
      </c>
      <c r="AY139" s="18" t="s">
        <v>165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172</v>
      </c>
      <c r="BM139" s="231" t="s">
        <v>191</v>
      </c>
    </row>
    <row r="140" spans="1:51" s="13" customFormat="1" ht="12">
      <c r="A140" s="13"/>
      <c r="B140" s="233"/>
      <c r="C140" s="234"/>
      <c r="D140" s="235" t="s">
        <v>174</v>
      </c>
      <c r="E140" s="236" t="s">
        <v>1</v>
      </c>
      <c r="F140" s="237" t="s">
        <v>175</v>
      </c>
      <c r="G140" s="234"/>
      <c r="H140" s="236" t="s">
        <v>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174</v>
      </c>
      <c r="AU140" s="243" t="s">
        <v>87</v>
      </c>
      <c r="AV140" s="13" t="s">
        <v>84</v>
      </c>
      <c r="AW140" s="13" t="s">
        <v>32</v>
      </c>
      <c r="AX140" s="13" t="s">
        <v>76</v>
      </c>
      <c r="AY140" s="243" t="s">
        <v>165</v>
      </c>
    </row>
    <row r="141" spans="1:51" s="14" customFormat="1" ht="12">
      <c r="A141" s="14"/>
      <c r="B141" s="244"/>
      <c r="C141" s="245"/>
      <c r="D141" s="235" t="s">
        <v>174</v>
      </c>
      <c r="E141" s="246" t="s">
        <v>1</v>
      </c>
      <c r="F141" s="247" t="s">
        <v>335</v>
      </c>
      <c r="G141" s="245"/>
      <c r="H141" s="248">
        <v>29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174</v>
      </c>
      <c r="AU141" s="254" t="s">
        <v>87</v>
      </c>
      <c r="AV141" s="14" t="s">
        <v>87</v>
      </c>
      <c r="AW141" s="14" t="s">
        <v>32</v>
      </c>
      <c r="AX141" s="14" t="s">
        <v>84</v>
      </c>
      <c r="AY141" s="254" t="s">
        <v>165</v>
      </c>
    </row>
    <row r="142" spans="1:65" s="2" customFormat="1" ht="24.15" customHeight="1">
      <c r="A142" s="39"/>
      <c r="B142" s="40"/>
      <c r="C142" s="220" t="s">
        <v>193</v>
      </c>
      <c r="D142" s="220" t="s">
        <v>167</v>
      </c>
      <c r="E142" s="221" t="s">
        <v>194</v>
      </c>
      <c r="F142" s="222" t="s">
        <v>195</v>
      </c>
      <c r="G142" s="223" t="s">
        <v>196</v>
      </c>
      <c r="H142" s="224">
        <v>2.9</v>
      </c>
      <c r="I142" s="225"/>
      <c r="J142" s="226">
        <f>ROUND(I142*H142,2)</f>
        <v>0</v>
      </c>
      <c r="K142" s="222" t="s">
        <v>171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172</v>
      </c>
      <c r="AT142" s="231" t="s">
        <v>167</v>
      </c>
      <c r="AU142" s="231" t="s">
        <v>87</v>
      </c>
      <c r="AY142" s="18" t="s">
        <v>165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172</v>
      </c>
      <c r="BM142" s="231" t="s">
        <v>197</v>
      </c>
    </row>
    <row r="143" spans="1:51" s="13" customFormat="1" ht="12">
      <c r="A143" s="13"/>
      <c r="B143" s="233"/>
      <c r="C143" s="234"/>
      <c r="D143" s="235" t="s">
        <v>174</v>
      </c>
      <c r="E143" s="236" t="s">
        <v>1</v>
      </c>
      <c r="F143" s="237" t="s">
        <v>175</v>
      </c>
      <c r="G143" s="234"/>
      <c r="H143" s="236" t="s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174</v>
      </c>
      <c r="AU143" s="243" t="s">
        <v>87</v>
      </c>
      <c r="AV143" s="13" t="s">
        <v>84</v>
      </c>
      <c r="AW143" s="13" t="s">
        <v>32</v>
      </c>
      <c r="AX143" s="13" t="s">
        <v>76</v>
      </c>
      <c r="AY143" s="243" t="s">
        <v>165</v>
      </c>
    </row>
    <row r="144" spans="1:51" s="14" customFormat="1" ht="12">
      <c r="A144" s="14"/>
      <c r="B144" s="244"/>
      <c r="C144" s="245"/>
      <c r="D144" s="235" t="s">
        <v>174</v>
      </c>
      <c r="E144" s="246" t="s">
        <v>1</v>
      </c>
      <c r="F144" s="247" t="s">
        <v>694</v>
      </c>
      <c r="G144" s="245"/>
      <c r="H144" s="248">
        <v>2.9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174</v>
      </c>
      <c r="AU144" s="254" t="s">
        <v>87</v>
      </c>
      <c r="AV144" s="14" t="s">
        <v>87</v>
      </c>
      <c r="AW144" s="14" t="s">
        <v>32</v>
      </c>
      <c r="AX144" s="14" t="s">
        <v>84</v>
      </c>
      <c r="AY144" s="254" t="s">
        <v>165</v>
      </c>
    </row>
    <row r="145" spans="1:65" s="2" customFormat="1" ht="24.15" customHeight="1">
      <c r="A145" s="39"/>
      <c r="B145" s="40"/>
      <c r="C145" s="220" t="s">
        <v>199</v>
      </c>
      <c r="D145" s="220" t="s">
        <v>167</v>
      </c>
      <c r="E145" s="221" t="s">
        <v>695</v>
      </c>
      <c r="F145" s="222" t="s">
        <v>696</v>
      </c>
      <c r="G145" s="223" t="s">
        <v>185</v>
      </c>
      <c r="H145" s="224">
        <v>1.62</v>
      </c>
      <c r="I145" s="225"/>
      <c r="J145" s="226">
        <f>ROUND(I145*H145,2)</f>
        <v>0</v>
      </c>
      <c r="K145" s="222" t="s">
        <v>171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0.00868</v>
      </c>
      <c r="R145" s="229">
        <f>Q145*H145</f>
        <v>0.0140616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172</v>
      </c>
      <c r="AT145" s="231" t="s">
        <v>167</v>
      </c>
      <c r="AU145" s="231" t="s">
        <v>87</v>
      </c>
      <c r="AY145" s="18" t="s">
        <v>165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172</v>
      </c>
      <c r="BM145" s="231" t="s">
        <v>697</v>
      </c>
    </row>
    <row r="146" spans="1:51" s="13" customFormat="1" ht="12">
      <c r="A146" s="13"/>
      <c r="B146" s="233"/>
      <c r="C146" s="234"/>
      <c r="D146" s="235" t="s">
        <v>174</v>
      </c>
      <c r="E146" s="236" t="s">
        <v>1</v>
      </c>
      <c r="F146" s="237" t="s">
        <v>175</v>
      </c>
      <c r="G146" s="234"/>
      <c r="H146" s="236" t="s">
        <v>1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174</v>
      </c>
      <c r="AU146" s="243" t="s">
        <v>87</v>
      </c>
      <c r="AV146" s="13" t="s">
        <v>84</v>
      </c>
      <c r="AW146" s="13" t="s">
        <v>32</v>
      </c>
      <c r="AX146" s="13" t="s">
        <v>76</v>
      </c>
      <c r="AY146" s="243" t="s">
        <v>165</v>
      </c>
    </row>
    <row r="147" spans="1:51" s="14" customFormat="1" ht="12">
      <c r="A147" s="14"/>
      <c r="B147" s="244"/>
      <c r="C147" s="245"/>
      <c r="D147" s="235" t="s">
        <v>174</v>
      </c>
      <c r="E147" s="246" t="s">
        <v>1</v>
      </c>
      <c r="F147" s="247" t="s">
        <v>698</v>
      </c>
      <c r="G147" s="245"/>
      <c r="H147" s="248">
        <v>1.62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174</v>
      </c>
      <c r="AU147" s="254" t="s">
        <v>87</v>
      </c>
      <c r="AV147" s="14" t="s">
        <v>87</v>
      </c>
      <c r="AW147" s="14" t="s">
        <v>32</v>
      </c>
      <c r="AX147" s="14" t="s">
        <v>84</v>
      </c>
      <c r="AY147" s="254" t="s">
        <v>165</v>
      </c>
    </row>
    <row r="148" spans="1:65" s="2" customFormat="1" ht="14.4" customHeight="1">
      <c r="A148" s="39"/>
      <c r="B148" s="40"/>
      <c r="C148" s="220" t="s">
        <v>204</v>
      </c>
      <c r="D148" s="220" t="s">
        <v>167</v>
      </c>
      <c r="E148" s="221" t="s">
        <v>699</v>
      </c>
      <c r="F148" s="222" t="s">
        <v>700</v>
      </c>
      <c r="G148" s="223" t="s">
        <v>185</v>
      </c>
      <c r="H148" s="224">
        <v>8.1</v>
      </c>
      <c r="I148" s="225"/>
      <c r="J148" s="226">
        <f>ROUND(I148*H148,2)</f>
        <v>0</v>
      </c>
      <c r="K148" s="222" t="s">
        <v>171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0.00868</v>
      </c>
      <c r="R148" s="229">
        <f>Q148*H148</f>
        <v>0.070308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172</v>
      </c>
      <c r="AT148" s="231" t="s">
        <v>167</v>
      </c>
      <c r="AU148" s="231" t="s">
        <v>87</v>
      </c>
      <c r="AY148" s="18" t="s">
        <v>165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172</v>
      </c>
      <c r="BM148" s="231" t="s">
        <v>701</v>
      </c>
    </row>
    <row r="149" spans="1:51" s="13" customFormat="1" ht="12">
      <c r="A149" s="13"/>
      <c r="B149" s="233"/>
      <c r="C149" s="234"/>
      <c r="D149" s="235" t="s">
        <v>174</v>
      </c>
      <c r="E149" s="236" t="s">
        <v>1</v>
      </c>
      <c r="F149" s="237" t="s">
        <v>175</v>
      </c>
      <c r="G149" s="234"/>
      <c r="H149" s="236" t="s">
        <v>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174</v>
      </c>
      <c r="AU149" s="243" t="s">
        <v>87</v>
      </c>
      <c r="AV149" s="13" t="s">
        <v>84</v>
      </c>
      <c r="AW149" s="13" t="s">
        <v>32</v>
      </c>
      <c r="AX149" s="13" t="s">
        <v>76</v>
      </c>
      <c r="AY149" s="243" t="s">
        <v>165</v>
      </c>
    </row>
    <row r="150" spans="1:51" s="14" customFormat="1" ht="12">
      <c r="A150" s="14"/>
      <c r="B150" s="244"/>
      <c r="C150" s="245"/>
      <c r="D150" s="235" t="s">
        <v>174</v>
      </c>
      <c r="E150" s="246" t="s">
        <v>1</v>
      </c>
      <c r="F150" s="247" t="s">
        <v>702</v>
      </c>
      <c r="G150" s="245"/>
      <c r="H150" s="248">
        <v>8.1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174</v>
      </c>
      <c r="AU150" s="254" t="s">
        <v>87</v>
      </c>
      <c r="AV150" s="14" t="s">
        <v>87</v>
      </c>
      <c r="AW150" s="14" t="s">
        <v>32</v>
      </c>
      <c r="AX150" s="14" t="s">
        <v>84</v>
      </c>
      <c r="AY150" s="254" t="s">
        <v>165</v>
      </c>
    </row>
    <row r="151" spans="1:65" s="2" customFormat="1" ht="24.15" customHeight="1">
      <c r="A151" s="39"/>
      <c r="B151" s="40"/>
      <c r="C151" s="220" t="s">
        <v>210</v>
      </c>
      <c r="D151" s="220" t="s">
        <v>167</v>
      </c>
      <c r="E151" s="221" t="s">
        <v>200</v>
      </c>
      <c r="F151" s="222" t="s">
        <v>201</v>
      </c>
      <c r="G151" s="223" t="s">
        <v>185</v>
      </c>
      <c r="H151" s="224">
        <v>4.05</v>
      </c>
      <c r="I151" s="225"/>
      <c r="J151" s="226">
        <f>ROUND(I151*H151,2)</f>
        <v>0</v>
      </c>
      <c r="K151" s="222" t="s">
        <v>171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0.0369</v>
      </c>
      <c r="R151" s="229">
        <f>Q151*H151</f>
        <v>0.149445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172</v>
      </c>
      <c r="AT151" s="231" t="s">
        <v>167</v>
      </c>
      <c r="AU151" s="231" t="s">
        <v>87</v>
      </c>
      <c r="AY151" s="18" t="s">
        <v>165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172</v>
      </c>
      <c r="BM151" s="231" t="s">
        <v>703</v>
      </c>
    </row>
    <row r="152" spans="1:51" s="13" customFormat="1" ht="12">
      <c r="A152" s="13"/>
      <c r="B152" s="233"/>
      <c r="C152" s="234"/>
      <c r="D152" s="235" t="s">
        <v>174</v>
      </c>
      <c r="E152" s="236" t="s">
        <v>1</v>
      </c>
      <c r="F152" s="237" t="s">
        <v>175</v>
      </c>
      <c r="G152" s="234"/>
      <c r="H152" s="236" t="s">
        <v>1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174</v>
      </c>
      <c r="AU152" s="243" t="s">
        <v>87</v>
      </c>
      <c r="AV152" s="13" t="s">
        <v>84</v>
      </c>
      <c r="AW152" s="13" t="s">
        <v>32</v>
      </c>
      <c r="AX152" s="13" t="s">
        <v>76</v>
      </c>
      <c r="AY152" s="243" t="s">
        <v>165</v>
      </c>
    </row>
    <row r="153" spans="1:51" s="14" customFormat="1" ht="12">
      <c r="A153" s="14"/>
      <c r="B153" s="244"/>
      <c r="C153" s="245"/>
      <c r="D153" s="235" t="s">
        <v>174</v>
      </c>
      <c r="E153" s="246" t="s">
        <v>1</v>
      </c>
      <c r="F153" s="247" t="s">
        <v>704</v>
      </c>
      <c r="G153" s="245"/>
      <c r="H153" s="248">
        <v>4.05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174</v>
      </c>
      <c r="AU153" s="254" t="s">
        <v>87</v>
      </c>
      <c r="AV153" s="14" t="s">
        <v>87</v>
      </c>
      <c r="AW153" s="14" t="s">
        <v>32</v>
      </c>
      <c r="AX153" s="14" t="s">
        <v>84</v>
      </c>
      <c r="AY153" s="254" t="s">
        <v>165</v>
      </c>
    </row>
    <row r="154" spans="1:65" s="2" customFormat="1" ht="24.15" customHeight="1">
      <c r="A154" s="39"/>
      <c r="B154" s="40"/>
      <c r="C154" s="220" t="s">
        <v>223</v>
      </c>
      <c r="D154" s="220" t="s">
        <v>167</v>
      </c>
      <c r="E154" s="221" t="s">
        <v>205</v>
      </c>
      <c r="F154" s="222" t="s">
        <v>206</v>
      </c>
      <c r="G154" s="223" t="s">
        <v>207</v>
      </c>
      <c r="H154" s="224">
        <v>41.31</v>
      </c>
      <c r="I154" s="225"/>
      <c r="J154" s="226">
        <f>ROUND(I154*H154,2)</f>
        <v>0</v>
      </c>
      <c r="K154" s="222" t="s">
        <v>171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172</v>
      </c>
      <c r="AT154" s="231" t="s">
        <v>167</v>
      </c>
      <c r="AU154" s="231" t="s">
        <v>87</v>
      </c>
      <c r="AY154" s="18" t="s">
        <v>165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172</v>
      </c>
      <c r="BM154" s="231" t="s">
        <v>705</v>
      </c>
    </row>
    <row r="155" spans="1:51" s="13" customFormat="1" ht="12">
      <c r="A155" s="13"/>
      <c r="B155" s="233"/>
      <c r="C155" s="234"/>
      <c r="D155" s="235" t="s">
        <v>174</v>
      </c>
      <c r="E155" s="236" t="s">
        <v>1</v>
      </c>
      <c r="F155" s="237" t="s">
        <v>175</v>
      </c>
      <c r="G155" s="234"/>
      <c r="H155" s="236" t="s">
        <v>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174</v>
      </c>
      <c r="AU155" s="243" t="s">
        <v>87</v>
      </c>
      <c r="AV155" s="13" t="s">
        <v>84</v>
      </c>
      <c r="AW155" s="13" t="s">
        <v>32</v>
      </c>
      <c r="AX155" s="13" t="s">
        <v>76</v>
      </c>
      <c r="AY155" s="243" t="s">
        <v>165</v>
      </c>
    </row>
    <row r="156" spans="1:51" s="14" customFormat="1" ht="12">
      <c r="A156" s="14"/>
      <c r="B156" s="244"/>
      <c r="C156" s="245"/>
      <c r="D156" s="235" t="s">
        <v>174</v>
      </c>
      <c r="E156" s="246" t="s">
        <v>1</v>
      </c>
      <c r="F156" s="247" t="s">
        <v>706</v>
      </c>
      <c r="G156" s="245"/>
      <c r="H156" s="248">
        <v>41.31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174</v>
      </c>
      <c r="AU156" s="254" t="s">
        <v>87</v>
      </c>
      <c r="AV156" s="14" t="s">
        <v>87</v>
      </c>
      <c r="AW156" s="14" t="s">
        <v>32</v>
      </c>
      <c r="AX156" s="14" t="s">
        <v>84</v>
      </c>
      <c r="AY156" s="254" t="s">
        <v>165</v>
      </c>
    </row>
    <row r="157" spans="1:65" s="2" customFormat="1" ht="24.15" customHeight="1">
      <c r="A157" s="39"/>
      <c r="B157" s="40"/>
      <c r="C157" s="220" t="s">
        <v>228</v>
      </c>
      <c r="D157" s="220" t="s">
        <v>167</v>
      </c>
      <c r="E157" s="221" t="s">
        <v>707</v>
      </c>
      <c r="F157" s="222" t="s">
        <v>708</v>
      </c>
      <c r="G157" s="223" t="s">
        <v>207</v>
      </c>
      <c r="H157" s="224">
        <v>5.832</v>
      </c>
      <c r="I157" s="225"/>
      <c r="J157" s="226">
        <f>ROUND(I157*H157,2)</f>
        <v>0</v>
      </c>
      <c r="K157" s="222" t="s">
        <v>171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172</v>
      </c>
      <c r="AT157" s="231" t="s">
        <v>167</v>
      </c>
      <c r="AU157" s="231" t="s">
        <v>87</v>
      </c>
      <c r="AY157" s="18" t="s">
        <v>165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172</v>
      </c>
      <c r="BM157" s="231" t="s">
        <v>709</v>
      </c>
    </row>
    <row r="158" spans="1:51" s="13" customFormat="1" ht="12">
      <c r="A158" s="13"/>
      <c r="B158" s="233"/>
      <c r="C158" s="234"/>
      <c r="D158" s="235" t="s">
        <v>174</v>
      </c>
      <c r="E158" s="236" t="s">
        <v>1</v>
      </c>
      <c r="F158" s="237" t="s">
        <v>175</v>
      </c>
      <c r="G158" s="234"/>
      <c r="H158" s="236" t="s">
        <v>1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174</v>
      </c>
      <c r="AU158" s="243" t="s">
        <v>87</v>
      </c>
      <c r="AV158" s="13" t="s">
        <v>84</v>
      </c>
      <c r="AW158" s="13" t="s">
        <v>32</v>
      </c>
      <c r="AX158" s="13" t="s">
        <v>76</v>
      </c>
      <c r="AY158" s="243" t="s">
        <v>165</v>
      </c>
    </row>
    <row r="159" spans="1:51" s="14" customFormat="1" ht="12">
      <c r="A159" s="14"/>
      <c r="B159" s="244"/>
      <c r="C159" s="245"/>
      <c r="D159" s="235" t="s">
        <v>174</v>
      </c>
      <c r="E159" s="246" t="s">
        <v>1</v>
      </c>
      <c r="F159" s="247" t="s">
        <v>710</v>
      </c>
      <c r="G159" s="245"/>
      <c r="H159" s="248">
        <v>22.032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174</v>
      </c>
      <c r="AU159" s="254" t="s">
        <v>87</v>
      </c>
      <c r="AV159" s="14" t="s">
        <v>87</v>
      </c>
      <c r="AW159" s="14" t="s">
        <v>32</v>
      </c>
      <c r="AX159" s="14" t="s">
        <v>76</v>
      </c>
      <c r="AY159" s="254" t="s">
        <v>165</v>
      </c>
    </row>
    <row r="160" spans="1:51" s="14" customFormat="1" ht="12">
      <c r="A160" s="14"/>
      <c r="B160" s="244"/>
      <c r="C160" s="245"/>
      <c r="D160" s="235" t="s">
        <v>174</v>
      </c>
      <c r="E160" s="246" t="s">
        <v>1</v>
      </c>
      <c r="F160" s="247" t="s">
        <v>711</v>
      </c>
      <c r="G160" s="245"/>
      <c r="H160" s="248">
        <v>-2.592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174</v>
      </c>
      <c r="AU160" s="254" t="s">
        <v>87</v>
      </c>
      <c r="AV160" s="14" t="s">
        <v>87</v>
      </c>
      <c r="AW160" s="14" t="s">
        <v>32</v>
      </c>
      <c r="AX160" s="14" t="s">
        <v>76</v>
      </c>
      <c r="AY160" s="254" t="s">
        <v>165</v>
      </c>
    </row>
    <row r="161" spans="1:51" s="15" customFormat="1" ht="12">
      <c r="A161" s="15"/>
      <c r="B161" s="255"/>
      <c r="C161" s="256"/>
      <c r="D161" s="235" t="s">
        <v>174</v>
      </c>
      <c r="E161" s="257" t="s">
        <v>684</v>
      </c>
      <c r="F161" s="258" t="s">
        <v>130</v>
      </c>
      <c r="G161" s="256"/>
      <c r="H161" s="259">
        <v>19.44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5" t="s">
        <v>174</v>
      </c>
      <c r="AU161" s="265" t="s">
        <v>87</v>
      </c>
      <c r="AV161" s="15" t="s">
        <v>172</v>
      </c>
      <c r="AW161" s="15" t="s">
        <v>32</v>
      </c>
      <c r="AX161" s="15" t="s">
        <v>76</v>
      </c>
      <c r="AY161" s="265" t="s">
        <v>165</v>
      </c>
    </row>
    <row r="162" spans="1:51" s="14" customFormat="1" ht="12">
      <c r="A162" s="14"/>
      <c r="B162" s="244"/>
      <c r="C162" s="245"/>
      <c r="D162" s="235" t="s">
        <v>174</v>
      </c>
      <c r="E162" s="246" t="s">
        <v>1</v>
      </c>
      <c r="F162" s="247" t="s">
        <v>712</v>
      </c>
      <c r="G162" s="245"/>
      <c r="H162" s="248">
        <v>5.832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174</v>
      </c>
      <c r="AU162" s="254" t="s">
        <v>87</v>
      </c>
      <c r="AV162" s="14" t="s">
        <v>87</v>
      </c>
      <c r="AW162" s="14" t="s">
        <v>32</v>
      </c>
      <c r="AX162" s="14" t="s">
        <v>84</v>
      </c>
      <c r="AY162" s="254" t="s">
        <v>165</v>
      </c>
    </row>
    <row r="163" spans="1:65" s="2" customFormat="1" ht="24.15" customHeight="1">
      <c r="A163" s="39"/>
      <c r="B163" s="40"/>
      <c r="C163" s="220" t="s">
        <v>234</v>
      </c>
      <c r="D163" s="220" t="s">
        <v>167</v>
      </c>
      <c r="E163" s="221" t="s">
        <v>713</v>
      </c>
      <c r="F163" s="222" t="s">
        <v>714</v>
      </c>
      <c r="G163" s="223" t="s">
        <v>207</v>
      </c>
      <c r="H163" s="224">
        <v>13.608</v>
      </c>
      <c r="I163" s="225"/>
      <c r="J163" s="226">
        <f>ROUND(I163*H163,2)</f>
        <v>0</v>
      </c>
      <c r="K163" s="222" t="s">
        <v>171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172</v>
      </c>
      <c r="AT163" s="231" t="s">
        <v>167</v>
      </c>
      <c r="AU163" s="231" t="s">
        <v>87</v>
      </c>
      <c r="AY163" s="18" t="s">
        <v>165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172</v>
      </c>
      <c r="BM163" s="231" t="s">
        <v>715</v>
      </c>
    </row>
    <row r="164" spans="1:51" s="14" customFormat="1" ht="12">
      <c r="A164" s="14"/>
      <c r="B164" s="244"/>
      <c r="C164" s="245"/>
      <c r="D164" s="235" t="s">
        <v>174</v>
      </c>
      <c r="E164" s="246" t="s">
        <v>1</v>
      </c>
      <c r="F164" s="247" t="s">
        <v>716</v>
      </c>
      <c r="G164" s="245"/>
      <c r="H164" s="248">
        <v>13.608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174</v>
      </c>
      <c r="AU164" s="254" t="s">
        <v>87</v>
      </c>
      <c r="AV164" s="14" t="s">
        <v>87</v>
      </c>
      <c r="AW164" s="14" t="s">
        <v>32</v>
      </c>
      <c r="AX164" s="14" t="s">
        <v>84</v>
      </c>
      <c r="AY164" s="254" t="s">
        <v>165</v>
      </c>
    </row>
    <row r="165" spans="1:65" s="2" customFormat="1" ht="24.15" customHeight="1">
      <c r="A165" s="39"/>
      <c r="B165" s="40"/>
      <c r="C165" s="220" t="s">
        <v>239</v>
      </c>
      <c r="D165" s="220" t="s">
        <v>167</v>
      </c>
      <c r="E165" s="221" t="s">
        <v>211</v>
      </c>
      <c r="F165" s="222" t="s">
        <v>212</v>
      </c>
      <c r="G165" s="223" t="s">
        <v>207</v>
      </c>
      <c r="H165" s="224">
        <v>21.685</v>
      </c>
      <c r="I165" s="225"/>
      <c r="J165" s="226">
        <f>ROUND(I165*H165,2)</f>
        <v>0</v>
      </c>
      <c r="K165" s="222" t="s">
        <v>171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172</v>
      </c>
      <c r="AT165" s="231" t="s">
        <v>167</v>
      </c>
      <c r="AU165" s="231" t="s">
        <v>87</v>
      </c>
      <c r="AY165" s="18" t="s">
        <v>165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172</v>
      </c>
      <c r="BM165" s="231" t="s">
        <v>213</v>
      </c>
    </row>
    <row r="166" spans="1:51" s="13" customFormat="1" ht="12">
      <c r="A166" s="13"/>
      <c r="B166" s="233"/>
      <c r="C166" s="234"/>
      <c r="D166" s="235" t="s">
        <v>174</v>
      </c>
      <c r="E166" s="236" t="s">
        <v>1</v>
      </c>
      <c r="F166" s="237" t="s">
        <v>175</v>
      </c>
      <c r="G166" s="234"/>
      <c r="H166" s="236" t="s">
        <v>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174</v>
      </c>
      <c r="AU166" s="243" t="s">
        <v>87</v>
      </c>
      <c r="AV166" s="13" t="s">
        <v>84</v>
      </c>
      <c r="AW166" s="13" t="s">
        <v>32</v>
      </c>
      <c r="AX166" s="13" t="s">
        <v>76</v>
      </c>
      <c r="AY166" s="243" t="s">
        <v>165</v>
      </c>
    </row>
    <row r="167" spans="1:51" s="13" customFormat="1" ht="12">
      <c r="A167" s="13"/>
      <c r="B167" s="233"/>
      <c r="C167" s="234"/>
      <c r="D167" s="235" t="s">
        <v>174</v>
      </c>
      <c r="E167" s="236" t="s">
        <v>1</v>
      </c>
      <c r="F167" s="237" t="s">
        <v>214</v>
      </c>
      <c r="G167" s="234"/>
      <c r="H167" s="236" t="s">
        <v>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174</v>
      </c>
      <c r="AU167" s="243" t="s">
        <v>87</v>
      </c>
      <c r="AV167" s="13" t="s">
        <v>84</v>
      </c>
      <c r="AW167" s="13" t="s">
        <v>32</v>
      </c>
      <c r="AX167" s="13" t="s">
        <v>76</v>
      </c>
      <c r="AY167" s="243" t="s">
        <v>165</v>
      </c>
    </row>
    <row r="168" spans="1:51" s="14" customFormat="1" ht="12">
      <c r="A168" s="14"/>
      <c r="B168" s="244"/>
      <c r="C168" s="245"/>
      <c r="D168" s="235" t="s">
        <v>174</v>
      </c>
      <c r="E168" s="246" t="s">
        <v>1</v>
      </c>
      <c r="F168" s="247" t="s">
        <v>717</v>
      </c>
      <c r="G168" s="245"/>
      <c r="H168" s="248">
        <v>12.393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174</v>
      </c>
      <c r="AU168" s="254" t="s">
        <v>87</v>
      </c>
      <c r="AV168" s="14" t="s">
        <v>87</v>
      </c>
      <c r="AW168" s="14" t="s">
        <v>32</v>
      </c>
      <c r="AX168" s="14" t="s">
        <v>76</v>
      </c>
      <c r="AY168" s="254" t="s">
        <v>165</v>
      </c>
    </row>
    <row r="169" spans="1:51" s="14" customFormat="1" ht="12">
      <c r="A169" s="14"/>
      <c r="B169" s="244"/>
      <c r="C169" s="245"/>
      <c r="D169" s="235" t="s">
        <v>174</v>
      </c>
      <c r="E169" s="246" t="s">
        <v>1</v>
      </c>
      <c r="F169" s="247" t="s">
        <v>718</v>
      </c>
      <c r="G169" s="245"/>
      <c r="H169" s="248">
        <v>45.441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174</v>
      </c>
      <c r="AU169" s="254" t="s">
        <v>87</v>
      </c>
      <c r="AV169" s="14" t="s">
        <v>87</v>
      </c>
      <c r="AW169" s="14" t="s">
        <v>32</v>
      </c>
      <c r="AX169" s="14" t="s">
        <v>76</v>
      </c>
      <c r="AY169" s="254" t="s">
        <v>165</v>
      </c>
    </row>
    <row r="170" spans="1:51" s="14" customFormat="1" ht="12">
      <c r="A170" s="14"/>
      <c r="B170" s="244"/>
      <c r="C170" s="245"/>
      <c r="D170" s="235" t="s">
        <v>174</v>
      </c>
      <c r="E170" s="246" t="s">
        <v>1</v>
      </c>
      <c r="F170" s="247" t="s">
        <v>719</v>
      </c>
      <c r="G170" s="245"/>
      <c r="H170" s="248">
        <v>6.8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174</v>
      </c>
      <c r="AU170" s="254" t="s">
        <v>87</v>
      </c>
      <c r="AV170" s="14" t="s">
        <v>87</v>
      </c>
      <c r="AW170" s="14" t="s">
        <v>32</v>
      </c>
      <c r="AX170" s="14" t="s">
        <v>76</v>
      </c>
      <c r="AY170" s="254" t="s">
        <v>165</v>
      </c>
    </row>
    <row r="171" spans="1:51" s="14" customFormat="1" ht="12">
      <c r="A171" s="14"/>
      <c r="B171" s="244"/>
      <c r="C171" s="245"/>
      <c r="D171" s="235" t="s">
        <v>174</v>
      </c>
      <c r="E171" s="246" t="s">
        <v>1</v>
      </c>
      <c r="F171" s="247" t="s">
        <v>720</v>
      </c>
      <c r="G171" s="245"/>
      <c r="H171" s="248">
        <v>23.288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174</v>
      </c>
      <c r="AU171" s="254" t="s">
        <v>87</v>
      </c>
      <c r="AV171" s="14" t="s">
        <v>87</v>
      </c>
      <c r="AW171" s="14" t="s">
        <v>32</v>
      </c>
      <c r="AX171" s="14" t="s">
        <v>76</v>
      </c>
      <c r="AY171" s="254" t="s">
        <v>165</v>
      </c>
    </row>
    <row r="172" spans="1:51" s="14" customFormat="1" ht="12">
      <c r="A172" s="14"/>
      <c r="B172" s="244"/>
      <c r="C172" s="245"/>
      <c r="D172" s="235" t="s">
        <v>174</v>
      </c>
      <c r="E172" s="246" t="s">
        <v>1</v>
      </c>
      <c r="F172" s="247" t="s">
        <v>721</v>
      </c>
      <c r="G172" s="245"/>
      <c r="H172" s="248">
        <v>-8.591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174</v>
      </c>
      <c r="AU172" s="254" t="s">
        <v>87</v>
      </c>
      <c r="AV172" s="14" t="s">
        <v>87</v>
      </c>
      <c r="AW172" s="14" t="s">
        <v>32</v>
      </c>
      <c r="AX172" s="14" t="s">
        <v>76</v>
      </c>
      <c r="AY172" s="254" t="s">
        <v>165</v>
      </c>
    </row>
    <row r="173" spans="1:51" s="14" customFormat="1" ht="12">
      <c r="A173" s="14"/>
      <c r="B173" s="244"/>
      <c r="C173" s="245"/>
      <c r="D173" s="235" t="s">
        <v>174</v>
      </c>
      <c r="E173" s="246" t="s">
        <v>1</v>
      </c>
      <c r="F173" s="247" t="s">
        <v>722</v>
      </c>
      <c r="G173" s="245"/>
      <c r="H173" s="248">
        <v>-5.765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174</v>
      </c>
      <c r="AU173" s="254" t="s">
        <v>87</v>
      </c>
      <c r="AV173" s="14" t="s">
        <v>87</v>
      </c>
      <c r="AW173" s="14" t="s">
        <v>32</v>
      </c>
      <c r="AX173" s="14" t="s">
        <v>76</v>
      </c>
      <c r="AY173" s="254" t="s">
        <v>165</v>
      </c>
    </row>
    <row r="174" spans="1:51" s="14" customFormat="1" ht="12">
      <c r="A174" s="14"/>
      <c r="B174" s="244"/>
      <c r="C174" s="245"/>
      <c r="D174" s="235" t="s">
        <v>174</v>
      </c>
      <c r="E174" s="246" t="s">
        <v>1</v>
      </c>
      <c r="F174" s="247" t="s">
        <v>723</v>
      </c>
      <c r="G174" s="245"/>
      <c r="H174" s="248">
        <v>-1.283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174</v>
      </c>
      <c r="AU174" s="254" t="s">
        <v>87</v>
      </c>
      <c r="AV174" s="14" t="s">
        <v>87</v>
      </c>
      <c r="AW174" s="14" t="s">
        <v>32</v>
      </c>
      <c r="AX174" s="14" t="s">
        <v>76</v>
      </c>
      <c r="AY174" s="254" t="s">
        <v>165</v>
      </c>
    </row>
    <row r="175" spans="1:51" s="15" customFormat="1" ht="12">
      <c r="A175" s="15"/>
      <c r="B175" s="255"/>
      <c r="C175" s="256"/>
      <c r="D175" s="235" t="s">
        <v>174</v>
      </c>
      <c r="E175" s="257" t="s">
        <v>132</v>
      </c>
      <c r="F175" s="258" t="s">
        <v>130</v>
      </c>
      <c r="G175" s="256"/>
      <c r="H175" s="259">
        <v>72.283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5" t="s">
        <v>174</v>
      </c>
      <c r="AU175" s="265" t="s">
        <v>87</v>
      </c>
      <c r="AV175" s="15" t="s">
        <v>172</v>
      </c>
      <c r="AW175" s="15" t="s">
        <v>32</v>
      </c>
      <c r="AX175" s="15" t="s">
        <v>76</v>
      </c>
      <c r="AY175" s="265" t="s">
        <v>165</v>
      </c>
    </row>
    <row r="176" spans="1:51" s="14" customFormat="1" ht="12">
      <c r="A176" s="14"/>
      <c r="B176" s="244"/>
      <c r="C176" s="245"/>
      <c r="D176" s="235" t="s">
        <v>174</v>
      </c>
      <c r="E176" s="246" t="s">
        <v>1</v>
      </c>
      <c r="F176" s="247" t="s">
        <v>222</v>
      </c>
      <c r="G176" s="245"/>
      <c r="H176" s="248">
        <v>21.685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174</v>
      </c>
      <c r="AU176" s="254" t="s">
        <v>87</v>
      </c>
      <c r="AV176" s="14" t="s">
        <v>87</v>
      </c>
      <c r="AW176" s="14" t="s">
        <v>32</v>
      </c>
      <c r="AX176" s="14" t="s">
        <v>84</v>
      </c>
      <c r="AY176" s="254" t="s">
        <v>165</v>
      </c>
    </row>
    <row r="177" spans="1:65" s="2" customFormat="1" ht="24.15" customHeight="1">
      <c r="A177" s="39"/>
      <c r="B177" s="40"/>
      <c r="C177" s="220" t="s">
        <v>254</v>
      </c>
      <c r="D177" s="220" t="s">
        <v>167</v>
      </c>
      <c r="E177" s="221" t="s">
        <v>224</v>
      </c>
      <c r="F177" s="222" t="s">
        <v>225</v>
      </c>
      <c r="G177" s="223" t="s">
        <v>207</v>
      </c>
      <c r="H177" s="224">
        <v>50.598</v>
      </c>
      <c r="I177" s="225"/>
      <c r="J177" s="226">
        <f>ROUND(I177*H177,2)</f>
        <v>0</v>
      </c>
      <c r="K177" s="222" t="s">
        <v>171</v>
      </c>
      <c r="L177" s="45"/>
      <c r="M177" s="227" t="s">
        <v>1</v>
      </c>
      <c r="N177" s="228" t="s">
        <v>41</v>
      </c>
      <c r="O177" s="92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172</v>
      </c>
      <c r="AT177" s="231" t="s">
        <v>167</v>
      </c>
      <c r="AU177" s="231" t="s">
        <v>87</v>
      </c>
      <c r="AY177" s="18" t="s">
        <v>165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84</v>
      </c>
      <c r="BK177" s="232">
        <f>ROUND(I177*H177,2)</f>
        <v>0</v>
      </c>
      <c r="BL177" s="18" t="s">
        <v>172</v>
      </c>
      <c r="BM177" s="231" t="s">
        <v>226</v>
      </c>
    </row>
    <row r="178" spans="1:51" s="14" customFormat="1" ht="12">
      <c r="A178" s="14"/>
      <c r="B178" s="244"/>
      <c r="C178" s="245"/>
      <c r="D178" s="235" t="s">
        <v>174</v>
      </c>
      <c r="E178" s="246" t="s">
        <v>1</v>
      </c>
      <c r="F178" s="247" t="s">
        <v>227</v>
      </c>
      <c r="G178" s="245"/>
      <c r="H178" s="248">
        <v>50.598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174</v>
      </c>
      <c r="AU178" s="254" t="s">
        <v>87</v>
      </c>
      <c r="AV178" s="14" t="s">
        <v>87</v>
      </c>
      <c r="AW178" s="14" t="s">
        <v>32</v>
      </c>
      <c r="AX178" s="14" t="s">
        <v>84</v>
      </c>
      <c r="AY178" s="254" t="s">
        <v>165</v>
      </c>
    </row>
    <row r="179" spans="1:65" s="2" customFormat="1" ht="37.8" customHeight="1">
      <c r="A179" s="39"/>
      <c r="B179" s="40"/>
      <c r="C179" s="220" t="s">
        <v>259</v>
      </c>
      <c r="D179" s="220" t="s">
        <v>167</v>
      </c>
      <c r="E179" s="221" t="s">
        <v>724</v>
      </c>
      <c r="F179" s="222" t="s">
        <v>725</v>
      </c>
      <c r="G179" s="223" t="s">
        <v>207</v>
      </c>
      <c r="H179" s="224">
        <v>0.3</v>
      </c>
      <c r="I179" s="225"/>
      <c r="J179" s="226">
        <f>ROUND(I179*H179,2)</f>
        <v>0</v>
      </c>
      <c r="K179" s="222" t="s">
        <v>171</v>
      </c>
      <c r="L179" s="45"/>
      <c r="M179" s="227" t="s">
        <v>1</v>
      </c>
      <c r="N179" s="228" t="s">
        <v>41</v>
      </c>
      <c r="O179" s="9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172</v>
      </c>
      <c r="AT179" s="231" t="s">
        <v>167</v>
      </c>
      <c r="AU179" s="231" t="s">
        <v>87</v>
      </c>
      <c r="AY179" s="18" t="s">
        <v>165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2">
        <f>ROUND(I179*H179,2)</f>
        <v>0</v>
      </c>
      <c r="BL179" s="18" t="s">
        <v>172</v>
      </c>
      <c r="BM179" s="231" t="s">
        <v>726</v>
      </c>
    </row>
    <row r="180" spans="1:51" s="13" customFormat="1" ht="12">
      <c r="A180" s="13"/>
      <c r="B180" s="233"/>
      <c r="C180" s="234"/>
      <c r="D180" s="235" t="s">
        <v>174</v>
      </c>
      <c r="E180" s="236" t="s">
        <v>1</v>
      </c>
      <c r="F180" s="237" t="s">
        <v>175</v>
      </c>
      <c r="G180" s="234"/>
      <c r="H180" s="236" t="s">
        <v>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174</v>
      </c>
      <c r="AU180" s="243" t="s">
        <v>87</v>
      </c>
      <c r="AV180" s="13" t="s">
        <v>84</v>
      </c>
      <c r="AW180" s="13" t="s">
        <v>32</v>
      </c>
      <c r="AX180" s="13" t="s">
        <v>76</v>
      </c>
      <c r="AY180" s="243" t="s">
        <v>165</v>
      </c>
    </row>
    <row r="181" spans="1:51" s="14" customFormat="1" ht="12">
      <c r="A181" s="14"/>
      <c r="B181" s="244"/>
      <c r="C181" s="245"/>
      <c r="D181" s="235" t="s">
        <v>174</v>
      </c>
      <c r="E181" s="246" t="s">
        <v>1</v>
      </c>
      <c r="F181" s="247" t="s">
        <v>727</v>
      </c>
      <c r="G181" s="245"/>
      <c r="H181" s="248">
        <v>1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174</v>
      </c>
      <c r="AU181" s="254" t="s">
        <v>87</v>
      </c>
      <c r="AV181" s="14" t="s">
        <v>87</v>
      </c>
      <c r="AW181" s="14" t="s">
        <v>32</v>
      </c>
      <c r="AX181" s="14" t="s">
        <v>76</v>
      </c>
      <c r="AY181" s="254" t="s">
        <v>165</v>
      </c>
    </row>
    <row r="182" spans="1:51" s="15" customFormat="1" ht="12">
      <c r="A182" s="15"/>
      <c r="B182" s="255"/>
      <c r="C182" s="256"/>
      <c r="D182" s="235" t="s">
        <v>174</v>
      </c>
      <c r="E182" s="257" t="s">
        <v>686</v>
      </c>
      <c r="F182" s="258" t="s">
        <v>130</v>
      </c>
      <c r="G182" s="256"/>
      <c r="H182" s="259">
        <v>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5" t="s">
        <v>174</v>
      </c>
      <c r="AU182" s="265" t="s">
        <v>87</v>
      </c>
      <c r="AV182" s="15" t="s">
        <v>172</v>
      </c>
      <c r="AW182" s="15" t="s">
        <v>32</v>
      </c>
      <c r="AX182" s="15" t="s">
        <v>76</v>
      </c>
      <c r="AY182" s="265" t="s">
        <v>165</v>
      </c>
    </row>
    <row r="183" spans="1:51" s="14" customFormat="1" ht="12">
      <c r="A183" s="14"/>
      <c r="B183" s="244"/>
      <c r="C183" s="245"/>
      <c r="D183" s="235" t="s">
        <v>174</v>
      </c>
      <c r="E183" s="246" t="s">
        <v>1</v>
      </c>
      <c r="F183" s="247" t="s">
        <v>728</v>
      </c>
      <c r="G183" s="245"/>
      <c r="H183" s="248">
        <v>0.3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174</v>
      </c>
      <c r="AU183" s="254" t="s">
        <v>87</v>
      </c>
      <c r="AV183" s="14" t="s">
        <v>87</v>
      </c>
      <c r="AW183" s="14" t="s">
        <v>32</v>
      </c>
      <c r="AX183" s="14" t="s">
        <v>84</v>
      </c>
      <c r="AY183" s="254" t="s">
        <v>165</v>
      </c>
    </row>
    <row r="184" spans="1:65" s="2" customFormat="1" ht="37.8" customHeight="1">
      <c r="A184" s="39"/>
      <c r="B184" s="40"/>
      <c r="C184" s="220" t="s">
        <v>8</v>
      </c>
      <c r="D184" s="220" t="s">
        <v>167</v>
      </c>
      <c r="E184" s="221" t="s">
        <v>729</v>
      </c>
      <c r="F184" s="222" t="s">
        <v>730</v>
      </c>
      <c r="G184" s="223" t="s">
        <v>207</v>
      </c>
      <c r="H184" s="224">
        <v>0.7</v>
      </c>
      <c r="I184" s="225"/>
      <c r="J184" s="226">
        <f>ROUND(I184*H184,2)</f>
        <v>0</v>
      </c>
      <c r="K184" s="222" t="s">
        <v>171</v>
      </c>
      <c r="L184" s="45"/>
      <c r="M184" s="227" t="s">
        <v>1</v>
      </c>
      <c r="N184" s="228" t="s">
        <v>41</v>
      </c>
      <c r="O184" s="9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172</v>
      </c>
      <c r="AT184" s="231" t="s">
        <v>167</v>
      </c>
      <c r="AU184" s="231" t="s">
        <v>87</v>
      </c>
      <c r="AY184" s="18" t="s">
        <v>165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84</v>
      </c>
      <c r="BK184" s="232">
        <f>ROUND(I184*H184,2)</f>
        <v>0</v>
      </c>
      <c r="BL184" s="18" t="s">
        <v>172</v>
      </c>
      <c r="BM184" s="231" t="s">
        <v>731</v>
      </c>
    </row>
    <row r="185" spans="1:51" s="14" customFormat="1" ht="12">
      <c r="A185" s="14"/>
      <c r="B185" s="244"/>
      <c r="C185" s="245"/>
      <c r="D185" s="235" t="s">
        <v>174</v>
      </c>
      <c r="E185" s="246" t="s">
        <v>1</v>
      </c>
      <c r="F185" s="247" t="s">
        <v>732</v>
      </c>
      <c r="G185" s="245"/>
      <c r="H185" s="248">
        <v>0.7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174</v>
      </c>
      <c r="AU185" s="254" t="s">
        <v>87</v>
      </c>
      <c r="AV185" s="14" t="s">
        <v>87</v>
      </c>
      <c r="AW185" s="14" t="s">
        <v>32</v>
      </c>
      <c r="AX185" s="14" t="s">
        <v>84</v>
      </c>
      <c r="AY185" s="254" t="s">
        <v>165</v>
      </c>
    </row>
    <row r="186" spans="1:65" s="2" customFormat="1" ht="14.4" customHeight="1">
      <c r="A186" s="39"/>
      <c r="B186" s="40"/>
      <c r="C186" s="220" t="s">
        <v>268</v>
      </c>
      <c r="D186" s="220" t="s">
        <v>167</v>
      </c>
      <c r="E186" s="221" t="s">
        <v>229</v>
      </c>
      <c r="F186" s="222" t="s">
        <v>230</v>
      </c>
      <c r="G186" s="223" t="s">
        <v>170</v>
      </c>
      <c r="H186" s="224">
        <v>232.88</v>
      </c>
      <c r="I186" s="225"/>
      <c r="J186" s="226">
        <f>ROUND(I186*H186,2)</f>
        <v>0</v>
      </c>
      <c r="K186" s="222" t="s">
        <v>171</v>
      </c>
      <c r="L186" s="45"/>
      <c r="M186" s="227" t="s">
        <v>1</v>
      </c>
      <c r="N186" s="228" t="s">
        <v>41</v>
      </c>
      <c r="O186" s="92"/>
      <c r="P186" s="229">
        <f>O186*H186</f>
        <v>0</v>
      </c>
      <c r="Q186" s="229">
        <v>0.00084</v>
      </c>
      <c r="R186" s="229">
        <f>Q186*H186</f>
        <v>0.1956192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172</v>
      </c>
      <c r="AT186" s="231" t="s">
        <v>167</v>
      </c>
      <c r="AU186" s="231" t="s">
        <v>87</v>
      </c>
      <c r="AY186" s="18" t="s">
        <v>165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84</v>
      </c>
      <c r="BK186" s="232">
        <f>ROUND(I186*H186,2)</f>
        <v>0</v>
      </c>
      <c r="BL186" s="18" t="s">
        <v>172</v>
      </c>
      <c r="BM186" s="231" t="s">
        <v>231</v>
      </c>
    </row>
    <row r="187" spans="1:51" s="13" customFormat="1" ht="12">
      <c r="A187" s="13"/>
      <c r="B187" s="233"/>
      <c r="C187" s="234"/>
      <c r="D187" s="235" t="s">
        <v>174</v>
      </c>
      <c r="E187" s="236" t="s">
        <v>1</v>
      </c>
      <c r="F187" s="237" t="s">
        <v>175</v>
      </c>
      <c r="G187" s="234"/>
      <c r="H187" s="236" t="s">
        <v>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174</v>
      </c>
      <c r="AU187" s="243" t="s">
        <v>87</v>
      </c>
      <c r="AV187" s="13" t="s">
        <v>84</v>
      </c>
      <c r="AW187" s="13" t="s">
        <v>32</v>
      </c>
      <c r="AX187" s="13" t="s">
        <v>76</v>
      </c>
      <c r="AY187" s="243" t="s">
        <v>165</v>
      </c>
    </row>
    <row r="188" spans="1:51" s="14" customFormat="1" ht="12">
      <c r="A188" s="14"/>
      <c r="B188" s="244"/>
      <c r="C188" s="245"/>
      <c r="D188" s="235" t="s">
        <v>174</v>
      </c>
      <c r="E188" s="246" t="s">
        <v>1</v>
      </c>
      <c r="F188" s="247" t="s">
        <v>733</v>
      </c>
      <c r="G188" s="245"/>
      <c r="H188" s="248">
        <v>30.6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174</v>
      </c>
      <c r="AU188" s="254" t="s">
        <v>87</v>
      </c>
      <c r="AV188" s="14" t="s">
        <v>87</v>
      </c>
      <c r="AW188" s="14" t="s">
        <v>32</v>
      </c>
      <c r="AX188" s="14" t="s">
        <v>76</v>
      </c>
      <c r="AY188" s="254" t="s">
        <v>165</v>
      </c>
    </row>
    <row r="189" spans="1:51" s="14" customFormat="1" ht="12">
      <c r="A189" s="14"/>
      <c r="B189" s="244"/>
      <c r="C189" s="245"/>
      <c r="D189" s="235" t="s">
        <v>174</v>
      </c>
      <c r="E189" s="246" t="s">
        <v>1</v>
      </c>
      <c r="F189" s="247" t="s">
        <v>734</v>
      </c>
      <c r="G189" s="245"/>
      <c r="H189" s="248">
        <v>166.6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174</v>
      </c>
      <c r="AU189" s="254" t="s">
        <v>87</v>
      </c>
      <c r="AV189" s="14" t="s">
        <v>87</v>
      </c>
      <c r="AW189" s="14" t="s">
        <v>32</v>
      </c>
      <c r="AX189" s="14" t="s">
        <v>76</v>
      </c>
      <c r="AY189" s="254" t="s">
        <v>165</v>
      </c>
    </row>
    <row r="190" spans="1:51" s="14" customFormat="1" ht="12">
      <c r="A190" s="14"/>
      <c r="B190" s="244"/>
      <c r="C190" s="245"/>
      <c r="D190" s="235" t="s">
        <v>174</v>
      </c>
      <c r="E190" s="246" t="s">
        <v>1</v>
      </c>
      <c r="F190" s="247" t="s">
        <v>735</v>
      </c>
      <c r="G190" s="245"/>
      <c r="H190" s="248">
        <v>13.6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174</v>
      </c>
      <c r="AU190" s="254" t="s">
        <v>87</v>
      </c>
      <c r="AV190" s="14" t="s">
        <v>87</v>
      </c>
      <c r="AW190" s="14" t="s">
        <v>32</v>
      </c>
      <c r="AX190" s="14" t="s">
        <v>76</v>
      </c>
      <c r="AY190" s="254" t="s">
        <v>165</v>
      </c>
    </row>
    <row r="191" spans="1:51" s="14" customFormat="1" ht="12">
      <c r="A191" s="14"/>
      <c r="B191" s="244"/>
      <c r="C191" s="245"/>
      <c r="D191" s="235" t="s">
        <v>174</v>
      </c>
      <c r="E191" s="246" t="s">
        <v>1</v>
      </c>
      <c r="F191" s="247" t="s">
        <v>736</v>
      </c>
      <c r="G191" s="245"/>
      <c r="H191" s="248">
        <v>22.08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174</v>
      </c>
      <c r="AU191" s="254" t="s">
        <v>87</v>
      </c>
      <c r="AV191" s="14" t="s">
        <v>87</v>
      </c>
      <c r="AW191" s="14" t="s">
        <v>32</v>
      </c>
      <c r="AX191" s="14" t="s">
        <v>76</v>
      </c>
      <c r="AY191" s="254" t="s">
        <v>165</v>
      </c>
    </row>
    <row r="192" spans="1:51" s="15" customFormat="1" ht="12">
      <c r="A192" s="15"/>
      <c r="B192" s="255"/>
      <c r="C192" s="256"/>
      <c r="D192" s="235" t="s">
        <v>174</v>
      </c>
      <c r="E192" s="257" t="s">
        <v>107</v>
      </c>
      <c r="F192" s="258" t="s">
        <v>130</v>
      </c>
      <c r="G192" s="256"/>
      <c r="H192" s="259">
        <v>232.88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5" t="s">
        <v>174</v>
      </c>
      <c r="AU192" s="265" t="s">
        <v>87</v>
      </c>
      <c r="AV192" s="15" t="s">
        <v>172</v>
      </c>
      <c r="AW192" s="15" t="s">
        <v>32</v>
      </c>
      <c r="AX192" s="15" t="s">
        <v>76</v>
      </c>
      <c r="AY192" s="265" t="s">
        <v>165</v>
      </c>
    </row>
    <row r="193" spans="1:51" s="14" customFormat="1" ht="12">
      <c r="A193" s="14"/>
      <c r="B193" s="244"/>
      <c r="C193" s="245"/>
      <c r="D193" s="235" t="s">
        <v>174</v>
      </c>
      <c r="E193" s="246" t="s">
        <v>1</v>
      </c>
      <c r="F193" s="247" t="s">
        <v>107</v>
      </c>
      <c r="G193" s="245"/>
      <c r="H193" s="248">
        <v>232.88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174</v>
      </c>
      <c r="AU193" s="254" t="s">
        <v>87</v>
      </c>
      <c r="AV193" s="14" t="s">
        <v>87</v>
      </c>
      <c r="AW193" s="14" t="s">
        <v>32</v>
      </c>
      <c r="AX193" s="14" t="s">
        <v>84</v>
      </c>
      <c r="AY193" s="254" t="s">
        <v>165</v>
      </c>
    </row>
    <row r="194" spans="1:65" s="2" customFormat="1" ht="24.15" customHeight="1">
      <c r="A194" s="39"/>
      <c r="B194" s="40"/>
      <c r="C194" s="220" t="s">
        <v>272</v>
      </c>
      <c r="D194" s="220" t="s">
        <v>167</v>
      </c>
      <c r="E194" s="221" t="s">
        <v>235</v>
      </c>
      <c r="F194" s="222" t="s">
        <v>236</v>
      </c>
      <c r="G194" s="223" t="s">
        <v>170</v>
      </c>
      <c r="H194" s="224">
        <v>116.44</v>
      </c>
      <c r="I194" s="225"/>
      <c r="J194" s="226">
        <f>ROUND(I194*H194,2)</f>
        <v>0</v>
      </c>
      <c r="K194" s="222" t="s">
        <v>171</v>
      </c>
      <c r="L194" s="45"/>
      <c r="M194" s="227" t="s">
        <v>1</v>
      </c>
      <c r="N194" s="228" t="s">
        <v>41</v>
      </c>
      <c r="O194" s="92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1" t="s">
        <v>172</v>
      </c>
      <c r="AT194" s="231" t="s">
        <v>167</v>
      </c>
      <c r="AU194" s="231" t="s">
        <v>87</v>
      </c>
      <c r="AY194" s="18" t="s">
        <v>165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84</v>
      </c>
      <c r="BK194" s="232">
        <f>ROUND(I194*H194,2)</f>
        <v>0</v>
      </c>
      <c r="BL194" s="18" t="s">
        <v>172</v>
      </c>
      <c r="BM194" s="231" t="s">
        <v>237</v>
      </c>
    </row>
    <row r="195" spans="1:51" s="14" customFormat="1" ht="12">
      <c r="A195" s="14"/>
      <c r="B195" s="244"/>
      <c r="C195" s="245"/>
      <c r="D195" s="235" t="s">
        <v>174</v>
      </c>
      <c r="E195" s="246" t="s">
        <v>1</v>
      </c>
      <c r="F195" s="247" t="s">
        <v>238</v>
      </c>
      <c r="G195" s="245"/>
      <c r="H195" s="248">
        <v>116.44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174</v>
      </c>
      <c r="AU195" s="254" t="s">
        <v>87</v>
      </c>
      <c r="AV195" s="14" t="s">
        <v>87</v>
      </c>
      <c r="AW195" s="14" t="s">
        <v>32</v>
      </c>
      <c r="AX195" s="14" t="s">
        <v>84</v>
      </c>
      <c r="AY195" s="254" t="s">
        <v>165</v>
      </c>
    </row>
    <row r="196" spans="1:65" s="2" customFormat="1" ht="24.15" customHeight="1">
      <c r="A196" s="39"/>
      <c r="B196" s="40"/>
      <c r="C196" s="220" t="s">
        <v>277</v>
      </c>
      <c r="D196" s="220" t="s">
        <v>167</v>
      </c>
      <c r="E196" s="221" t="s">
        <v>240</v>
      </c>
      <c r="F196" s="222" t="s">
        <v>241</v>
      </c>
      <c r="G196" s="223" t="s">
        <v>207</v>
      </c>
      <c r="H196" s="224">
        <v>11.983</v>
      </c>
      <c r="I196" s="225"/>
      <c r="J196" s="226">
        <f>ROUND(I196*H196,2)</f>
        <v>0</v>
      </c>
      <c r="K196" s="222" t="s">
        <v>171</v>
      </c>
      <c r="L196" s="45"/>
      <c r="M196" s="227" t="s">
        <v>1</v>
      </c>
      <c r="N196" s="228" t="s">
        <v>41</v>
      </c>
      <c r="O196" s="92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172</v>
      </c>
      <c r="AT196" s="231" t="s">
        <v>167</v>
      </c>
      <c r="AU196" s="231" t="s">
        <v>87</v>
      </c>
      <c r="AY196" s="18" t="s">
        <v>165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84</v>
      </c>
      <c r="BK196" s="232">
        <f>ROUND(I196*H196,2)</f>
        <v>0</v>
      </c>
      <c r="BL196" s="18" t="s">
        <v>172</v>
      </c>
      <c r="BM196" s="231" t="s">
        <v>242</v>
      </c>
    </row>
    <row r="197" spans="1:51" s="13" customFormat="1" ht="12">
      <c r="A197" s="13"/>
      <c r="B197" s="233"/>
      <c r="C197" s="234"/>
      <c r="D197" s="235" t="s">
        <v>174</v>
      </c>
      <c r="E197" s="236" t="s">
        <v>1</v>
      </c>
      <c r="F197" s="237" t="s">
        <v>175</v>
      </c>
      <c r="G197" s="234"/>
      <c r="H197" s="236" t="s">
        <v>1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174</v>
      </c>
      <c r="AU197" s="243" t="s">
        <v>87</v>
      </c>
      <c r="AV197" s="13" t="s">
        <v>84</v>
      </c>
      <c r="AW197" s="13" t="s">
        <v>32</v>
      </c>
      <c r="AX197" s="13" t="s">
        <v>76</v>
      </c>
      <c r="AY197" s="243" t="s">
        <v>165</v>
      </c>
    </row>
    <row r="198" spans="1:51" s="13" customFormat="1" ht="12">
      <c r="A198" s="13"/>
      <c r="B198" s="233"/>
      <c r="C198" s="234"/>
      <c r="D198" s="235" t="s">
        <v>174</v>
      </c>
      <c r="E198" s="236" t="s">
        <v>1</v>
      </c>
      <c r="F198" s="237" t="s">
        <v>243</v>
      </c>
      <c r="G198" s="234"/>
      <c r="H198" s="236" t="s">
        <v>1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174</v>
      </c>
      <c r="AU198" s="243" t="s">
        <v>87</v>
      </c>
      <c r="AV198" s="13" t="s">
        <v>84</v>
      </c>
      <c r="AW198" s="13" t="s">
        <v>32</v>
      </c>
      <c r="AX198" s="13" t="s">
        <v>76</v>
      </c>
      <c r="AY198" s="243" t="s">
        <v>165</v>
      </c>
    </row>
    <row r="199" spans="1:51" s="13" customFormat="1" ht="12">
      <c r="A199" s="13"/>
      <c r="B199" s="233"/>
      <c r="C199" s="234"/>
      <c r="D199" s="235" t="s">
        <v>174</v>
      </c>
      <c r="E199" s="236" t="s">
        <v>1</v>
      </c>
      <c r="F199" s="237" t="s">
        <v>244</v>
      </c>
      <c r="G199" s="234"/>
      <c r="H199" s="236" t="s">
        <v>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174</v>
      </c>
      <c r="AU199" s="243" t="s">
        <v>87</v>
      </c>
      <c r="AV199" s="13" t="s">
        <v>84</v>
      </c>
      <c r="AW199" s="13" t="s">
        <v>32</v>
      </c>
      <c r="AX199" s="13" t="s">
        <v>76</v>
      </c>
      <c r="AY199" s="243" t="s">
        <v>165</v>
      </c>
    </row>
    <row r="200" spans="1:51" s="14" customFormat="1" ht="12">
      <c r="A200" s="14"/>
      <c r="B200" s="244"/>
      <c r="C200" s="245"/>
      <c r="D200" s="235" t="s">
        <v>174</v>
      </c>
      <c r="E200" s="246" t="s">
        <v>1</v>
      </c>
      <c r="F200" s="247" t="s">
        <v>737</v>
      </c>
      <c r="G200" s="245"/>
      <c r="H200" s="248">
        <v>0.729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174</v>
      </c>
      <c r="AU200" s="254" t="s">
        <v>87</v>
      </c>
      <c r="AV200" s="14" t="s">
        <v>87</v>
      </c>
      <c r="AW200" s="14" t="s">
        <v>32</v>
      </c>
      <c r="AX200" s="14" t="s">
        <v>76</v>
      </c>
      <c r="AY200" s="254" t="s">
        <v>165</v>
      </c>
    </row>
    <row r="201" spans="1:51" s="14" customFormat="1" ht="12">
      <c r="A201" s="14"/>
      <c r="B201" s="244"/>
      <c r="C201" s="245"/>
      <c r="D201" s="235" t="s">
        <v>174</v>
      </c>
      <c r="E201" s="246" t="s">
        <v>1</v>
      </c>
      <c r="F201" s="247" t="s">
        <v>738</v>
      </c>
      <c r="G201" s="245"/>
      <c r="H201" s="248">
        <v>3.969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174</v>
      </c>
      <c r="AU201" s="254" t="s">
        <v>87</v>
      </c>
      <c r="AV201" s="14" t="s">
        <v>87</v>
      </c>
      <c r="AW201" s="14" t="s">
        <v>32</v>
      </c>
      <c r="AX201" s="14" t="s">
        <v>76</v>
      </c>
      <c r="AY201" s="254" t="s">
        <v>165</v>
      </c>
    </row>
    <row r="202" spans="1:51" s="16" customFormat="1" ht="12">
      <c r="A202" s="16"/>
      <c r="B202" s="266"/>
      <c r="C202" s="267"/>
      <c r="D202" s="235" t="s">
        <v>174</v>
      </c>
      <c r="E202" s="268" t="s">
        <v>101</v>
      </c>
      <c r="F202" s="269" t="s">
        <v>96</v>
      </c>
      <c r="G202" s="267"/>
      <c r="H202" s="270">
        <v>4.698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76" t="s">
        <v>174</v>
      </c>
      <c r="AU202" s="276" t="s">
        <v>87</v>
      </c>
      <c r="AV202" s="16" t="s">
        <v>111</v>
      </c>
      <c r="AW202" s="16" t="s">
        <v>32</v>
      </c>
      <c r="AX202" s="16" t="s">
        <v>76</v>
      </c>
      <c r="AY202" s="276" t="s">
        <v>165</v>
      </c>
    </row>
    <row r="203" spans="1:51" s="13" customFormat="1" ht="12">
      <c r="A203" s="13"/>
      <c r="B203" s="233"/>
      <c r="C203" s="234"/>
      <c r="D203" s="235" t="s">
        <v>174</v>
      </c>
      <c r="E203" s="236" t="s">
        <v>1</v>
      </c>
      <c r="F203" s="237" t="s">
        <v>246</v>
      </c>
      <c r="G203" s="234"/>
      <c r="H203" s="236" t="s">
        <v>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174</v>
      </c>
      <c r="AU203" s="243" t="s">
        <v>87</v>
      </c>
      <c r="AV203" s="13" t="s">
        <v>84</v>
      </c>
      <c r="AW203" s="13" t="s">
        <v>32</v>
      </c>
      <c r="AX203" s="13" t="s">
        <v>76</v>
      </c>
      <c r="AY203" s="243" t="s">
        <v>165</v>
      </c>
    </row>
    <row r="204" spans="1:51" s="14" customFormat="1" ht="12">
      <c r="A204" s="14"/>
      <c r="B204" s="244"/>
      <c r="C204" s="245"/>
      <c r="D204" s="235" t="s">
        <v>174</v>
      </c>
      <c r="E204" s="246" t="s">
        <v>1</v>
      </c>
      <c r="F204" s="247" t="s">
        <v>739</v>
      </c>
      <c r="G204" s="245"/>
      <c r="H204" s="248">
        <v>2.552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174</v>
      </c>
      <c r="AU204" s="254" t="s">
        <v>87</v>
      </c>
      <c r="AV204" s="14" t="s">
        <v>87</v>
      </c>
      <c r="AW204" s="14" t="s">
        <v>32</v>
      </c>
      <c r="AX204" s="14" t="s">
        <v>76</v>
      </c>
      <c r="AY204" s="254" t="s">
        <v>165</v>
      </c>
    </row>
    <row r="205" spans="1:51" s="14" customFormat="1" ht="12">
      <c r="A205" s="14"/>
      <c r="B205" s="244"/>
      <c r="C205" s="245"/>
      <c r="D205" s="235" t="s">
        <v>174</v>
      </c>
      <c r="E205" s="246" t="s">
        <v>1</v>
      </c>
      <c r="F205" s="247" t="s">
        <v>740</v>
      </c>
      <c r="G205" s="245"/>
      <c r="H205" s="248">
        <v>13.892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174</v>
      </c>
      <c r="AU205" s="254" t="s">
        <v>87</v>
      </c>
      <c r="AV205" s="14" t="s">
        <v>87</v>
      </c>
      <c r="AW205" s="14" t="s">
        <v>32</v>
      </c>
      <c r="AX205" s="14" t="s">
        <v>76</v>
      </c>
      <c r="AY205" s="254" t="s">
        <v>165</v>
      </c>
    </row>
    <row r="206" spans="1:51" s="16" customFormat="1" ht="12">
      <c r="A206" s="16"/>
      <c r="B206" s="266"/>
      <c r="C206" s="267"/>
      <c r="D206" s="235" t="s">
        <v>174</v>
      </c>
      <c r="E206" s="268" t="s">
        <v>103</v>
      </c>
      <c r="F206" s="269" t="s">
        <v>96</v>
      </c>
      <c r="G206" s="267"/>
      <c r="H206" s="270">
        <v>16.444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6" t="s">
        <v>174</v>
      </c>
      <c r="AU206" s="276" t="s">
        <v>87</v>
      </c>
      <c r="AV206" s="16" t="s">
        <v>111</v>
      </c>
      <c r="AW206" s="16" t="s">
        <v>32</v>
      </c>
      <c r="AX206" s="16" t="s">
        <v>76</v>
      </c>
      <c r="AY206" s="276" t="s">
        <v>165</v>
      </c>
    </row>
    <row r="207" spans="1:51" s="15" customFormat="1" ht="12">
      <c r="A207" s="15"/>
      <c r="B207" s="255"/>
      <c r="C207" s="256"/>
      <c r="D207" s="235" t="s">
        <v>174</v>
      </c>
      <c r="E207" s="257" t="s">
        <v>129</v>
      </c>
      <c r="F207" s="258" t="s">
        <v>130</v>
      </c>
      <c r="G207" s="256"/>
      <c r="H207" s="259">
        <v>21.142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5" t="s">
        <v>174</v>
      </c>
      <c r="AU207" s="265" t="s">
        <v>87</v>
      </c>
      <c r="AV207" s="15" t="s">
        <v>172</v>
      </c>
      <c r="AW207" s="15" t="s">
        <v>32</v>
      </c>
      <c r="AX207" s="15" t="s">
        <v>76</v>
      </c>
      <c r="AY207" s="265" t="s">
        <v>165</v>
      </c>
    </row>
    <row r="208" spans="1:51" s="14" customFormat="1" ht="12">
      <c r="A208" s="14"/>
      <c r="B208" s="244"/>
      <c r="C208" s="245"/>
      <c r="D208" s="235" t="s">
        <v>174</v>
      </c>
      <c r="E208" s="246" t="s">
        <v>123</v>
      </c>
      <c r="F208" s="247" t="s">
        <v>741</v>
      </c>
      <c r="G208" s="245"/>
      <c r="H208" s="248">
        <v>18.8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174</v>
      </c>
      <c r="AU208" s="254" t="s">
        <v>87</v>
      </c>
      <c r="AV208" s="14" t="s">
        <v>87</v>
      </c>
      <c r="AW208" s="14" t="s">
        <v>32</v>
      </c>
      <c r="AX208" s="14" t="s">
        <v>76</v>
      </c>
      <c r="AY208" s="254" t="s">
        <v>165</v>
      </c>
    </row>
    <row r="209" spans="1:51" s="14" customFormat="1" ht="12">
      <c r="A209" s="14"/>
      <c r="B209" s="244"/>
      <c r="C209" s="245"/>
      <c r="D209" s="235" t="s">
        <v>174</v>
      </c>
      <c r="E209" s="246" t="s">
        <v>125</v>
      </c>
      <c r="F209" s="247" t="s">
        <v>742</v>
      </c>
      <c r="G209" s="245"/>
      <c r="H209" s="248">
        <v>39.942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174</v>
      </c>
      <c r="AU209" s="254" t="s">
        <v>87</v>
      </c>
      <c r="AV209" s="14" t="s">
        <v>87</v>
      </c>
      <c r="AW209" s="14" t="s">
        <v>32</v>
      </c>
      <c r="AX209" s="14" t="s">
        <v>76</v>
      </c>
      <c r="AY209" s="254" t="s">
        <v>165</v>
      </c>
    </row>
    <row r="210" spans="1:51" s="14" customFormat="1" ht="12">
      <c r="A210" s="14"/>
      <c r="B210" s="244"/>
      <c r="C210" s="245"/>
      <c r="D210" s="235" t="s">
        <v>174</v>
      </c>
      <c r="E210" s="246" t="s">
        <v>1</v>
      </c>
      <c r="F210" s="247" t="s">
        <v>743</v>
      </c>
      <c r="G210" s="245"/>
      <c r="H210" s="248">
        <v>11.983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174</v>
      </c>
      <c r="AU210" s="254" t="s">
        <v>87</v>
      </c>
      <c r="AV210" s="14" t="s">
        <v>87</v>
      </c>
      <c r="AW210" s="14" t="s">
        <v>32</v>
      </c>
      <c r="AX210" s="14" t="s">
        <v>84</v>
      </c>
      <c r="AY210" s="254" t="s">
        <v>165</v>
      </c>
    </row>
    <row r="211" spans="1:65" s="2" customFormat="1" ht="24.15" customHeight="1">
      <c r="A211" s="39"/>
      <c r="B211" s="40"/>
      <c r="C211" s="220" t="s">
        <v>283</v>
      </c>
      <c r="D211" s="220" t="s">
        <v>167</v>
      </c>
      <c r="E211" s="221" t="s">
        <v>255</v>
      </c>
      <c r="F211" s="222" t="s">
        <v>256</v>
      </c>
      <c r="G211" s="223" t="s">
        <v>207</v>
      </c>
      <c r="H211" s="224">
        <v>27.959</v>
      </c>
      <c r="I211" s="225"/>
      <c r="J211" s="226">
        <f>ROUND(I211*H211,2)</f>
        <v>0</v>
      </c>
      <c r="K211" s="222" t="s">
        <v>171</v>
      </c>
      <c r="L211" s="45"/>
      <c r="M211" s="227" t="s">
        <v>1</v>
      </c>
      <c r="N211" s="228" t="s">
        <v>41</v>
      </c>
      <c r="O211" s="92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1" t="s">
        <v>172</v>
      </c>
      <c r="AT211" s="231" t="s">
        <v>167</v>
      </c>
      <c r="AU211" s="231" t="s">
        <v>87</v>
      </c>
      <c r="AY211" s="18" t="s">
        <v>165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84</v>
      </c>
      <c r="BK211" s="232">
        <f>ROUND(I211*H211,2)</f>
        <v>0</v>
      </c>
      <c r="BL211" s="18" t="s">
        <v>172</v>
      </c>
      <c r="BM211" s="231" t="s">
        <v>257</v>
      </c>
    </row>
    <row r="212" spans="1:51" s="14" customFormat="1" ht="12">
      <c r="A212" s="14"/>
      <c r="B212" s="244"/>
      <c r="C212" s="245"/>
      <c r="D212" s="235" t="s">
        <v>174</v>
      </c>
      <c r="E212" s="246" t="s">
        <v>1</v>
      </c>
      <c r="F212" s="247" t="s">
        <v>258</v>
      </c>
      <c r="G212" s="245"/>
      <c r="H212" s="248">
        <v>27.959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174</v>
      </c>
      <c r="AU212" s="254" t="s">
        <v>87</v>
      </c>
      <c r="AV212" s="14" t="s">
        <v>87</v>
      </c>
      <c r="AW212" s="14" t="s">
        <v>32</v>
      </c>
      <c r="AX212" s="14" t="s">
        <v>84</v>
      </c>
      <c r="AY212" s="254" t="s">
        <v>165</v>
      </c>
    </row>
    <row r="213" spans="1:65" s="2" customFormat="1" ht="24.15" customHeight="1">
      <c r="A213" s="39"/>
      <c r="B213" s="40"/>
      <c r="C213" s="220" t="s">
        <v>289</v>
      </c>
      <c r="D213" s="220" t="s">
        <v>167</v>
      </c>
      <c r="E213" s="221" t="s">
        <v>260</v>
      </c>
      <c r="F213" s="222" t="s">
        <v>261</v>
      </c>
      <c r="G213" s="223" t="s">
        <v>207</v>
      </c>
      <c r="H213" s="224">
        <v>11.983</v>
      </c>
      <c r="I213" s="225"/>
      <c r="J213" s="226">
        <f>ROUND(I213*H213,2)</f>
        <v>0</v>
      </c>
      <c r="K213" s="222" t="s">
        <v>171</v>
      </c>
      <c r="L213" s="45"/>
      <c r="M213" s="227" t="s">
        <v>1</v>
      </c>
      <c r="N213" s="228" t="s">
        <v>41</v>
      </c>
      <c r="O213" s="92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172</v>
      </c>
      <c r="AT213" s="231" t="s">
        <v>167</v>
      </c>
      <c r="AU213" s="231" t="s">
        <v>87</v>
      </c>
      <c r="AY213" s="18" t="s">
        <v>165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84</v>
      </c>
      <c r="BK213" s="232">
        <f>ROUND(I213*H213,2)</f>
        <v>0</v>
      </c>
      <c r="BL213" s="18" t="s">
        <v>172</v>
      </c>
      <c r="BM213" s="231" t="s">
        <v>262</v>
      </c>
    </row>
    <row r="214" spans="1:51" s="14" customFormat="1" ht="12">
      <c r="A214" s="14"/>
      <c r="B214" s="244"/>
      <c r="C214" s="245"/>
      <c r="D214" s="235" t="s">
        <v>174</v>
      </c>
      <c r="E214" s="246" t="s">
        <v>1</v>
      </c>
      <c r="F214" s="247" t="s">
        <v>263</v>
      </c>
      <c r="G214" s="245"/>
      <c r="H214" s="248">
        <v>11.983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174</v>
      </c>
      <c r="AU214" s="254" t="s">
        <v>87</v>
      </c>
      <c r="AV214" s="14" t="s">
        <v>87</v>
      </c>
      <c r="AW214" s="14" t="s">
        <v>32</v>
      </c>
      <c r="AX214" s="14" t="s">
        <v>84</v>
      </c>
      <c r="AY214" s="254" t="s">
        <v>165</v>
      </c>
    </row>
    <row r="215" spans="1:65" s="2" customFormat="1" ht="24.15" customHeight="1">
      <c r="A215" s="39"/>
      <c r="B215" s="40"/>
      <c r="C215" s="220" t="s">
        <v>7</v>
      </c>
      <c r="D215" s="220" t="s">
        <v>167</v>
      </c>
      <c r="E215" s="221" t="s">
        <v>264</v>
      </c>
      <c r="F215" s="222" t="s">
        <v>265</v>
      </c>
      <c r="G215" s="223" t="s">
        <v>207</v>
      </c>
      <c r="H215" s="224">
        <v>27.959</v>
      </c>
      <c r="I215" s="225"/>
      <c r="J215" s="226">
        <f>ROUND(I215*H215,2)</f>
        <v>0</v>
      </c>
      <c r="K215" s="222" t="s">
        <v>171</v>
      </c>
      <c r="L215" s="45"/>
      <c r="M215" s="227" t="s">
        <v>1</v>
      </c>
      <c r="N215" s="228" t="s">
        <v>41</v>
      </c>
      <c r="O215" s="92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1" t="s">
        <v>172</v>
      </c>
      <c r="AT215" s="231" t="s">
        <v>167</v>
      </c>
      <c r="AU215" s="231" t="s">
        <v>87</v>
      </c>
      <c r="AY215" s="18" t="s">
        <v>165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84</v>
      </c>
      <c r="BK215" s="232">
        <f>ROUND(I215*H215,2)</f>
        <v>0</v>
      </c>
      <c r="BL215" s="18" t="s">
        <v>172</v>
      </c>
      <c r="BM215" s="231" t="s">
        <v>266</v>
      </c>
    </row>
    <row r="216" spans="1:51" s="14" customFormat="1" ht="12">
      <c r="A216" s="14"/>
      <c r="B216" s="244"/>
      <c r="C216" s="245"/>
      <c r="D216" s="235" t="s">
        <v>174</v>
      </c>
      <c r="E216" s="246" t="s">
        <v>1</v>
      </c>
      <c r="F216" s="247" t="s">
        <v>744</v>
      </c>
      <c r="G216" s="245"/>
      <c r="H216" s="248">
        <v>27.959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174</v>
      </c>
      <c r="AU216" s="254" t="s">
        <v>87</v>
      </c>
      <c r="AV216" s="14" t="s">
        <v>87</v>
      </c>
      <c r="AW216" s="14" t="s">
        <v>32</v>
      </c>
      <c r="AX216" s="14" t="s">
        <v>84</v>
      </c>
      <c r="AY216" s="254" t="s">
        <v>165</v>
      </c>
    </row>
    <row r="217" spans="1:65" s="2" customFormat="1" ht="14.4" customHeight="1">
      <c r="A217" s="39"/>
      <c r="B217" s="40"/>
      <c r="C217" s="220" t="s">
        <v>301</v>
      </c>
      <c r="D217" s="220" t="s">
        <v>167</v>
      </c>
      <c r="E217" s="221" t="s">
        <v>269</v>
      </c>
      <c r="F217" s="222" t="s">
        <v>270</v>
      </c>
      <c r="G217" s="223" t="s">
        <v>207</v>
      </c>
      <c r="H217" s="224">
        <v>39.942</v>
      </c>
      <c r="I217" s="225"/>
      <c r="J217" s="226">
        <f>ROUND(I217*H217,2)</f>
        <v>0</v>
      </c>
      <c r="K217" s="222" t="s">
        <v>171</v>
      </c>
      <c r="L217" s="45"/>
      <c r="M217" s="227" t="s">
        <v>1</v>
      </c>
      <c r="N217" s="228" t="s">
        <v>41</v>
      </c>
      <c r="O217" s="92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1" t="s">
        <v>172</v>
      </c>
      <c r="AT217" s="231" t="s">
        <v>167</v>
      </c>
      <c r="AU217" s="231" t="s">
        <v>87</v>
      </c>
      <c r="AY217" s="18" t="s">
        <v>165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84</v>
      </c>
      <c r="BK217" s="232">
        <f>ROUND(I217*H217,2)</f>
        <v>0</v>
      </c>
      <c r="BL217" s="18" t="s">
        <v>172</v>
      </c>
      <c r="BM217" s="231" t="s">
        <v>271</v>
      </c>
    </row>
    <row r="218" spans="1:51" s="14" customFormat="1" ht="12">
      <c r="A218" s="14"/>
      <c r="B218" s="244"/>
      <c r="C218" s="245"/>
      <c r="D218" s="235" t="s">
        <v>174</v>
      </c>
      <c r="E218" s="246" t="s">
        <v>1</v>
      </c>
      <c r="F218" s="247" t="s">
        <v>125</v>
      </c>
      <c r="G218" s="245"/>
      <c r="H218" s="248">
        <v>39.942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174</v>
      </c>
      <c r="AU218" s="254" t="s">
        <v>87</v>
      </c>
      <c r="AV218" s="14" t="s">
        <v>87</v>
      </c>
      <c r="AW218" s="14" t="s">
        <v>32</v>
      </c>
      <c r="AX218" s="14" t="s">
        <v>84</v>
      </c>
      <c r="AY218" s="254" t="s">
        <v>165</v>
      </c>
    </row>
    <row r="219" spans="1:65" s="2" customFormat="1" ht="24.15" customHeight="1">
      <c r="A219" s="39"/>
      <c r="B219" s="40"/>
      <c r="C219" s="220" t="s">
        <v>306</v>
      </c>
      <c r="D219" s="220" t="s">
        <v>167</v>
      </c>
      <c r="E219" s="221" t="s">
        <v>273</v>
      </c>
      <c r="F219" s="222" t="s">
        <v>274</v>
      </c>
      <c r="G219" s="223" t="s">
        <v>275</v>
      </c>
      <c r="H219" s="224">
        <v>71.581</v>
      </c>
      <c r="I219" s="225"/>
      <c r="J219" s="226">
        <f>ROUND(I219*H219,2)</f>
        <v>0</v>
      </c>
      <c r="K219" s="222" t="s">
        <v>171</v>
      </c>
      <c r="L219" s="45"/>
      <c r="M219" s="227" t="s">
        <v>1</v>
      </c>
      <c r="N219" s="228" t="s">
        <v>41</v>
      </c>
      <c r="O219" s="92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1" t="s">
        <v>172</v>
      </c>
      <c r="AT219" s="231" t="s">
        <v>167</v>
      </c>
      <c r="AU219" s="231" t="s">
        <v>87</v>
      </c>
      <c r="AY219" s="18" t="s">
        <v>165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84</v>
      </c>
      <c r="BK219" s="232">
        <f>ROUND(I219*H219,2)</f>
        <v>0</v>
      </c>
      <c r="BL219" s="18" t="s">
        <v>172</v>
      </c>
      <c r="BM219" s="231" t="s">
        <v>276</v>
      </c>
    </row>
    <row r="220" spans="1:51" s="14" customFormat="1" ht="12">
      <c r="A220" s="14"/>
      <c r="B220" s="244"/>
      <c r="C220" s="245"/>
      <c r="D220" s="235" t="s">
        <v>174</v>
      </c>
      <c r="E220" s="246" t="s">
        <v>1</v>
      </c>
      <c r="F220" s="247" t="s">
        <v>745</v>
      </c>
      <c r="G220" s="245"/>
      <c r="H220" s="248">
        <v>71.581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174</v>
      </c>
      <c r="AU220" s="254" t="s">
        <v>87</v>
      </c>
      <c r="AV220" s="14" t="s">
        <v>87</v>
      </c>
      <c r="AW220" s="14" t="s">
        <v>32</v>
      </c>
      <c r="AX220" s="14" t="s">
        <v>84</v>
      </c>
      <c r="AY220" s="254" t="s">
        <v>165</v>
      </c>
    </row>
    <row r="221" spans="1:65" s="2" customFormat="1" ht="24.15" customHeight="1">
      <c r="A221" s="39"/>
      <c r="B221" s="40"/>
      <c r="C221" s="220" t="s">
        <v>310</v>
      </c>
      <c r="D221" s="220" t="s">
        <v>167</v>
      </c>
      <c r="E221" s="221" t="s">
        <v>284</v>
      </c>
      <c r="F221" s="222" t="s">
        <v>285</v>
      </c>
      <c r="G221" s="223" t="s">
        <v>207</v>
      </c>
      <c r="H221" s="224">
        <v>16.398</v>
      </c>
      <c r="I221" s="225"/>
      <c r="J221" s="226">
        <f>ROUND(I221*H221,2)</f>
        <v>0</v>
      </c>
      <c r="K221" s="222" t="s">
        <v>171</v>
      </c>
      <c r="L221" s="45"/>
      <c r="M221" s="227" t="s">
        <v>1</v>
      </c>
      <c r="N221" s="228" t="s">
        <v>41</v>
      </c>
      <c r="O221" s="92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1" t="s">
        <v>172</v>
      </c>
      <c r="AT221" s="231" t="s">
        <v>167</v>
      </c>
      <c r="AU221" s="231" t="s">
        <v>87</v>
      </c>
      <c r="AY221" s="18" t="s">
        <v>165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84</v>
      </c>
      <c r="BK221" s="232">
        <f>ROUND(I221*H221,2)</f>
        <v>0</v>
      </c>
      <c r="BL221" s="18" t="s">
        <v>172</v>
      </c>
      <c r="BM221" s="231" t="s">
        <v>286</v>
      </c>
    </row>
    <row r="222" spans="1:51" s="13" customFormat="1" ht="12">
      <c r="A222" s="13"/>
      <c r="B222" s="233"/>
      <c r="C222" s="234"/>
      <c r="D222" s="235" t="s">
        <v>174</v>
      </c>
      <c r="E222" s="236" t="s">
        <v>1</v>
      </c>
      <c r="F222" s="237" t="s">
        <v>181</v>
      </c>
      <c r="G222" s="234"/>
      <c r="H222" s="236" t="s">
        <v>1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174</v>
      </c>
      <c r="AU222" s="243" t="s">
        <v>87</v>
      </c>
      <c r="AV222" s="13" t="s">
        <v>84</v>
      </c>
      <c r="AW222" s="13" t="s">
        <v>32</v>
      </c>
      <c r="AX222" s="13" t="s">
        <v>76</v>
      </c>
      <c r="AY222" s="243" t="s">
        <v>165</v>
      </c>
    </row>
    <row r="223" spans="1:51" s="14" customFormat="1" ht="12">
      <c r="A223" s="14"/>
      <c r="B223" s="244"/>
      <c r="C223" s="245"/>
      <c r="D223" s="235" t="s">
        <v>174</v>
      </c>
      <c r="E223" s="246" t="s">
        <v>1</v>
      </c>
      <c r="F223" s="247" t="s">
        <v>746</v>
      </c>
      <c r="G223" s="245"/>
      <c r="H223" s="248">
        <v>0.007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174</v>
      </c>
      <c r="AU223" s="254" t="s">
        <v>87</v>
      </c>
      <c r="AV223" s="14" t="s">
        <v>87</v>
      </c>
      <c r="AW223" s="14" t="s">
        <v>32</v>
      </c>
      <c r="AX223" s="14" t="s">
        <v>76</v>
      </c>
      <c r="AY223" s="254" t="s">
        <v>165</v>
      </c>
    </row>
    <row r="224" spans="1:51" s="14" customFormat="1" ht="12">
      <c r="A224" s="14"/>
      <c r="B224" s="244"/>
      <c r="C224" s="245"/>
      <c r="D224" s="235" t="s">
        <v>174</v>
      </c>
      <c r="E224" s="246" t="s">
        <v>1</v>
      </c>
      <c r="F224" s="247" t="s">
        <v>747</v>
      </c>
      <c r="G224" s="245"/>
      <c r="H224" s="248">
        <v>0.039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174</v>
      </c>
      <c r="AU224" s="254" t="s">
        <v>87</v>
      </c>
      <c r="AV224" s="14" t="s">
        <v>87</v>
      </c>
      <c r="AW224" s="14" t="s">
        <v>32</v>
      </c>
      <c r="AX224" s="14" t="s">
        <v>76</v>
      </c>
      <c r="AY224" s="254" t="s">
        <v>165</v>
      </c>
    </row>
    <row r="225" spans="1:51" s="16" customFormat="1" ht="12">
      <c r="A225" s="16"/>
      <c r="B225" s="266"/>
      <c r="C225" s="267"/>
      <c r="D225" s="235" t="s">
        <v>174</v>
      </c>
      <c r="E225" s="268" t="s">
        <v>1</v>
      </c>
      <c r="F225" s="269" t="s">
        <v>96</v>
      </c>
      <c r="G225" s="267"/>
      <c r="H225" s="270">
        <v>0.046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76" t="s">
        <v>174</v>
      </c>
      <c r="AU225" s="276" t="s">
        <v>87</v>
      </c>
      <c r="AV225" s="16" t="s">
        <v>111</v>
      </c>
      <c r="AW225" s="16" t="s">
        <v>32</v>
      </c>
      <c r="AX225" s="16" t="s">
        <v>76</v>
      </c>
      <c r="AY225" s="276" t="s">
        <v>165</v>
      </c>
    </row>
    <row r="226" spans="1:51" s="14" customFormat="1" ht="12">
      <c r="A226" s="14"/>
      <c r="B226" s="244"/>
      <c r="C226" s="245"/>
      <c r="D226" s="235" t="s">
        <v>174</v>
      </c>
      <c r="E226" s="246" t="s">
        <v>120</v>
      </c>
      <c r="F226" s="247" t="s">
        <v>748</v>
      </c>
      <c r="G226" s="245"/>
      <c r="H226" s="248">
        <v>16.398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174</v>
      </c>
      <c r="AU226" s="254" t="s">
        <v>87</v>
      </c>
      <c r="AV226" s="14" t="s">
        <v>87</v>
      </c>
      <c r="AW226" s="14" t="s">
        <v>32</v>
      </c>
      <c r="AX226" s="14" t="s">
        <v>84</v>
      </c>
      <c r="AY226" s="254" t="s">
        <v>165</v>
      </c>
    </row>
    <row r="227" spans="1:65" s="2" customFormat="1" ht="14.4" customHeight="1">
      <c r="A227" s="39"/>
      <c r="B227" s="40"/>
      <c r="C227" s="277" t="s">
        <v>313</v>
      </c>
      <c r="D227" s="277" t="s">
        <v>290</v>
      </c>
      <c r="E227" s="278" t="s">
        <v>291</v>
      </c>
      <c r="F227" s="279" t="s">
        <v>292</v>
      </c>
      <c r="G227" s="280" t="s">
        <v>293</v>
      </c>
      <c r="H227" s="281">
        <v>33.84</v>
      </c>
      <c r="I227" s="282"/>
      <c r="J227" s="283">
        <f>ROUND(I227*H227,2)</f>
        <v>0</v>
      </c>
      <c r="K227" s="279" t="s">
        <v>171</v>
      </c>
      <c r="L227" s="284"/>
      <c r="M227" s="285" t="s">
        <v>1</v>
      </c>
      <c r="N227" s="286" t="s">
        <v>41</v>
      </c>
      <c r="O227" s="92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1" t="s">
        <v>210</v>
      </c>
      <c r="AT227" s="231" t="s">
        <v>290</v>
      </c>
      <c r="AU227" s="231" t="s">
        <v>87</v>
      </c>
      <c r="AY227" s="18" t="s">
        <v>165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84</v>
      </c>
      <c r="BK227" s="232">
        <f>ROUND(I227*H227,2)</f>
        <v>0</v>
      </c>
      <c r="BL227" s="18" t="s">
        <v>172</v>
      </c>
      <c r="BM227" s="231" t="s">
        <v>749</v>
      </c>
    </row>
    <row r="228" spans="1:51" s="13" customFormat="1" ht="12">
      <c r="A228" s="13"/>
      <c r="B228" s="233"/>
      <c r="C228" s="234"/>
      <c r="D228" s="235" t="s">
        <v>174</v>
      </c>
      <c r="E228" s="236" t="s">
        <v>1</v>
      </c>
      <c r="F228" s="237" t="s">
        <v>295</v>
      </c>
      <c r="G228" s="234"/>
      <c r="H228" s="236" t="s">
        <v>1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174</v>
      </c>
      <c r="AU228" s="243" t="s">
        <v>87</v>
      </c>
      <c r="AV228" s="13" t="s">
        <v>84</v>
      </c>
      <c r="AW228" s="13" t="s">
        <v>32</v>
      </c>
      <c r="AX228" s="13" t="s">
        <v>76</v>
      </c>
      <c r="AY228" s="243" t="s">
        <v>165</v>
      </c>
    </row>
    <row r="229" spans="1:51" s="14" customFormat="1" ht="12">
      <c r="A229" s="14"/>
      <c r="B229" s="244"/>
      <c r="C229" s="245"/>
      <c r="D229" s="235" t="s">
        <v>174</v>
      </c>
      <c r="E229" s="246" t="s">
        <v>1</v>
      </c>
      <c r="F229" s="247" t="s">
        <v>296</v>
      </c>
      <c r="G229" s="245"/>
      <c r="H229" s="248">
        <v>33.84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174</v>
      </c>
      <c r="AU229" s="254" t="s">
        <v>87</v>
      </c>
      <c r="AV229" s="14" t="s">
        <v>87</v>
      </c>
      <c r="AW229" s="14" t="s">
        <v>32</v>
      </c>
      <c r="AX229" s="14" t="s">
        <v>84</v>
      </c>
      <c r="AY229" s="254" t="s">
        <v>165</v>
      </c>
    </row>
    <row r="230" spans="1:65" s="2" customFormat="1" ht="14.4" customHeight="1">
      <c r="A230" s="39"/>
      <c r="B230" s="40"/>
      <c r="C230" s="277" t="s">
        <v>320</v>
      </c>
      <c r="D230" s="277" t="s">
        <v>290</v>
      </c>
      <c r="E230" s="278" t="s">
        <v>302</v>
      </c>
      <c r="F230" s="279" t="s">
        <v>303</v>
      </c>
      <c r="G230" s="280" t="s">
        <v>293</v>
      </c>
      <c r="H230" s="281">
        <v>29.516</v>
      </c>
      <c r="I230" s="282"/>
      <c r="J230" s="283">
        <f>ROUND(I230*H230,2)</f>
        <v>0</v>
      </c>
      <c r="K230" s="279" t="s">
        <v>171</v>
      </c>
      <c r="L230" s="284"/>
      <c r="M230" s="285" t="s">
        <v>1</v>
      </c>
      <c r="N230" s="286" t="s">
        <v>41</v>
      </c>
      <c r="O230" s="92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1" t="s">
        <v>210</v>
      </c>
      <c r="AT230" s="231" t="s">
        <v>290</v>
      </c>
      <c r="AU230" s="231" t="s">
        <v>87</v>
      </c>
      <c r="AY230" s="18" t="s">
        <v>165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84</v>
      </c>
      <c r="BK230" s="232">
        <f>ROUND(I230*H230,2)</f>
        <v>0</v>
      </c>
      <c r="BL230" s="18" t="s">
        <v>172</v>
      </c>
      <c r="BM230" s="231" t="s">
        <v>750</v>
      </c>
    </row>
    <row r="231" spans="1:51" s="14" customFormat="1" ht="12">
      <c r="A231" s="14"/>
      <c r="B231" s="244"/>
      <c r="C231" s="245"/>
      <c r="D231" s="235" t="s">
        <v>174</v>
      </c>
      <c r="E231" s="246" t="s">
        <v>1</v>
      </c>
      <c r="F231" s="247" t="s">
        <v>305</v>
      </c>
      <c r="G231" s="245"/>
      <c r="H231" s="248">
        <v>29.516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174</v>
      </c>
      <c r="AU231" s="254" t="s">
        <v>87</v>
      </c>
      <c r="AV231" s="14" t="s">
        <v>87</v>
      </c>
      <c r="AW231" s="14" t="s">
        <v>32</v>
      </c>
      <c r="AX231" s="14" t="s">
        <v>76</v>
      </c>
      <c r="AY231" s="254" t="s">
        <v>165</v>
      </c>
    </row>
    <row r="232" spans="1:51" s="15" customFormat="1" ht="12">
      <c r="A232" s="15"/>
      <c r="B232" s="255"/>
      <c r="C232" s="256"/>
      <c r="D232" s="235" t="s">
        <v>174</v>
      </c>
      <c r="E232" s="257" t="s">
        <v>1</v>
      </c>
      <c r="F232" s="258" t="s">
        <v>130</v>
      </c>
      <c r="G232" s="256"/>
      <c r="H232" s="259">
        <v>29.516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5" t="s">
        <v>174</v>
      </c>
      <c r="AU232" s="265" t="s">
        <v>87</v>
      </c>
      <c r="AV232" s="15" t="s">
        <v>172</v>
      </c>
      <c r="AW232" s="15" t="s">
        <v>32</v>
      </c>
      <c r="AX232" s="15" t="s">
        <v>84</v>
      </c>
      <c r="AY232" s="265" t="s">
        <v>165</v>
      </c>
    </row>
    <row r="233" spans="1:65" s="2" customFormat="1" ht="24.15" customHeight="1">
      <c r="A233" s="39"/>
      <c r="B233" s="40"/>
      <c r="C233" s="220" t="s">
        <v>324</v>
      </c>
      <c r="D233" s="220" t="s">
        <v>167</v>
      </c>
      <c r="E233" s="221" t="s">
        <v>260</v>
      </c>
      <c r="F233" s="222" t="s">
        <v>261</v>
      </c>
      <c r="G233" s="223" t="s">
        <v>207</v>
      </c>
      <c r="H233" s="224">
        <v>39.896</v>
      </c>
      <c r="I233" s="225"/>
      <c r="J233" s="226">
        <f>ROUND(I233*H233,2)</f>
        <v>0</v>
      </c>
      <c r="K233" s="222" t="s">
        <v>171</v>
      </c>
      <c r="L233" s="45"/>
      <c r="M233" s="227" t="s">
        <v>1</v>
      </c>
      <c r="N233" s="228" t="s">
        <v>41</v>
      </c>
      <c r="O233" s="92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1" t="s">
        <v>172</v>
      </c>
      <c r="AT233" s="231" t="s">
        <v>167</v>
      </c>
      <c r="AU233" s="231" t="s">
        <v>87</v>
      </c>
      <c r="AY233" s="18" t="s">
        <v>165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84</v>
      </c>
      <c r="BK233" s="232">
        <f>ROUND(I233*H233,2)</f>
        <v>0</v>
      </c>
      <c r="BL233" s="18" t="s">
        <v>172</v>
      </c>
      <c r="BM233" s="231" t="s">
        <v>307</v>
      </c>
    </row>
    <row r="234" spans="1:51" s="13" customFormat="1" ht="12">
      <c r="A234" s="13"/>
      <c r="B234" s="233"/>
      <c r="C234" s="234"/>
      <c r="D234" s="235" t="s">
        <v>174</v>
      </c>
      <c r="E234" s="236" t="s">
        <v>1</v>
      </c>
      <c r="F234" s="237" t="s">
        <v>181</v>
      </c>
      <c r="G234" s="234"/>
      <c r="H234" s="236" t="s">
        <v>1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174</v>
      </c>
      <c r="AU234" s="243" t="s">
        <v>87</v>
      </c>
      <c r="AV234" s="13" t="s">
        <v>84</v>
      </c>
      <c r="AW234" s="13" t="s">
        <v>32</v>
      </c>
      <c r="AX234" s="13" t="s">
        <v>76</v>
      </c>
      <c r="AY234" s="243" t="s">
        <v>165</v>
      </c>
    </row>
    <row r="235" spans="1:51" s="13" customFormat="1" ht="12">
      <c r="A235" s="13"/>
      <c r="B235" s="233"/>
      <c r="C235" s="234"/>
      <c r="D235" s="235" t="s">
        <v>174</v>
      </c>
      <c r="E235" s="236" t="s">
        <v>1</v>
      </c>
      <c r="F235" s="237" t="s">
        <v>308</v>
      </c>
      <c r="G235" s="234"/>
      <c r="H235" s="236" t="s">
        <v>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174</v>
      </c>
      <c r="AU235" s="243" t="s">
        <v>87</v>
      </c>
      <c r="AV235" s="13" t="s">
        <v>84</v>
      </c>
      <c r="AW235" s="13" t="s">
        <v>32</v>
      </c>
      <c r="AX235" s="13" t="s">
        <v>76</v>
      </c>
      <c r="AY235" s="243" t="s">
        <v>165</v>
      </c>
    </row>
    <row r="236" spans="1:51" s="14" customFormat="1" ht="12">
      <c r="A236" s="14"/>
      <c r="B236" s="244"/>
      <c r="C236" s="245"/>
      <c r="D236" s="235" t="s">
        <v>174</v>
      </c>
      <c r="E236" s="246" t="s">
        <v>1</v>
      </c>
      <c r="F236" s="247" t="s">
        <v>751</v>
      </c>
      <c r="G236" s="245"/>
      <c r="H236" s="248">
        <v>39.896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174</v>
      </c>
      <c r="AU236" s="254" t="s">
        <v>87</v>
      </c>
      <c r="AV236" s="14" t="s">
        <v>87</v>
      </c>
      <c r="AW236" s="14" t="s">
        <v>32</v>
      </c>
      <c r="AX236" s="14" t="s">
        <v>76</v>
      </c>
      <c r="AY236" s="254" t="s">
        <v>165</v>
      </c>
    </row>
    <row r="237" spans="1:51" s="15" customFormat="1" ht="12">
      <c r="A237" s="15"/>
      <c r="B237" s="255"/>
      <c r="C237" s="256"/>
      <c r="D237" s="235" t="s">
        <v>174</v>
      </c>
      <c r="E237" s="257" t="s">
        <v>118</v>
      </c>
      <c r="F237" s="258" t="s">
        <v>130</v>
      </c>
      <c r="G237" s="256"/>
      <c r="H237" s="259">
        <v>39.896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5" t="s">
        <v>174</v>
      </c>
      <c r="AU237" s="265" t="s">
        <v>87</v>
      </c>
      <c r="AV237" s="15" t="s">
        <v>172</v>
      </c>
      <c r="AW237" s="15" t="s">
        <v>32</v>
      </c>
      <c r="AX237" s="15" t="s">
        <v>84</v>
      </c>
      <c r="AY237" s="265" t="s">
        <v>165</v>
      </c>
    </row>
    <row r="238" spans="1:65" s="2" customFormat="1" ht="24.15" customHeight="1">
      <c r="A238" s="39"/>
      <c r="B238" s="40"/>
      <c r="C238" s="220" t="s">
        <v>328</v>
      </c>
      <c r="D238" s="220" t="s">
        <v>167</v>
      </c>
      <c r="E238" s="221" t="s">
        <v>240</v>
      </c>
      <c r="F238" s="222" t="s">
        <v>241</v>
      </c>
      <c r="G238" s="223" t="s">
        <v>207</v>
      </c>
      <c r="H238" s="224">
        <v>39.896</v>
      </c>
      <c r="I238" s="225"/>
      <c r="J238" s="226">
        <f>ROUND(I238*H238,2)</f>
        <v>0</v>
      </c>
      <c r="K238" s="222" t="s">
        <v>171</v>
      </c>
      <c r="L238" s="45"/>
      <c r="M238" s="227" t="s">
        <v>1</v>
      </c>
      <c r="N238" s="228" t="s">
        <v>41</v>
      </c>
      <c r="O238" s="92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1" t="s">
        <v>172</v>
      </c>
      <c r="AT238" s="231" t="s">
        <v>167</v>
      </c>
      <c r="AU238" s="231" t="s">
        <v>87</v>
      </c>
      <c r="AY238" s="18" t="s">
        <v>165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84</v>
      </c>
      <c r="BK238" s="232">
        <f>ROUND(I238*H238,2)</f>
        <v>0</v>
      </c>
      <c r="BL238" s="18" t="s">
        <v>172</v>
      </c>
      <c r="BM238" s="231" t="s">
        <v>311</v>
      </c>
    </row>
    <row r="239" spans="1:51" s="14" customFormat="1" ht="12">
      <c r="A239" s="14"/>
      <c r="B239" s="244"/>
      <c r="C239" s="245"/>
      <c r="D239" s="235" t="s">
        <v>174</v>
      </c>
      <c r="E239" s="246" t="s">
        <v>1</v>
      </c>
      <c r="F239" s="247" t="s">
        <v>118</v>
      </c>
      <c r="G239" s="245"/>
      <c r="H239" s="248">
        <v>39.896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174</v>
      </c>
      <c r="AU239" s="254" t="s">
        <v>87</v>
      </c>
      <c r="AV239" s="14" t="s">
        <v>87</v>
      </c>
      <c r="AW239" s="14" t="s">
        <v>32</v>
      </c>
      <c r="AX239" s="14" t="s">
        <v>84</v>
      </c>
      <c r="AY239" s="254" t="s">
        <v>165</v>
      </c>
    </row>
    <row r="240" spans="1:65" s="2" customFormat="1" ht="24.15" customHeight="1">
      <c r="A240" s="39"/>
      <c r="B240" s="40"/>
      <c r="C240" s="220" t="s">
        <v>335</v>
      </c>
      <c r="D240" s="220" t="s">
        <v>167</v>
      </c>
      <c r="E240" s="221" t="s">
        <v>752</v>
      </c>
      <c r="F240" s="222" t="s">
        <v>753</v>
      </c>
      <c r="G240" s="223" t="s">
        <v>170</v>
      </c>
      <c r="H240" s="224">
        <v>67.4</v>
      </c>
      <c r="I240" s="225"/>
      <c r="J240" s="226">
        <f>ROUND(I240*H240,2)</f>
        <v>0</v>
      </c>
      <c r="K240" s="222" t="s">
        <v>171</v>
      </c>
      <c r="L240" s="45"/>
      <c r="M240" s="227" t="s">
        <v>1</v>
      </c>
      <c r="N240" s="228" t="s">
        <v>41</v>
      </c>
      <c r="O240" s="92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1" t="s">
        <v>172</v>
      </c>
      <c r="AT240" s="231" t="s">
        <v>167</v>
      </c>
      <c r="AU240" s="231" t="s">
        <v>87</v>
      </c>
      <c r="AY240" s="18" t="s">
        <v>165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84</v>
      </c>
      <c r="BK240" s="232">
        <f>ROUND(I240*H240,2)</f>
        <v>0</v>
      </c>
      <c r="BL240" s="18" t="s">
        <v>172</v>
      </c>
      <c r="BM240" s="231" t="s">
        <v>754</v>
      </c>
    </row>
    <row r="241" spans="1:51" s="13" customFormat="1" ht="12">
      <c r="A241" s="13"/>
      <c r="B241" s="233"/>
      <c r="C241" s="234"/>
      <c r="D241" s="235" t="s">
        <v>174</v>
      </c>
      <c r="E241" s="236" t="s">
        <v>1</v>
      </c>
      <c r="F241" s="237" t="s">
        <v>181</v>
      </c>
      <c r="G241" s="234"/>
      <c r="H241" s="236" t="s">
        <v>1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174</v>
      </c>
      <c r="AU241" s="243" t="s">
        <v>87</v>
      </c>
      <c r="AV241" s="13" t="s">
        <v>84</v>
      </c>
      <c r="AW241" s="13" t="s">
        <v>32</v>
      </c>
      <c r="AX241" s="13" t="s">
        <v>76</v>
      </c>
      <c r="AY241" s="243" t="s">
        <v>165</v>
      </c>
    </row>
    <row r="242" spans="1:51" s="14" customFormat="1" ht="12">
      <c r="A242" s="14"/>
      <c r="B242" s="244"/>
      <c r="C242" s="245"/>
      <c r="D242" s="235" t="s">
        <v>174</v>
      </c>
      <c r="E242" s="246" t="s">
        <v>1</v>
      </c>
      <c r="F242" s="247" t="s">
        <v>673</v>
      </c>
      <c r="G242" s="245"/>
      <c r="H242" s="248">
        <v>67.4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174</v>
      </c>
      <c r="AU242" s="254" t="s">
        <v>87</v>
      </c>
      <c r="AV242" s="14" t="s">
        <v>87</v>
      </c>
      <c r="AW242" s="14" t="s">
        <v>32</v>
      </c>
      <c r="AX242" s="14" t="s">
        <v>84</v>
      </c>
      <c r="AY242" s="254" t="s">
        <v>165</v>
      </c>
    </row>
    <row r="243" spans="1:65" s="2" customFormat="1" ht="24.15" customHeight="1">
      <c r="A243" s="39"/>
      <c r="B243" s="40"/>
      <c r="C243" s="220" t="s">
        <v>341</v>
      </c>
      <c r="D243" s="220" t="s">
        <v>167</v>
      </c>
      <c r="E243" s="221" t="s">
        <v>755</v>
      </c>
      <c r="F243" s="222" t="s">
        <v>756</v>
      </c>
      <c r="G243" s="223" t="s">
        <v>170</v>
      </c>
      <c r="H243" s="224">
        <v>67.4</v>
      </c>
      <c r="I243" s="225"/>
      <c r="J243" s="226">
        <f>ROUND(I243*H243,2)</f>
        <v>0</v>
      </c>
      <c r="K243" s="222" t="s">
        <v>171</v>
      </c>
      <c r="L243" s="45"/>
      <c r="M243" s="227" t="s">
        <v>1</v>
      </c>
      <c r="N243" s="228" t="s">
        <v>41</v>
      </c>
      <c r="O243" s="92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172</v>
      </c>
      <c r="AT243" s="231" t="s">
        <v>167</v>
      </c>
      <c r="AU243" s="231" t="s">
        <v>87</v>
      </c>
      <c r="AY243" s="18" t="s">
        <v>165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84</v>
      </c>
      <c r="BK243" s="232">
        <f>ROUND(I243*H243,2)</f>
        <v>0</v>
      </c>
      <c r="BL243" s="18" t="s">
        <v>172</v>
      </c>
      <c r="BM243" s="231" t="s">
        <v>757</v>
      </c>
    </row>
    <row r="244" spans="1:51" s="13" customFormat="1" ht="12">
      <c r="A244" s="13"/>
      <c r="B244" s="233"/>
      <c r="C244" s="234"/>
      <c r="D244" s="235" t="s">
        <v>174</v>
      </c>
      <c r="E244" s="236" t="s">
        <v>1</v>
      </c>
      <c r="F244" s="237" t="s">
        <v>181</v>
      </c>
      <c r="G244" s="234"/>
      <c r="H244" s="236" t="s">
        <v>1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174</v>
      </c>
      <c r="AU244" s="243" t="s">
        <v>87</v>
      </c>
      <c r="AV244" s="13" t="s">
        <v>84</v>
      </c>
      <c r="AW244" s="13" t="s">
        <v>32</v>
      </c>
      <c r="AX244" s="13" t="s">
        <v>76</v>
      </c>
      <c r="AY244" s="243" t="s">
        <v>165</v>
      </c>
    </row>
    <row r="245" spans="1:51" s="14" customFormat="1" ht="12">
      <c r="A245" s="14"/>
      <c r="B245" s="244"/>
      <c r="C245" s="245"/>
      <c r="D245" s="235" t="s">
        <v>174</v>
      </c>
      <c r="E245" s="246" t="s">
        <v>673</v>
      </c>
      <c r="F245" s="247" t="s">
        <v>758</v>
      </c>
      <c r="G245" s="245"/>
      <c r="H245" s="248">
        <v>67.4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174</v>
      </c>
      <c r="AU245" s="254" t="s">
        <v>87</v>
      </c>
      <c r="AV245" s="14" t="s">
        <v>87</v>
      </c>
      <c r="AW245" s="14" t="s">
        <v>32</v>
      </c>
      <c r="AX245" s="14" t="s">
        <v>84</v>
      </c>
      <c r="AY245" s="254" t="s">
        <v>165</v>
      </c>
    </row>
    <row r="246" spans="1:65" s="2" customFormat="1" ht="14.4" customHeight="1">
      <c r="A246" s="39"/>
      <c r="B246" s="40"/>
      <c r="C246" s="277" t="s">
        <v>346</v>
      </c>
      <c r="D246" s="277" t="s">
        <v>290</v>
      </c>
      <c r="E246" s="278" t="s">
        <v>759</v>
      </c>
      <c r="F246" s="279" t="s">
        <v>760</v>
      </c>
      <c r="G246" s="280" t="s">
        <v>761</v>
      </c>
      <c r="H246" s="281">
        <v>2.022</v>
      </c>
      <c r="I246" s="282"/>
      <c r="J246" s="283">
        <f>ROUND(I246*H246,2)</f>
        <v>0</v>
      </c>
      <c r="K246" s="279" t="s">
        <v>171</v>
      </c>
      <c r="L246" s="284"/>
      <c r="M246" s="285" t="s">
        <v>1</v>
      </c>
      <c r="N246" s="286" t="s">
        <v>41</v>
      </c>
      <c r="O246" s="92"/>
      <c r="P246" s="229">
        <f>O246*H246</f>
        <v>0</v>
      </c>
      <c r="Q246" s="229">
        <v>0.001</v>
      </c>
      <c r="R246" s="229">
        <f>Q246*H246</f>
        <v>0.002022</v>
      </c>
      <c r="S246" s="229">
        <v>0</v>
      </c>
      <c r="T246" s="23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1" t="s">
        <v>210</v>
      </c>
      <c r="AT246" s="231" t="s">
        <v>290</v>
      </c>
      <c r="AU246" s="231" t="s">
        <v>87</v>
      </c>
      <c r="AY246" s="18" t="s">
        <v>165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84</v>
      </c>
      <c r="BK246" s="232">
        <f>ROUND(I246*H246,2)</f>
        <v>0</v>
      </c>
      <c r="BL246" s="18" t="s">
        <v>172</v>
      </c>
      <c r="BM246" s="231" t="s">
        <v>762</v>
      </c>
    </row>
    <row r="247" spans="1:51" s="13" customFormat="1" ht="12">
      <c r="A247" s="13"/>
      <c r="B247" s="233"/>
      <c r="C247" s="234"/>
      <c r="D247" s="235" t="s">
        <v>174</v>
      </c>
      <c r="E247" s="236" t="s">
        <v>1</v>
      </c>
      <c r="F247" s="237" t="s">
        <v>181</v>
      </c>
      <c r="G247" s="234"/>
      <c r="H247" s="236" t="s">
        <v>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174</v>
      </c>
      <c r="AU247" s="243" t="s">
        <v>87</v>
      </c>
      <c r="AV247" s="13" t="s">
        <v>84</v>
      </c>
      <c r="AW247" s="13" t="s">
        <v>32</v>
      </c>
      <c r="AX247" s="13" t="s">
        <v>76</v>
      </c>
      <c r="AY247" s="243" t="s">
        <v>165</v>
      </c>
    </row>
    <row r="248" spans="1:51" s="14" customFormat="1" ht="12">
      <c r="A248" s="14"/>
      <c r="B248" s="244"/>
      <c r="C248" s="245"/>
      <c r="D248" s="235" t="s">
        <v>174</v>
      </c>
      <c r="E248" s="246" t="s">
        <v>1</v>
      </c>
      <c r="F248" s="247" t="s">
        <v>763</v>
      </c>
      <c r="G248" s="245"/>
      <c r="H248" s="248">
        <v>2.022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174</v>
      </c>
      <c r="AU248" s="254" t="s">
        <v>87</v>
      </c>
      <c r="AV248" s="14" t="s">
        <v>87</v>
      </c>
      <c r="AW248" s="14" t="s">
        <v>32</v>
      </c>
      <c r="AX248" s="14" t="s">
        <v>84</v>
      </c>
      <c r="AY248" s="254" t="s">
        <v>165</v>
      </c>
    </row>
    <row r="249" spans="1:65" s="2" customFormat="1" ht="24.15" customHeight="1">
      <c r="A249" s="39"/>
      <c r="B249" s="40"/>
      <c r="C249" s="220" t="s">
        <v>351</v>
      </c>
      <c r="D249" s="220" t="s">
        <v>167</v>
      </c>
      <c r="E249" s="221" t="s">
        <v>764</v>
      </c>
      <c r="F249" s="222" t="s">
        <v>765</v>
      </c>
      <c r="G249" s="223" t="s">
        <v>170</v>
      </c>
      <c r="H249" s="224">
        <v>67.4</v>
      </c>
      <c r="I249" s="225"/>
      <c r="J249" s="226">
        <f>ROUND(I249*H249,2)</f>
        <v>0</v>
      </c>
      <c r="K249" s="222" t="s">
        <v>171</v>
      </c>
      <c r="L249" s="45"/>
      <c r="M249" s="227" t="s">
        <v>1</v>
      </c>
      <c r="N249" s="228" t="s">
        <v>41</v>
      </c>
      <c r="O249" s="92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1" t="s">
        <v>172</v>
      </c>
      <c r="AT249" s="231" t="s">
        <v>167</v>
      </c>
      <c r="AU249" s="231" t="s">
        <v>87</v>
      </c>
      <c r="AY249" s="18" t="s">
        <v>165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84</v>
      </c>
      <c r="BK249" s="232">
        <f>ROUND(I249*H249,2)</f>
        <v>0</v>
      </c>
      <c r="BL249" s="18" t="s">
        <v>172</v>
      </c>
      <c r="BM249" s="231" t="s">
        <v>766</v>
      </c>
    </row>
    <row r="250" spans="1:51" s="13" customFormat="1" ht="12">
      <c r="A250" s="13"/>
      <c r="B250" s="233"/>
      <c r="C250" s="234"/>
      <c r="D250" s="235" t="s">
        <v>174</v>
      </c>
      <c r="E250" s="236" t="s">
        <v>1</v>
      </c>
      <c r="F250" s="237" t="s">
        <v>181</v>
      </c>
      <c r="G250" s="234"/>
      <c r="H250" s="236" t="s">
        <v>1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174</v>
      </c>
      <c r="AU250" s="243" t="s">
        <v>87</v>
      </c>
      <c r="AV250" s="13" t="s">
        <v>84</v>
      </c>
      <c r="AW250" s="13" t="s">
        <v>32</v>
      </c>
      <c r="AX250" s="13" t="s">
        <v>76</v>
      </c>
      <c r="AY250" s="243" t="s">
        <v>165</v>
      </c>
    </row>
    <row r="251" spans="1:51" s="14" customFormat="1" ht="12">
      <c r="A251" s="14"/>
      <c r="B251" s="244"/>
      <c r="C251" s="245"/>
      <c r="D251" s="235" t="s">
        <v>174</v>
      </c>
      <c r="E251" s="246" t="s">
        <v>1</v>
      </c>
      <c r="F251" s="247" t="s">
        <v>673</v>
      </c>
      <c r="G251" s="245"/>
      <c r="H251" s="248">
        <v>67.4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174</v>
      </c>
      <c r="AU251" s="254" t="s">
        <v>87</v>
      </c>
      <c r="AV251" s="14" t="s">
        <v>87</v>
      </c>
      <c r="AW251" s="14" t="s">
        <v>32</v>
      </c>
      <c r="AX251" s="14" t="s">
        <v>84</v>
      </c>
      <c r="AY251" s="254" t="s">
        <v>165</v>
      </c>
    </row>
    <row r="252" spans="1:65" s="2" customFormat="1" ht="24.15" customHeight="1">
      <c r="A252" s="39"/>
      <c r="B252" s="40"/>
      <c r="C252" s="220" t="s">
        <v>356</v>
      </c>
      <c r="D252" s="220" t="s">
        <v>167</v>
      </c>
      <c r="E252" s="221" t="s">
        <v>767</v>
      </c>
      <c r="F252" s="222" t="s">
        <v>768</v>
      </c>
      <c r="G252" s="223" t="s">
        <v>316</v>
      </c>
      <c r="H252" s="224">
        <v>15</v>
      </c>
      <c r="I252" s="225"/>
      <c r="J252" s="226">
        <f>ROUND(I252*H252,2)</f>
        <v>0</v>
      </c>
      <c r="K252" s="222" t="s">
        <v>171</v>
      </c>
      <c r="L252" s="45"/>
      <c r="M252" s="227" t="s">
        <v>1</v>
      </c>
      <c r="N252" s="228" t="s">
        <v>41</v>
      </c>
      <c r="O252" s="92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172</v>
      </c>
      <c r="AT252" s="231" t="s">
        <v>167</v>
      </c>
      <c r="AU252" s="231" t="s">
        <v>87</v>
      </c>
      <c r="AY252" s="18" t="s">
        <v>165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84</v>
      </c>
      <c r="BK252" s="232">
        <f>ROUND(I252*H252,2)</f>
        <v>0</v>
      </c>
      <c r="BL252" s="18" t="s">
        <v>172</v>
      </c>
      <c r="BM252" s="231" t="s">
        <v>769</v>
      </c>
    </row>
    <row r="253" spans="1:51" s="13" customFormat="1" ht="12">
      <c r="A253" s="13"/>
      <c r="B253" s="233"/>
      <c r="C253" s="234"/>
      <c r="D253" s="235" t="s">
        <v>174</v>
      </c>
      <c r="E253" s="236" t="s">
        <v>1</v>
      </c>
      <c r="F253" s="237" t="s">
        <v>175</v>
      </c>
      <c r="G253" s="234"/>
      <c r="H253" s="236" t="s">
        <v>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174</v>
      </c>
      <c r="AU253" s="243" t="s">
        <v>87</v>
      </c>
      <c r="AV253" s="13" t="s">
        <v>84</v>
      </c>
      <c r="AW253" s="13" t="s">
        <v>32</v>
      </c>
      <c r="AX253" s="13" t="s">
        <v>76</v>
      </c>
      <c r="AY253" s="243" t="s">
        <v>165</v>
      </c>
    </row>
    <row r="254" spans="1:51" s="14" customFormat="1" ht="12">
      <c r="A254" s="14"/>
      <c r="B254" s="244"/>
      <c r="C254" s="245"/>
      <c r="D254" s="235" t="s">
        <v>174</v>
      </c>
      <c r="E254" s="246" t="s">
        <v>1</v>
      </c>
      <c r="F254" s="247" t="s">
        <v>8</v>
      </c>
      <c r="G254" s="245"/>
      <c r="H254" s="248">
        <v>15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174</v>
      </c>
      <c r="AU254" s="254" t="s">
        <v>87</v>
      </c>
      <c r="AV254" s="14" t="s">
        <v>87</v>
      </c>
      <c r="AW254" s="14" t="s">
        <v>32</v>
      </c>
      <c r="AX254" s="14" t="s">
        <v>84</v>
      </c>
      <c r="AY254" s="254" t="s">
        <v>165</v>
      </c>
    </row>
    <row r="255" spans="1:65" s="2" customFormat="1" ht="24.15" customHeight="1">
      <c r="A255" s="39"/>
      <c r="B255" s="40"/>
      <c r="C255" s="220" t="s">
        <v>361</v>
      </c>
      <c r="D255" s="220" t="s">
        <v>167</v>
      </c>
      <c r="E255" s="221" t="s">
        <v>770</v>
      </c>
      <c r="F255" s="222" t="s">
        <v>771</v>
      </c>
      <c r="G255" s="223" t="s">
        <v>316</v>
      </c>
      <c r="H255" s="224">
        <v>15</v>
      </c>
      <c r="I255" s="225"/>
      <c r="J255" s="226">
        <f>ROUND(I255*H255,2)</f>
        <v>0</v>
      </c>
      <c r="K255" s="222" t="s">
        <v>171</v>
      </c>
      <c r="L255" s="45"/>
      <c r="M255" s="227" t="s">
        <v>1</v>
      </c>
      <c r="N255" s="228" t="s">
        <v>41</v>
      </c>
      <c r="O255" s="92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172</v>
      </c>
      <c r="AT255" s="231" t="s">
        <v>167</v>
      </c>
      <c r="AU255" s="231" t="s">
        <v>87</v>
      </c>
      <c r="AY255" s="18" t="s">
        <v>165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84</v>
      </c>
      <c r="BK255" s="232">
        <f>ROUND(I255*H255,2)</f>
        <v>0</v>
      </c>
      <c r="BL255" s="18" t="s">
        <v>172</v>
      </c>
      <c r="BM255" s="231" t="s">
        <v>772</v>
      </c>
    </row>
    <row r="256" spans="1:51" s="13" customFormat="1" ht="12">
      <c r="A256" s="13"/>
      <c r="B256" s="233"/>
      <c r="C256" s="234"/>
      <c r="D256" s="235" t="s">
        <v>174</v>
      </c>
      <c r="E256" s="236" t="s">
        <v>1</v>
      </c>
      <c r="F256" s="237" t="s">
        <v>175</v>
      </c>
      <c r="G256" s="234"/>
      <c r="H256" s="236" t="s">
        <v>1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174</v>
      </c>
      <c r="AU256" s="243" t="s">
        <v>87</v>
      </c>
      <c r="AV256" s="13" t="s">
        <v>84</v>
      </c>
      <c r="AW256" s="13" t="s">
        <v>32</v>
      </c>
      <c r="AX256" s="13" t="s">
        <v>76</v>
      </c>
      <c r="AY256" s="243" t="s">
        <v>165</v>
      </c>
    </row>
    <row r="257" spans="1:51" s="14" customFormat="1" ht="12">
      <c r="A257" s="14"/>
      <c r="B257" s="244"/>
      <c r="C257" s="245"/>
      <c r="D257" s="235" t="s">
        <v>174</v>
      </c>
      <c r="E257" s="246" t="s">
        <v>1</v>
      </c>
      <c r="F257" s="247" t="s">
        <v>8</v>
      </c>
      <c r="G257" s="245"/>
      <c r="H257" s="248">
        <v>15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174</v>
      </c>
      <c r="AU257" s="254" t="s">
        <v>87</v>
      </c>
      <c r="AV257" s="14" t="s">
        <v>87</v>
      </c>
      <c r="AW257" s="14" t="s">
        <v>32</v>
      </c>
      <c r="AX257" s="14" t="s">
        <v>84</v>
      </c>
      <c r="AY257" s="254" t="s">
        <v>165</v>
      </c>
    </row>
    <row r="258" spans="1:65" s="2" customFormat="1" ht="14.4" customHeight="1">
      <c r="A258" s="39"/>
      <c r="B258" s="40"/>
      <c r="C258" s="277" t="s">
        <v>367</v>
      </c>
      <c r="D258" s="277" t="s">
        <v>290</v>
      </c>
      <c r="E258" s="278" t="s">
        <v>773</v>
      </c>
      <c r="F258" s="279" t="s">
        <v>774</v>
      </c>
      <c r="G258" s="280" t="s">
        <v>316</v>
      </c>
      <c r="H258" s="281">
        <v>8</v>
      </c>
      <c r="I258" s="282"/>
      <c r="J258" s="283">
        <f>ROUND(I258*H258,2)</f>
        <v>0</v>
      </c>
      <c r="K258" s="279" t="s">
        <v>171</v>
      </c>
      <c r="L258" s="284"/>
      <c r="M258" s="285" t="s">
        <v>1</v>
      </c>
      <c r="N258" s="286" t="s">
        <v>41</v>
      </c>
      <c r="O258" s="92"/>
      <c r="P258" s="229">
        <f>O258*H258</f>
        <v>0</v>
      </c>
      <c r="Q258" s="229">
        <v>0.002</v>
      </c>
      <c r="R258" s="229">
        <f>Q258*H258</f>
        <v>0.016</v>
      </c>
      <c r="S258" s="229">
        <v>0</v>
      </c>
      <c r="T258" s="23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1" t="s">
        <v>210</v>
      </c>
      <c r="AT258" s="231" t="s">
        <v>290</v>
      </c>
      <c r="AU258" s="231" t="s">
        <v>87</v>
      </c>
      <c r="AY258" s="18" t="s">
        <v>165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84</v>
      </c>
      <c r="BK258" s="232">
        <f>ROUND(I258*H258,2)</f>
        <v>0</v>
      </c>
      <c r="BL258" s="18" t="s">
        <v>172</v>
      </c>
      <c r="BM258" s="231" t="s">
        <v>775</v>
      </c>
    </row>
    <row r="259" spans="1:51" s="13" customFormat="1" ht="12">
      <c r="A259" s="13"/>
      <c r="B259" s="233"/>
      <c r="C259" s="234"/>
      <c r="D259" s="235" t="s">
        <v>174</v>
      </c>
      <c r="E259" s="236" t="s">
        <v>1</v>
      </c>
      <c r="F259" s="237" t="s">
        <v>175</v>
      </c>
      <c r="G259" s="234"/>
      <c r="H259" s="236" t="s">
        <v>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174</v>
      </c>
      <c r="AU259" s="243" t="s">
        <v>87</v>
      </c>
      <c r="AV259" s="13" t="s">
        <v>84</v>
      </c>
      <c r="AW259" s="13" t="s">
        <v>32</v>
      </c>
      <c r="AX259" s="13" t="s">
        <v>76</v>
      </c>
      <c r="AY259" s="243" t="s">
        <v>165</v>
      </c>
    </row>
    <row r="260" spans="1:51" s="14" customFormat="1" ht="12">
      <c r="A260" s="14"/>
      <c r="B260" s="244"/>
      <c r="C260" s="245"/>
      <c r="D260" s="235" t="s">
        <v>174</v>
      </c>
      <c r="E260" s="246" t="s">
        <v>1</v>
      </c>
      <c r="F260" s="247" t="s">
        <v>210</v>
      </c>
      <c r="G260" s="245"/>
      <c r="H260" s="248">
        <v>8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174</v>
      </c>
      <c r="AU260" s="254" t="s">
        <v>87</v>
      </c>
      <c r="AV260" s="14" t="s">
        <v>87</v>
      </c>
      <c r="AW260" s="14" t="s">
        <v>32</v>
      </c>
      <c r="AX260" s="14" t="s">
        <v>84</v>
      </c>
      <c r="AY260" s="254" t="s">
        <v>165</v>
      </c>
    </row>
    <row r="261" spans="1:65" s="2" customFormat="1" ht="14.4" customHeight="1">
      <c r="A261" s="39"/>
      <c r="B261" s="40"/>
      <c r="C261" s="220" t="s">
        <v>373</v>
      </c>
      <c r="D261" s="220" t="s">
        <v>167</v>
      </c>
      <c r="E261" s="221" t="s">
        <v>776</v>
      </c>
      <c r="F261" s="222" t="s">
        <v>777</v>
      </c>
      <c r="G261" s="223" t="s">
        <v>316</v>
      </c>
      <c r="H261" s="224">
        <v>15</v>
      </c>
      <c r="I261" s="225"/>
      <c r="J261" s="226">
        <f>ROUND(I261*H261,2)</f>
        <v>0</v>
      </c>
      <c r="K261" s="222" t="s">
        <v>1</v>
      </c>
      <c r="L261" s="45"/>
      <c r="M261" s="227" t="s">
        <v>1</v>
      </c>
      <c r="N261" s="228" t="s">
        <v>41</v>
      </c>
      <c r="O261" s="92"/>
      <c r="P261" s="229">
        <f>O261*H261</f>
        <v>0</v>
      </c>
      <c r="Q261" s="229">
        <v>0.00034</v>
      </c>
      <c r="R261" s="229">
        <f>Q261*H261</f>
        <v>0.0051</v>
      </c>
      <c r="S261" s="229">
        <v>0</v>
      </c>
      <c r="T261" s="23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1" t="s">
        <v>172</v>
      </c>
      <c r="AT261" s="231" t="s">
        <v>167</v>
      </c>
      <c r="AU261" s="231" t="s">
        <v>87</v>
      </c>
      <c r="AY261" s="18" t="s">
        <v>165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84</v>
      </c>
      <c r="BK261" s="232">
        <f>ROUND(I261*H261,2)</f>
        <v>0</v>
      </c>
      <c r="BL261" s="18" t="s">
        <v>172</v>
      </c>
      <c r="BM261" s="231" t="s">
        <v>778</v>
      </c>
    </row>
    <row r="262" spans="1:51" s="13" customFormat="1" ht="12">
      <c r="A262" s="13"/>
      <c r="B262" s="233"/>
      <c r="C262" s="234"/>
      <c r="D262" s="235" t="s">
        <v>174</v>
      </c>
      <c r="E262" s="236" t="s">
        <v>1</v>
      </c>
      <c r="F262" s="237" t="s">
        <v>175</v>
      </c>
      <c r="G262" s="234"/>
      <c r="H262" s="236" t="s">
        <v>1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174</v>
      </c>
      <c r="AU262" s="243" t="s">
        <v>87</v>
      </c>
      <c r="AV262" s="13" t="s">
        <v>84</v>
      </c>
      <c r="AW262" s="13" t="s">
        <v>32</v>
      </c>
      <c r="AX262" s="13" t="s">
        <v>76</v>
      </c>
      <c r="AY262" s="243" t="s">
        <v>165</v>
      </c>
    </row>
    <row r="263" spans="1:51" s="14" customFormat="1" ht="12">
      <c r="A263" s="14"/>
      <c r="B263" s="244"/>
      <c r="C263" s="245"/>
      <c r="D263" s="235" t="s">
        <v>174</v>
      </c>
      <c r="E263" s="246" t="s">
        <v>1</v>
      </c>
      <c r="F263" s="247" t="s">
        <v>8</v>
      </c>
      <c r="G263" s="245"/>
      <c r="H263" s="248">
        <v>15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174</v>
      </c>
      <c r="AU263" s="254" t="s">
        <v>87</v>
      </c>
      <c r="AV263" s="14" t="s">
        <v>87</v>
      </c>
      <c r="AW263" s="14" t="s">
        <v>32</v>
      </c>
      <c r="AX263" s="14" t="s">
        <v>84</v>
      </c>
      <c r="AY263" s="254" t="s">
        <v>165</v>
      </c>
    </row>
    <row r="264" spans="1:65" s="2" customFormat="1" ht="24.15" customHeight="1">
      <c r="A264" s="39"/>
      <c r="B264" s="40"/>
      <c r="C264" s="220" t="s">
        <v>378</v>
      </c>
      <c r="D264" s="220" t="s">
        <v>167</v>
      </c>
      <c r="E264" s="221" t="s">
        <v>779</v>
      </c>
      <c r="F264" s="222" t="s">
        <v>780</v>
      </c>
      <c r="G264" s="223" t="s">
        <v>316</v>
      </c>
      <c r="H264" s="224">
        <v>15</v>
      </c>
      <c r="I264" s="225"/>
      <c r="J264" s="226">
        <f>ROUND(I264*H264,2)</f>
        <v>0</v>
      </c>
      <c r="K264" s="222" t="s">
        <v>171</v>
      </c>
      <c r="L264" s="45"/>
      <c r="M264" s="227" t="s">
        <v>1</v>
      </c>
      <c r="N264" s="228" t="s">
        <v>41</v>
      </c>
      <c r="O264" s="92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1" t="s">
        <v>172</v>
      </c>
      <c r="AT264" s="231" t="s">
        <v>167</v>
      </c>
      <c r="AU264" s="231" t="s">
        <v>87</v>
      </c>
      <c r="AY264" s="18" t="s">
        <v>165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84</v>
      </c>
      <c r="BK264" s="232">
        <f>ROUND(I264*H264,2)</f>
        <v>0</v>
      </c>
      <c r="BL264" s="18" t="s">
        <v>172</v>
      </c>
      <c r="BM264" s="231" t="s">
        <v>781</v>
      </c>
    </row>
    <row r="265" spans="1:51" s="13" customFormat="1" ht="12">
      <c r="A265" s="13"/>
      <c r="B265" s="233"/>
      <c r="C265" s="234"/>
      <c r="D265" s="235" t="s">
        <v>174</v>
      </c>
      <c r="E265" s="236" t="s">
        <v>1</v>
      </c>
      <c r="F265" s="237" t="s">
        <v>175</v>
      </c>
      <c r="G265" s="234"/>
      <c r="H265" s="236" t="s">
        <v>1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174</v>
      </c>
      <c r="AU265" s="243" t="s">
        <v>87</v>
      </c>
      <c r="AV265" s="13" t="s">
        <v>84</v>
      </c>
      <c r="AW265" s="13" t="s">
        <v>32</v>
      </c>
      <c r="AX265" s="13" t="s">
        <v>76</v>
      </c>
      <c r="AY265" s="243" t="s">
        <v>165</v>
      </c>
    </row>
    <row r="266" spans="1:51" s="14" customFormat="1" ht="12">
      <c r="A266" s="14"/>
      <c r="B266" s="244"/>
      <c r="C266" s="245"/>
      <c r="D266" s="235" t="s">
        <v>174</v>
      </c>
      <c r="E266" s="246" t="s">
        <v>1</v>
      </c>
      <c r="F266" s="247" t="s">
        <v>8</v>
      </c>
      <c r="G266" s="245"/>
      <c r="H266" s="248">
        <v>15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174</v>
      </c>
      <c r="AU266" s="254" t="s">
        <v>87</v>
      </c>
      <c r="AV266" s="14" t="s">
        <v>87</v>
      </c>
      <c r="AW266" s="14" t="s">
        <v>32</v>
      </c>
      <c r="AX266" s="14" t="s">
        <v>84</v>
      </c>
      <c r="AY266" s="254" t="s">
        <v>165</v>
      </c>
    </row>
    <row r="267" spans="1:63" s="12" customFormat="1" ht="22.8" customHeight="1">
      <c r="A267" s="12"/>
      <c r="B267" s="204"/>
      <c r="C267" s="205"/>
      <c r="D267" s="206" t="s">
        <v>75</v>
      </c>
      <c r="E267" s="218" t="s">
        <v>172</v>
      </c>
      <c r="F267" s="218" t="s">
        <v>319</v>
      </c>
      <c r="G267" s="205"/>
      <c r="H267" s="205"/>
      <c r="I267" s="208"/>
      <c r="J267" s="219">
        <f>BK267</f>
        <v>0</v>
      </c>
      <c r="K267" s="205"/>
      <c r="L267" s="210"/>
      <c r="M267" s="211"/>
      <c r="N267" s="212"/>
      <c r="O267" s="212"/>
      <c r="P267" s="213">
        <f>SUM(P268:P269)</f>
        <v>0</v>
      </c>
      <c r="Q267" s="212"/>
      <c r="R267" s="213">
        <f>SUM(R268:R269)</f>
        <v>0</v>
      </c>
      <c r="S267" s="212"/>
      <c r="T267" s="214">
        <f>SUM(T268:T269)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5" t="s">
        <v>84</v>
      </c>
      <c r="AT267" s="216" t="s">
        <v>75</v>
      </c>
      <c r="AU267" s="216" t="s">
        <v>84</v>
      </c>
      <c r="AY267" s="215" t="s">
        <v>165</v>
      </c>
      <c r="BK267" s="217">
        <f>SUM(BK268:BK269)</f>
        <v>0</v>
      </c>
    </row>
    <row r="268" spans="1:65" s="2" customFormat="1" ht="14.4" customHeight="1">
      <c r="A268" s="39"/>
      <c r="B268" s="40"/>
      <c r="C268" s="220" t="s">
        <v>383</v>
      </c>
      <c r="D268" s="220" t="s">
        <v>167</v>
      </c>
      <c r="E268" s="221" t="s">
        <v>321</v>
      </c>
      <c r="F268" s="222" t="s">
        <v>322</v>
      </c>
      <c r="G268" s="223" t="s">
        <v>275</v>
      </c>
      <c r="H268" s="224">
        <v>4.698</v>
      </c>
      <c r="I268" s="225"/>
      <c r="J268" s="226">
        <f>ROUND(I268*H268,2)</f>
        <v>0</v>
      </c>
      <c r="K268" s="222" t="s">
        <v>171</v>
      </c>
      <c r="L268" s="45"/>
      <c r="M268" s="227" t="s">
        <v>1</v>
      </c>
      <c r="N268" s="228" t="s">
        <v>41</v>
      </c>
      <c r="O268" s="92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1" t="s">
        <v>172</v>
      </c>
      <c r="AT268" s="231" t="s">
        <v>167</v>
      </c>
      <c r="AU268" s="231" t="s">
        <v>87</v>
      </c>
      <c r="AY268" s="18" t="s">
        <v>165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84</v>
      </c>
      <c r="BK268" s="232">
        <f>ROUND(I268*H268,2)</f>
        <v>0</v>
      </c>
      <c r="BL268" s="18" t="s">
        <v>172</v>
      </c>
      <c r="BM268" s="231" t="s">
        <v>323</v>
      </c>
    </row>
    <row r="269" spans="1:51" s="14" customFormat="1" ht="12">
      <c r="A269" s="14"/>
      <c r="B269" s="244"/>
      <c r="C269" s="245"/>
      <c r="D269" s="235" t="s">
        <v>174</v>
      </c>
      <c r="E269" s="246" t="s">
        <v>1</v>
      </c>
      <c r="F269" s="247" t="s">
        <v>101</v>
      </c>
      <c r="G269" s="245"/>
      <c r="H269" s="248">
        <v>4.698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174</v>
      </c>
      <c r="AU269" s="254" t="s">
        <v>87</v>
      </c>
      <c r="AV269" s="14" t="s">
        <v>87</v>
      </c>
      <c r="AW269" s="14" t="s">
        <v>32</v>
      </c>
      <c r="AX269" s="14" t="s">
        <v>84</v>
      </c>
      <c r="AY269" s="254" t="s">
        <v>165</v>
      </c>
    </row>
    <row r="270" spans="1:63" s="12" customFormat="1" ht="22.8" customHeight="1">
      <c r="A270" s="12"/>
      <c r="B270" s="204"/>
      <c r="C270" s="205"/>
      <c r="D270" s="206" t="s">
        <v>75</v>
      </c>
      <c r="E270" s="218" t="s">
        <v>193</v>
      </c>
      <c r="F270" s="218" t="s">
        <v>334</v>
      </c>
      <c r="G270" s="205"/>
      <c r="H270" s="205"/>
      <c r="I270" s="208"/>
      <c r="J270" s="219">
        <f>BK270</f>
        <v>0</v>
      </c>
      <c r="K270" s="205"/>
      <c r="L270" s="210"/>
      <c r="M270" s="211"/>
      <c r="N270" s="212"/>
      <c r="O270" s="212"/>
      <c r="P270" s="213">
        <f>SUM(P271:P285)</f>
        <v>0</v>
      </c>
      <c r="Q270" s="212"/>
      <c r="R270" s="213">
        <f>SUM(R271:R285)</f>
        <v>42.367278459999994</v>
      </c>
      <c r="S270" s="212"/>
      <c r="T270" s="214">
        <f>SUM(T271:T285)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5" t="s">
        <v>84</v>
      </c>
      <c r="AT270" s="216" t="s">
        <v>75</v>
      </c>
      <c r="AU270" s="216" t="s">
        <v>84</v>
      </c>
      <c r="AY270" s="215" t="s">
        <v>165</v>
      </c>
      <c r="BK270" s="217">
        <f>SUM(BK271:BK285)</f>
        <v>0</v>
      </c>
    </row>
    <row r="271" spans="1:65" s="2" customFormat="1" ht="14.4" customHeight="1">
      <c r="A271" s="39"/>
      <c r="B271" s="40"/>
      <c r="C271" s="220" t="s">
        <v>388</v>
      </c>
      <c r="D271" s="220" t="s">
        <v>167</v>
      </c>
      <c r="E271" s="221" t="s">
        <v>336</v>
      </c>
      <c r="F271" s="222" t="s">
        <v>337</v>
      </c>
      <c r="G271" s="223" t="s">
        <v>170</v>
      </c>
      <c r="H271" s="224">
        <v>25.753</v>
      </c>
      <c r="I271" s="225"/>
      <c r="J271" s="226">
        <f>ROUND(I271*H271,2)</f>
        <v>0</v>
      </c>
      <c r="K271" s="222" t="s">
        <v>171</v>
      </c>
      <c r="L271" s="45"/>
      <c r="M271" s="227" t="s">
        <v>1</v>
      </c>
      <c r="N271" s="228" t="s">
        <v>41</v>
      </c>
      <c r="O271" s="92"/>
      <c r="P271" s="229">
        <f>O271*H271</f>
        <v>0</v>
      </c>
      <c r="Q271" s="229">
        <v>0.69</v>
      </c>
      <c r="R271" s="229">
        <f>Q271*H271</f>
        <v>17.769569999999998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172</v>
      </c>
      <c r="AT271" s="231" t="s">
        <v>167</v>
      </c>
      <c r="AU271" s="231" t="s">
        <v>87</v>
      </c>
      <c r="AY271" s="18" t="s">
        <v>165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84</v>
      </c>
      <c r="BK271" s="232">
        <f>ROUND(I271*H271,2)</f>
        <v>0</v>
      </c>
      <c r="BL271" s="18" t="s">
        <v>172</v>
      </c>
      <c r="BM271" s="231" t="s">
        <v>782</v>
      </c>
    </row>
    <row r="272" spans="1:51" s="13" customFormat="1" ht="12">
      <c r="A272" s="13"/>
      <c r="B272" s="233"/>
      <c r="C272" s="234"/>
      <c r="D272" s="235" t="s">
        <v>174</v>
      </c>
      <c r="E272" s="236" t="s">
        <v>1</v>
      </c>
      <c r="F272" s="237" t="s">
        <v>339</v>
      </c>
      <c r="G272" s="234"/>
      <c r="H272" s="236" t="s">
        <v>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174</v>
      </c>
      <c r="AU272" s="243" t="s">
        <v>87</v>
      </c>
      <c r="AV272" s="13" t="s">
        <v>84</v>
      </c>
      <c r="AW272" s="13" t="s">
        <v>32</v>
      </c>
      <c r="AX272" s="13" t="s">
        <v>76</v>
      </c>
      <c r="AY272" s="243" t="s">
        <v>165</v>
      </c>
    </row>
    <row r="273" spans="1:51" s="14" customFormat="1" ht="12">
      <c r="A273" s="14"/>
      <c r="B273" s="244"/>
      <c r="C273" s="245"/>
      <c r="D273" s="235" t="s">
        <v>174</v>
      </c>
      <c r="E273" s="246" t="s">
        <v>1</v>
      </c>
      <c r="F273" s="247" t="s">
        <v>783</v>
      </c>
      <c r="G273" s="245"/>
      <c r="H273" s="248">
        <v>25.753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174</v>
      </c>
      <c r="AU273" s="254" t="s">
        <v>87</v>
      </c>
      <c r="AV273" s="14" t="s">
        <v>87</v>
      </c>
      <c r="AW273" s="14" t="s">
        <v>32</v>
      </c>
      <c r="AX273" s="14" t="s">
        <v>84</v>
      </c>
      <c r="AY273" s="254" t="s">
        <v>165</v>
      </c>
    </row>
    <row r="274" spans="1:65" s="2" customFormat="1" ht="24.15" customHeight="1">
      <c r="A274" s="39"/>
      <c r="B274" s="40"/>
      <c r="C274" s="220" t="s">
        <v>393</v>
      </c>
      <c r="D274" s="220" t="s">
        <v>167</v>
      </c>
      <c r="E274" s="221" t="s">
        <v>357</v>
      </c>
      <c r="F274" s="222" t="s">
        <v>358</v>
      </c>
      <c r="G274" s="223" t="s">
        <v>170</v>
      </c>
      <c r="H274" s="224">
        <v>56.433</v>
      </c>
      <c r="I274" s="225"/>
      <c r="J274" s="226">
        <f>ROUND(I274*H274,2)</f>
        <v>0</v>
      </c>
      <c r="K274" s="222" t="s">
        <v>171</v>
      </c>
      <c r="L274" s="45"/>
      <c r="M274" s="227" t="s">
        <v>1</v>
      </c>
      <c r="N274" s="228" t="s">
        <v>41</v>
      </c>
      <c r="O274" s="92"/>
      <c r="P274" s="229">
        <f>O274*H274</f>
        <v>0</v>
      </c>
      <c r="Q274" s="229">
        <v>0.18463</v>
      </c>
      <c r="R274" s="229">
        <f>Q274*H274</f>
        <v>10.41922479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172</v>
      </c>
      <c r="AT274" s="231" t="s">
        <v>167</v>
      </c>
      <c r="AU274" s="231" t="s">
        <v>87</v>
      </c>
      <c r="AY274" s="18" t="s">
        <v>165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84</v>
      </c>
      <c r="BK274" s="232">
        <f>ROUND(I274*H274,2)</f>
        <v>0</v>
      </c>
      <c r="BL274" s="18" t="s">
        <v>172</v>
      </c>
      <c r="BM274" s="231" t="s">
        <v>784</v>
      </c>
    </row>
    <row r="275" spans="1:51" s="13" customFormat="1" ht="12">
      <c r="A275" s="13"/>
      <c r="B275" s="233"/>
      <c r="C275" s="234"/>
      <c r="D275" s="235" t="s">
        <v>174</v>
      </c>
      <c r="E275" s="236" t="s">
        <v>1</v>
      </c>
      <c r="F275" s="237" t="s">
        <v>339</v>
      </c>
      <c r="G275" s="234"/>
      <c r="H275" s="236" t="s">
        <v>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174</v>
      </c>
      <c r="AU275" s="243" t="s">
        <v>87</v>
      </c>
      <c r="AV275" s="13" t="s">
        <v>84</v>
      </c>
      <c r="AW275" s="13" t="s">
        <v>32</v>
      </c>
      <c r="AX275" s="13" t="s">
        <v>76</v>
      </c>
      <c r="AY275" s="243" t="s">
        <v>165</v>
      </c>
    </row>
    <row r="276" spans="1:51" s="14" customFormat="1" ht="12">
      <c r="A276" s="14"/>
      <c r="B276" s="244"/>
      <c r="C276" s="245"/>
      <c r="D276" s="235" t="s">
        <v>174</v>
      </c>
      <c r="E276" s="246" t="s">
        <v>1</v>
      </c>
      <c r="F276" s="247" t="s">
        <v>785</v>
      </c>
      <c r="G276" s="245"/>
      <c r="H276" s="248">
        <v>56.433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174</v>
      </c>
      <c r="AU276" s="254" t="s">
        <v>87</v>
      </c>
      <c r="AV276" s="14" t="s">
        <v>87</v>
      </c>
      <c r="AW276" s="14" t="s">
        <v>32</v>
      </c>
      <c r="AX276" s="14" t="s">
        <v>84</v>
      </c>
      <c r="AY276" s="254" t="s">
        <v>165</v>
      </c>
    </row>
    <row r="277" spans="1:65" s="2" customFormat="1" ht="24.15" customHeight="1">
      <c r="A277" s="39"/>
      <c r="B277" s="40"/>
      <c r="C277" s="220" t="s">
        <v>397</v>
      </c>
      <c r="D277" s="220" t="s">
        <v>167</v>
      </c>
      <c r="E277" s="221" t="s">
        <v>342</v>
      </c>
      <c r="F277" s="222" t="s">
        <v>343</v>
      </c>
      <c r="G277" s="223" t="s">
        <v>170</v>
      </c>
      <c r="H277" s="224">
        <v>25.753</v>
      </c>
      <c r="I277" s="225"/>
      <c r="J277" s="226">
        <f>ROUND(I277*H277,2)</f>
        <v>0</v>
      </c>
      <c r="K277" s="222" t="s">
        <v>1</v>
      </c>
      <c r="L277" s="45"/>
      <c r="M277" s="227" t="s">
        <v>1</v>
      </c>
      <c r="N277" s="228" t="s">
        <v>41</v>
      </c>
      <c r="O277" s="92"/>
      <c r="P277" s="229">
        <f>O277*H277</f>
        <v>0</v>
      </c>
      <c r="Q277" s="229">
        <v>0.26551</v>
      </c>
      <c r="R277" s="229">
        <f>Q277*H277</f>
        <v>6.83767903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172</v>
      </c>
      <c r="AT277" s="231" t="s">
        <v>167</v>
      </c>
      <c r="AU277" s="231" t="s">
        <v>87</v>
      </c>
      <c r="AY277" s="18" t="s">
        <v>165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84</v>
      </c>
      <c r="BK277" s="232">
        <f>ROUND(I277*H277,2)</f>
        <v>0</v>
      </c>
      <c r="BL277" s="18" t="s">
        <v>172</v>
      </c>
      <c r="BM277" s="231" t="s">
        <v>786</v>
      </c>
    </row>
    <row r="278" spans="1:51" s="13" customFormat="1" ht="12">
      <c r="A278" s="13"/>
      <c r="B278" s="233"/>
      <c r="C278" s="234"/>
      <c r="D278" s="235" t="s">
        <v>174</v>
      </c>
      <c r="E278" s="236" t="s">
        <v>1</v>
      </c>
      <c r="F278" s="237" t="s">
        <v>339</v>
      </c>
      <c r="G278" s="234"/>
      <c r="H278" s="236" t="s">
        <v>1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174</v>
      </c>
      <c r="AU278" s="243" t="s">
        <v>87</v>
      </c>
      <c r="AV278" s="13" t="s">
        <v>84</v>
      </c>
      <c r="AW278" s="13" t="s">
        <v>32</v>
      </c>
      <c r="AX278" s="13" t="s">
        <v>76</v>
      </c>
      <c r="AY278" s="243" t="s">
        <v>165</v>
      </c>
    </row>
    <row r="279" spans="1:51" s="14" customFormat="1" ht="12">
      <c r="A279" s="14"/>
      <c r="B279" s="244"/>
      <c r="C279" s="245"/>
      <c r="D279" s="235" t="s">
        <v>174</v>
      </c>
      <c r="E279" s="246" t="s">
        <v>1</v>
      </c>
      <c r="F279" s="247" t="s">
        <v>783</v>
      </c>
      <c r="G279" s="245"/>
      <c r="H279" s="248">
        <v>25.753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174</v>
      </c>
      <c r="AU279" s="254" t="s">
        <v>87</v>
      </c>
      <c r="AV279" s="14" t="s">
        <v>87</v>
      </c>
      <c r="AW279" s="14" t="s">
        <v>32</v>
      </c>
      <c r="AX279" s="14" t="s">
        <v>84</v>
      </c>
      <c r="AY279" s="254" t="s">
        <v>165</v>
      </c>
    </row>
    <row r="280" spans="1:65" s="2" customFormat="1" ht="14.4" customHeight="1">
      <c r="A280" s="39"/>
      <c r="B280" s="40"/>
      <c r="C280" s="220" t="s">
        <v>402</v>
      </c>
      <c r="D280" s="220" t="s">
        <v>167</v>
      </c>
      <c r="E280" s="221" t="s">
        <v>347</v>
      </c>
      <c r="F280" s="222" t="s">
        <v>348</v>
      </c>
      <c r="G280" s="223" t="s">
        <v>170</v>
      </c>
      <c r="H280" s="224">
        <v>112.866</v>
      </c>
      <c r="I280" s="225"/>
      <c r="J280" s="226">
        <f>ROUND(I280*H280,2)</f>
        <v>0</v>
      </c>
      <c r="K280" s="222" t="s">
        <v>171</v>
      </c>
      <c r="L280" s="45"/>
      <c r="M280" s="227" t="s">
        <v>1</v>
      </c>
      <c r="N280" s="228" t="s">
        <v>41</v>
      </c>
      <c r="O280" s="92"/>
      <c r="P280" s="229">
        <f>O280*H280</f>
        <v>0</v>
      </c>
      <c r="Q280" s="229">
        <v>0.00021</v>
      </c>
      <c r="R280" s="229">
        <f>Q280*H280</f>
        <v>0.02370186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172</v>
      </c>
      <c r="AT280" s="231" t="s">
        <v>167</v>
      </c>
      <c r="AU280" s="231" t="s">
        <v>87</v>
      </c>
      <c r="AY280" s="18" t="s">
        <v>165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84</v>
      </c>
      <c r="BK280" s="232">
        <f>ROUND(I280*H280,2)</f>
        <v>0</v>
      </c>
      <c r="BL280" s="18" t="s">
        <v>172</v>
      </c>
      <c r="BM280" s="231" t="s">
        <v>787</v>
      </c>
    </row>
    <row r="281" spans="1:51" s="13" customFormat="1" ht="12">
      <c r="A281" s="13"/>
      <c r="B281" s="233"/>
      <c r="C281" s="234"/>
      <c r="D281" s="235" t="s">
        <v>174</v>
      </c>
      <c r="E281" s="236" t="s">
        <v>1</v>
      </c>
      <c r="F281" s="237" t="s">
        <v>339</v>
      </c>
      <c r="G281" s="234"/>
      <c r="H281" s="236" t="s">
        <v>1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174</v>
      </c>
      <c r="AU281" s="243" t="s">
        <v>87</v>
      </c>
      <c r="AV281" s="13" t="s">
        <v>84</v>
      </c>
      <c r="AW281" s="13" t="s">
        <v>32</v>
      </c>
      <c r="AX281" s="13" t="s">
        <v>76</v>
      </c>
      <c r="AY281" s="243" t="s">
        <v>165</v>
      </c>
    </row>
    <row r="282" spans="1:51" s="14" customFormat="1" ht="12">
      <c r="A282" s="14"/>
      <c r="B282" s="244"/>
      <c r="C282" s="245"/>
      <c r="D282" s="235" t="s">
        <v>174</v>
      </c>
      <c r="E282" s="246" t="s">
        <v>1</v>
      </c>
      <c r="F282" s="247" t="s">
        <v>788</v>
      </c>
      <c r="G282" s="245"/>
      <c r="H282" s="248">
        <v>112.866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174</v>
      </c>
      <c r="AU282" s="254" t="s">
        <v>87</v>
      </c>
      <c r="AV282" s="14" t="s">
        <v>87</v>
      </c>
      <c r="AW282" s="14" t="s">
        <v>32</v>
      </c>
      <c r="AX282" s="14" t="s">
        <v>84</v>
      </c>
      <c r="AY282" s="254" t="s">
        <v>165</v>
      </c>
    </row>
    <row r="283" spans="1:65" s="2" customFormat="1" ht="24.15" customHeight="1">
      <c r="A283" s="39"/>
      <c r="B283" s="40"/>
      <c r="C283" s="220" t="s">
        <v>406</v>
      </c>
      <c r="D283" s="220" t="s">
        <v>167</v>
      </c>
      <c r="E283" s="221" t="s">
        <v>352</v>
      </c>
      <c r="F283" s="222" t="s">
        <v>353</v>
      </c>
      <c r="G283" s="223" t="s">
        <v>170</v>
      </c>
      <c r="H283" s="224">
        <v>56.433</v>
      </c>
      <c r="I283" s="225"/>
      <c r="J283" s="226">
        <f>ROUND(I283*H283,2)</f>
        <v>0</v>
      </c>
      <c r="K283" s="222" t="s">
        <v>171</v>
      </c>
      <c r="L283" s="45"/>
      <c r="M283" s="227" t="s">
        <v>1</v>
      </c>
      <c r="N283" s="228" t="s">
        <v>41</v>
      </c>
      <c r="O283" s="92"/>
      <c r="P283" s="229">
        <f>O283*H283</f>
        <v>0</v>
      </c>
      <c r="Q283" s="229">
        <v>0.12966</v>
      </c>
      <c r="R283" s="229">
        <f>Q283*H283</f>
        <v>7.31710278</v>
      </c>
      <c r="S283" s="229">
        <v>0</v>
      </c>
      <c r="T283" s="23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1" t="s">
        <v>172</v>
      </c>
      <c r="AT283" s="231" t="s">
        <v>167</v>
      </c>
      <c r="AU283" s="231" t="s">
        <v>87</v>
      </c>
      <c r="AY283" s="18" t="s">
        <v>165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84</v>
      </c>
      <c r="BK283" s="232">
        <f>ROUND(I283*H283,2)</f>
        <v>0</v>
      </c>
      <c r="BL283" s="18" t="s">
        <v>172</v>
      </c>
      <c r="BM283" s="231" t="s">
        <v>789</v>
      </c>
    </row>
    <row r="284" spans="1:51" s="13" customFormat="1" ht="12">
      <c r="A284" s="13"/>
      <c r="B284" s="233"/>
      <c r="C284" s="234"/>
      <c r="D284" s="235" t="s">
        <v>174</v>
      </c>
      <c r="E284" s="236" t="s">
        <v>1</v>
      </c>
      <c r="F284" s="237" t="s">
        <v>339</v>
      </c>
      <c r="G284" s="234"/>
      <c r="H284" s="236" t="s">
        <v>1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174</v>
      </c>
      <c r="AU284" s="243" t="s">
        <v>87</v>
      </c>
      <c r="AV284" s="13" t="s">
        <v>84</v>
      </c>
      <c r="AW284" s="13" t="s">
        <v>32</v>
      </c>
      <c r="AX284" s="13" t="s">
        <v>76</v>
      </c>
      <c r="AY284" s="243" t="s">
        <v>165</v>
      </c>
    </row>
    <row r="285" spans="1:51" s="14" customFormat="1" ht="12">
      <c r="A285" s="14"/>
      <c r="B285" s="244"/>
      <c r="C285" s="245"/>
      <c r="D285" s="235" t="s">
        <v>174</v>
      </c>
      <c r="E285" s="246" t="s">
        <v>1</v>
      </c>
      <c r="F285" s="247" t="s">
        <v>785</v>
      </c>
      <c r="G285" s="245"/>
      <c r="H285" s="248">
        <v>56.433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174</v>
      </c>
      <c r="AU285" s="254" t="s">
        <v>87</v>
      </c>
      <c r="AV285" s="14" t="s">
        <v>87</v>
      </c>
      <c r="AW285" s="14" t="s">
        <v>32</v>
      </c>
      <c r="AX285" s="14" t="s">
        <v>84</v>
      </c>
      <c r="AY285" s="254" t="s">
        <v>165</v>
      </c>
    </row>
    <row r="286" spans="1:63" s="12" customFormat="1" ht="22.8" customHeight="1">
      <c r="A286" s="12"/>
      <c r="B286" s="204"/>
      <c r="C286" s="205"/>
      <c r="D286" s="206" t="s">
        <v>75</v>
      </c>
      <c r="E286" s="218" t="s">
        <v>210</v>
      </c>
      <c r="F286" s="218" t="s">
        <v>360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SUM(P287:P335)</f>
        <v>0</v>
      </c>
      <c r="Q286" s="212"/>
      <c r="R286" s="213">
        <f>SUM(R287:R335)</f>
        <v>0.22861830000000002</v>
      </c>
      <c r="S286" s="212"/>
      <c r="T286" s="214">
        <f>SUM(T287:T335)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84</v>
      </c>
      <c r="AT286" s="216" t="s">
        <v>75</v>
      </c>
      <c r="AU286" s="216" t="s">
        <v>84</v>
      </c>
      <c r="AY286" s="215" t="s">
        <v>165</v>
      </c>
      <c r="BK286" s="217">
        <f>SUM(BK287:BK335)</f>
        <v>0</v>
      </c>
    </row>
    <row r="287" spans="1:65" s="2" customFormat="1" ht="24.15" customHeight="1">
      <c r="A287" s="39"/>
      <c r="B287" s="40"/>
      <c r="C287" s="220" t="s">
        <v>410</v>
      </c>
      <c r="D287" s="220" t="s">
        <v>167</v>
      </c>
      <c r="E287" s="221" t="s">
        <v>790</v>
      </c>
      <c r="F287" s="222" t="s">
        <v>791</v>
      </c>
      <c r="G287" s="223" t="s">
        <v>185</v>
      </c>
      <c r="H287" s="224">
        <v>58</v>
      </c>
      <c r="I287" s="225"/>
      <c r="J287" s="226">
        <f>ROUND(I287*H287,2)</f>
        <v>0</v>
      </c>
      <c r="K287" s="222" t="s">
        <v>1</v>
      </c>
      <c r="L287" s="45"/>
      <c r="M287" s="227" t="s">
        <v>1</v>
      </c>
      <c r="N287" s="228" t="s">
        <v>41</v>
      </c>
      <c r="O287" s="92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1" t="s">
        <v>172</v>
      </c>
      <c r="AT287" s="231" t="s">
        <v>167</v>
      </c>
      <c r="AU287" s="231" t="s">
        <v>87</v>
      </c>
      <c r="AY287" s="18" t="s">
        <v>165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8" t="s">
        <v>84</v>
      </c>
      <c r="BK287" s="232">
        <f>ROUND(I287*H287,2)</f>
        <v>0</v>
      </c>
      <c r="BL287" s="18" t="s">
        <v>172</v>
      </c>
      <c r="BM287" s="231" t="s">
        <v>792</v>
      </c>
    </row>
    <row r="288" spans="1:51" s="13" customFormat="1" ht="12">
      <c r="A288" s="13"/>
      <c r="B288" s="233"/>
      <c r="C288" s="234"/>
      <c r="D288" s="235" t="s">
        <v>174</v>
      </c>
      <c r="E288" s="236" t="s">
        <v>1</v>
      </c>
      <c r="F288" s="237" t="s">
        <v>365</v>
      </c>
      <c r="G288" s="234"/>
      <c r="H288" s="236" t="s">
        <v>1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174</v>
      </c>
      <c r="AU288" s="243" t="s">
        <v>87</v>
      </c>
      <c r="AV288" s="13" t="s">
        <v>84</v>
      </c>
      <c r="AW288" s="13" t="s">
        <v>32</v>
      </c>
      <c r="AX288" s="13" t="s">
        <v>76</v>
      </c>
      <c r="AY288" s="243" t="s">
        <v>165</v>
      </c>
    </row>
    <row r="289" spans="1:51" s="14" customFormat="1" ht="12">
      <c r="A289" s="14"/>
      <c r="B289" s="244"/>
      <c r="C289" s="245"/>
      <c r="D289" s="235" t="s">
        <v>174</v>
      </c>
      <c r="E289" s="246" t="s">
        <v>1</v>
      </c>
      <c r="F289" s="247" t="s">
        <v>793</v>
      </c>
      <c r="G289" s="245"/>
      <c r="H289" s="248">
        <v>9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4" t="s">
        <v>174</v>
      </c>
      <c r="AU289" s="254" t="s">
        <v>87</v>
      </c>
      <c r="AV289" s="14" t="s">
        <v>87</v>
      </c>
      <c r="AW289" s="14" t="s">
        <v>32</v>
      </c>
      <c r="AX289" s="14" t="s">
        <v>76</v>
      </c>
      <c r="AY289" s="254" t="s">
        <v>165</v>
      </c>
    </row>
    <row r="290" spans="1:51" s="14" customFormat="1" ht="12">
      <c r="A290" s="14"/>
      <c r="B290" s="244"/>
      <c r="C290" s="245"/>
      <c r="D290" s="235" t="s">
        <v>174</v>
      </c>
      <c r="E290" s="246" t="s">
        <v>1</v>
      </c>
      <c r="F290" s="247" t="s">
        <v>794</v>
      </c>
      <c r="G290" s="245"/>
      <c r="H290" s="248">
        <v>49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4" t="s">
        <v>174</v>
      </c>
      <c r="AU290" s="254" t="s">
        <v>87</v>
      </c>
      <c r="AV290" s="14" t="s">
        <v>87</v>
      </c>
      <c r="AW290" s="14" t="s">
        <v>32</v>
      </c>
      <c r="AX290" s="14" t="s">
        <v>76</v>
      </c>
      <c r="AY290" s="254" t="s">
        <v>165</v>
      </c>
    </row>
    <row r="291" spans="1:51" s="15" customFormat="1" ht="12">
      <c r="A291" s="15"/>
      <c r="B291" s="255"/>
      <c r="C291" s="256"/>
      <c r="D291" s="235" t="s">
        <v>174</v>
      </c>
      <c r="E291" s="257" t="s">
        <v>110</v>
      </c>
      <c r="F291" s="258" t="s">
        <v>130</v>
      </c>
      <c r="G291" s="256"/>
      <c r="H291" s="259">
        <v>58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5" t="s">
        <v>174</v>
      </c>
      <c r="AU291" s="265" t="s">
        <v>87</v>
      </c>
      <c r="AV291" s="15" t="s">
        <v>172</v>
      </c>
      <c r="AW291" s="15" t="s">
        <v>32</v>
      </c>
      <c r="AX291" s="15" t="s">
        <v>84</v>
      </c>
      <c r="AY291" s="265" t="s">
        <v>165</v>
      </c>
    </row>
    <row r="292" spans="1:65" s="2" customFormat="1" ht="14.4" customHeight="1">
      <c r="A292" s="39"/>
      <c r="B292" s="40"/>
      <c r="C292" s="277" t="s">
        <v>414</v>
      </c>
      <c r="D292" s="277" t="s">
        <v>290</v>
      </c>
      <c r="E292" s="278" t="s">
        <v>379</v>
      </c>
      <c r="F292" s="279" t="s">
        <v>380</v>
      </c>
      <c r="G292" s="280" t="s">
        <v>185</v>
      </c>
      <c r="H292" s="281">
        <v>58.87</v>
      </c>
      <c r="I292" s="282"/>
      <c r="J292" s="283">
        <f>ROUND(I292*H292,2)</f>
        <v>0</v>
      </c>
      <c r="K292" s="279" t="s">
        <v>171</v>
      </c>
      <c r="L292" s="284"/>
      <c r="M292" s="285" t="s">
        <v>1</v>
      </c>
      <c r="N292" s="286" t="s">
        <v>41</v>
      </c>
      <c r="O292" s="92"/>
      <c r="P292" s="229">
        <f>O292*H292</f>
        <v>0</v>
      </c>
      <c r="Q292" s="229">
        <v>0.00037</v>
      </c>
      <c r="R292" s="229">
        <f>Q292*H292</f>
        <v>0.0217819</v>
      </c>
      <c r="S292" s="229">
        <v>0</v>
      </c>
      <c r="T292" s="23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1" t="s">
        <v>210</v>
      </c>
      <c r="AT292" s="231" t="s">
        <v>290</v>
      </c>
      <c r="AU292" s="231" t="s">
        <v>87</v>
      </c>
      <c r="AY292" s="18" t="s">
        <v>165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84</v>
      </c>
      <c r="BK292" s="232">
        <f>ROUND(I292*H292,2)</f>
        <v>0</v>
      </c>
      <c r="BL292" s="18" t="s">
        <v>172</v>
      </c>
      <c r="BM292" s="231" t="s">
        <v>795</v>
      </c>
    </row>
    <row r="293" spans="1:51" s="14" customFormat="1" ht="12">
      <c r="A293" s="14"/>
      <c r="B293" s="244"/>
      <c r="C293" s="245"/>
      <c r="D293" s="235" t="s">
        <v>174</v>
      </c>
      <c r="E293" s="246" t="s">
        <v>1</v>
      </c>
      <c r="F293" s="247" t="s">
        <v>382</v>
      </c>
      <c r="G293" s="245"/>
      <c r="H293" s="248">
        <v>58.87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174</v>
      </c>
      <c r="AU293" s="254" t="s">
        <v>87</v>
      </c>
      <c r="AV293" s="14" t="s">
        <v>87</v>
      </c>
      <c r="AW293" s="14" t="s">
        <v>32</v>
      </c>
      <c r="AX293" s="14" t="s">
        <v>84</v>
      </c>
      <c r="AY293" s="254" t="s">
        <v>165</v>
      </c>
    </row>
    <row r="294" spans="1:65" s="2" customFormat="1" ht="24.15" customHeight="1">
      <c r="A294" s="39"/>
      <c r="B294" s="40"/>
      <c r="C294" s="277" t="s">
        <v>418</v>
      </c>
      <c r="D294" s="277" t="s">
        <v>290</v>
      </c>
      <c r="E294" s="278" t="s">
        <v>796</v>
      </c>
      <c r="F294" s="279" t="s">
        <v>797</v>
      </c>
      <c r="G294" s="280" t="s">
        <v>316</v>
      </c>
      <c r="H294" s="281">
        <v>10.1</v>
      </c>
      <c r="I294" s="282"/>
      <c r="J294" s="283">
        <f>ROUND(I294*H294,2)</f>
        <v>0</v>
      </c>
      <c r="K294" s="279" t="s">
        <v>1</v>
      </c>
      <c r="L294" s="284"/>
      <c r="M294" s="285" t="s">
        <v>1</v>
      </c>
      <c r="N294" s="286" t="s">
        <v>41</v>
      </c>
      <c r="O294" s="92"/>
      <c r="P294" s="229">
        <f>O294*H294</f>
        <v>0</v>
      </c>
      <c r="Q294" s="229">
        <v>0.00015</v>
      </c>
      <c r="R294" s="229">
        <f>Q294*H294</f>
        <v>0.0015149999999999999</v>
      </c>
      <c r="S294" s="229">
        <v>0</v>
      </c>
      <c r="T294" s="23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1" t="s">
        <v>210</v>
      </c>
      <c r="AT294" s="231" t="s">
        <v>290</v>
      </c>
      <c r="AU294" s="231" t="s">
        <v>87</v>
      </c>
      <c r="AY294" s="18" t="s">
        <v>165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84</v>
      </c>
      <c r="BK294" s="232">
        <f>ROUND(I294*H294,2)</f>
        <v>0</v>
      </c>
      <c r="BL294" s="18" t="s">
        <v>172</v>
      </c>
      <c r="BM294" s="231" t="s">
        <v>798</v>
      </c>
    </row>
    <row r="295" spans="1:51" s="13" customFormat="1" ht="12">
      <c r="A295" s="13"/>
      <c r="B295" s="233"/>
      <c r="C295" s="234"/>
      <c r="D295" s="235" t="s">
        <v>174</v>
      </c>
      <c r="E295" s="236" t="s">
        <v>1</v>
      </c>
      <c r="F295" s="237" t="s">
        <v>365</v>
      </c>
      <c r="G295" s="234"/>
      <c r="H295" s="236" t="s">
        <v>1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174</v>
      </c>
      <c r="AU295" s="243" t="s">
        <v>87</v>
      </c>
      <c r="AV295" s="13" t="s">
        <v>84</v>
      </c>
      <c r="AW295" s="13" t="s">
        <v>32</v>
      </c>
      <c r="AX295" s="13" t="s">
        <v>76</v>
      </c>
      <c r="AY295" s="243" t="s">
        <v>165</v>
      </c>
    </row>
    <row r="296" spans="1:51" s="14" customFormat="1" ht="12">
      <c r="A296" s="14"/>
      <c r="B296" s="244"/>
      <c r="C296" s="245"/>
      <c r="D296" s="235" t="s">
        <v>174</v>
      </c>
      <c r="E296" s="246" t="s">
        <v>1</v>
      </c>
      <c r="F296" s="247" t="s">
        <v>799</v>
      </c>
      <c r="G296" s="245"/>
      <c r="H296" s="248">
        <v>10.1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174</v>
      </c>
      <c r="AU296" s="254" t="s">
        <v>87</v>
      </c>
      <c r="AV296" s="14" t="s">
        <v>87</v>
      </c>
      <c r="AW296" s="14" t="s">
        <v>32</v>
      </c>
      <c r="AX296" s="14" t="s">
        <v>84</v>
      </c>
      <c r="AY296" s="254" t="s">
        <v>165</v>
      </c>
    </row>
    <row r="297" spans="1:65" s="2" customFormat="1" ht="24.15" customHeight="1">
      <c r="A297" s="39"/>
      <c r="B297" s="40"/>
      <c r="C297" s="220" t="s">
        <v>422</v>
      </c>
      <c r="D297" s="220" t="s">
        <v>167</v>
      </c>
      <c r="E297" s="221" t="s">
        <v>469</v>
      </c>
      <c r="F297" s="222" t="s">
        <v>470</v>
      </c>
      <c r="G297" s="223" t="s">
        <v>316</v>
      </c>
      <c r="H297" s="224">
        <v>2</v>
      </c>
      <c r="I297" s="225"/>
      <c r="J297" s="226">
        <f>ROUND(I297*H297,2)</f>
        <v>0</v>
      </c>
      <c r="K297" s="222" t="s">
        <v>171</v>
      </c>
      <c r="L297" s="45"/>
      <c r="M297" s="227" t="s">
        <v>1</v>
      </c>
      <c r="N297" s="228" t="s">
        <v>41</v>
      </c>
      <c r="O297" s="92"/>
      <c r="P297" s="229">
        <f>O297*H297</f>
        <v>0</v>
      </c>
      <c r="Q297" s="229">
        <v>2E-05</v>
      </c>
      <c r="R297" s="229">
        <f>Q297*H297</f>
        <v>4E-05</v>
      </c>
      <c r="S297" s="229">
        <v>0</v>
      </c>
      <c r="T297" s="23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1" t="s">
        <v>172</v>
      </c>
      <c r="AT297" s="231" t="s">
        <v>167</v>
      </c>
      <c r="AU297" s="231" t="s">
        <v>87</v>
      </c>
      <c r="AY297" s="18" t="s">
        <v>165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84</v>
      </c>
      <c r="BK297" s="232">
        <f>ROUND(I297*H297,2)</f>
        <v>0</v>
      </c>
      <c r="BL297" s="18" t="s">
        <v>172</v>
      </c>
      <c r="BM297" s="231" t="s">
        <v>800</v>
      </c>
    </row>
    <row r="298" spans="1:51" s="13" customFormat="1" ht="12">
      <c r="A298" s="13"/>
      <c r="B298" s="233"/>
      <c r="C298" s="234"/>
      <c r="D298" s="235" t="s">
        <v>174</v>
      </c>
      <c r="E298" s="236" t="s">
        <v>1</v>
      </c>
      <c r="F298" s="237" t="s">
        <v>365</v>
      </c>
      <c r="G298" s="234"/>
      <c r="H298" s="236" t="s">
        <v>1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174</v>
      </c>
      <c r="AU298" s="243" t="s">
        <v>87</v>
      </c>
      <c r="AV298" s="13" t="s">
        <v>84</v>
      </c>
      <c r="AW298" s="13" t="s">
        <v>32</v>
      </c>
      <c r="AX298" s="13" t="s">
        <v>76</v>
      </c>
      <c r="AY298" s="243" t="s">
        <v>165</v>
      </c>
    </row>
    <row r="299" spans="1:51" s="14" customFormat="1" ht="12">
      <c r="A299" s="14"/>
      <c r="B299" s="244"/>
      <c r="C299" s="245"/>
      <c r="D299" s="235" t="s">
        <v>174</v>
      </c>
      <c r="E299" s="246" t="s">
        <v>1</v>
      </c>
      <c r="F299" s="247" t="s">
        <v>801</v>
      </c>
      <c r="G299" s="245"/>
      <c r="H299" s="248">
        <v>2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4" t="s">
        <v>174</v>
      </c>
      <c r="AU299" s="254" t="s">
        <v>87</v>
      </c>
      <c r="AV299" s="14" t="s">
        <v>87</v>
      </c>
      <c r="AW299" s="14" t="s">
        <v>32</v>
      </c>
      <c r="AX299" s="14" t="s">
        <v>84</v>
      </c>
      <c r="AY299" s="254" t="s">
        <v>165</v>
      </c>
    </row>
    <row r="300" spans="1:65" s="2" customFormat="1" ht="24.15" customHeight="1">
      <c r="A300" s="39"/>
      <c r="B300" s="40"/>
      <c r="C300" s="277" t="s">
        <v>426</v>
      </c>
      <c r="D300" s="277" t="s">
        <v>290</v>
      </c>
      <c r="E300" s="278" t="s">
        <v>473</v>
      </c>
      <c r="F300" s="279" t="s">
        <v>474</v>
      </c>
      <c r="G300" s="280" t="s">
        <v>316</v>
      </c>
      <c r="H300" s="281">
        <v>2.02</v>
      </c>
      <c r="I300" s="282"/>
      <c r="J300" s="283">
        <f>ROUND(I300*H300,2)</f>
        <v>0</v>
      </c>
      <c r="K300" s="279" t="s">
        <v>1</v>
      </c>
      <c r="L300" s="284"/>
      <c r="M300" s="285" t="s">
        <v>1</v>
      </c>
      <c r="N300" s="286" t="s">
        <v>41</v>
      </c>
      <c r="O300" s="92"/>
      <c r="P300" s="229">
        <f>O300*H300</f>
        <v>0</v>
      </c>
      <c r="Q300" s="229">
        <v>0.00244</v>
      </c>
      <c r="R300" s="229">
        <f>Q300*H300</f>
        <v>0.0049288</v>
      </c>
      <c r="S300" s="229">
        <v>0</v>
      </c>
      <c r="T300" s="23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1" t="s">
        <v>210</v>
      </c>
      <c r="AT300" s="231" t="s">
        <v>290</v>
      </c>
      <c r="AU300" s="231" t="s">
        <v>87</v>
      </c>
      <c r="AY300" s="18" t="s">
        <v>165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84</v>
      </c>
      <c r="BK300" s="232">
        <f>ROUND(I300*H300,2)</f>
        <v>0</v>
      </c>
      <c r="BL300" s="18" t="s">
        <v>172</v>
      </c>
      <c r="BM300" s="231" t="s">
        <v>802</v>
      </c>
    </row>
    <row r="301" spans="1:51" s="13" customFormat="1" ht="12">
      <c r="A301" s="13"/>
      <c r="B301" s="233"/>
      <c r="C301" s="234"/>
      <c r="D301" s="235" t="s">
        <v>174</v>
      </c>
      <c r="E301" s="236" t="s">
        <v>1</v>
      </c>
      <c r="F301" s="237" t="s">
        <v>365</v>
      </c>
      <c r="G301" s="234"/>
      <c r="H301" s="236" t="s">
        <v>1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174</v>
      </c>
      <c r="AU301" s="243" t="s">
        <v>87</v>
      </c>
      <c r="AV301" s="13" t="s">
        <v>84</v>
      </c>
      <c r="AW301" s="13" t="s">
        <v>32</v>
      </c>
      <c r="AX301" s="13" t="s">
        <v>76</v>
      </c>
      <c r="AY301" s="243" t="s">
        <v>165</v>
      </c>
    </row>
    <row r="302" spans="1:51" s="14" customFormat="1" ht="12">
      <c r="A302" s="14"/>
      <c r="B302" s="244"/>
      <c r="C302" s="245"/>
      <c r="D302" s="235" t="s">
        <v>174</v>
      </c>
      <c r="E302" s="246" t="s">
        <v>1</v>
      </c>
      <c r="F302" s="247" t="s">
        <v>803</v>
      </c>
      <c r="G302" s="245"/>
      <c r="H302" s="248">
        <v>2.02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4" t="s">
        <v>174</v>
      </c>
      <c r="AU302" s="254" t="s">
        <v>87</v>
      </c>
      <c r="AV302" s="14" t="s">
        <v>87</v>
      </c>
      <c r="AW302" s="14" t="s">
        <v>32</v>
      </c>
      <c r="AX302" s="14" t="s">
        <v>84</v>
      </c>
      <c r="AY302" s="254" t="s">
        <v>165</v>
      </c>
    </row>
    <row r="303" spans="1:65" s="2" customFormat="1" ht="24.15" customHeight="1">
      <c r="A303" s="39"/>
      <c r="B303" s="40"/>
      <c r="C303" s="277" t="s">
        <v>430</v>
      </c>
      <c r="D303" s="277" t="s">
        <v>290</v>
      </c>
      <c r="E303" s="278" t="s">
        <v>478</v>
      </c>
      <c r="F303" s="279" t="s">
        <v>479</v>
      </c>
      <c r="G303" s="280" t="s">
        <v>316</v>
      </c>
      <c r="H303" s="281">
        <v>2</v>
      </c>
      <c r="I303" s="282"/>
      <c r="J303" s="283">
        <f>ROUND(I303*H303,2)</f>
        <v>0</v>
      </c>
      <c r="K303" s="279" t="s">
        <v>1</v>
      </c>
      <c r="L303" s="284"/>
      <c r="M303" s="285" t="s">
        <v>1</v>
      </c>
      <c r="N303" s="286" t="s">
        <v>41</v>
      </c>
      <c r="O303" s="92"/>
      <c r="P303" s="229">
        <f>O303*H303</f>
        <v>0</v>
      </c>
      <c r="Q303" s="229">
        <v>0.0073</v>
      </c>
      <c r="R303" s="229">
        <f>Q303*H303</f>
        <v>0.0146</v>
      </c>
      <c r="S303" s="229">
        <v>0</v>
      </c>
      <c r="T303" s="23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1" t="s">
        <v>210</v>
      </c>
      <c r="AT303" s="231" t="s">
        <v>290</v>
      </c>
      <c r="AU303" s="231" t="s">
        <v>87</v>
      </c>
      <c r="AY303" s="18" t="s">
        <v>165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8" t="s">
        <v>84</v>
      </c>
      <c r="BK303" s="232">
        <f>ROUND(I303*H303,2)</f>
        <v>0</v>
      </c>
      <c r="BL303" s="18" t="s">
        <v>172</v>
      </c>
      <c r="BM303" s="231" t="s">
        <v>804</v>
      </c>
    </row>
    <row r="304" spans="1:51" s="13" customFormat="1" ht="12">
      <c r="A304" s="13"/>
      <c r="B304" s="233"/>
      <c r="C304" s="234"/>
      <c r="D304" s="235" t="s">
        <v>174</v>
      </c>
      <c r="E304" s="236" t="s">
        <v>1</v>
      </c>
      <c r="F304" s="237" t="s">
        <v>365</v>
      </c>
      <c r="G304" s="234"/>
      <c r="H304" s="236" t="s">
        <v>1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174</v>
      </c>
      <c r="AU304" s="243" t="s">
        <v>87</v>
      </c>
      <c r="AV304" s="13" t="s">
        <v>84</v>
      </c>
      <c r="AW304" s="13" t="s">
        <v>32</v>
      </c>
      <c r="AX304" s="13" t="s">
        <v>76</v>
      </c>
      <c r="AY304" s="243" t="s">
        <v>165</v>
      </c>
    </row>
    <row r="305" spans="1:51" s="14" customFormat="1" ht="12">
      <c r="A305" s="14"/>
      <c r="B305" s="244"/>
      <c r="C305" s="245"/>
      <c r="D305" s="235" t="s">
        <v>174</v>
      </c>
      <c r="E305" s="246" t="s">
        <v>1</v>
      </c>
      <c r="F305" s="247" t="s">
        <v>801</v>
      </c>
      <c r="G305" s="245"/>
      <c r="H305" s="248">
        <v>2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174</v>
      </c>
      <c r="AU305" s="254" t="s">
        <v>87</v>
      </c>
      <c r="AV305" s="14" t="s">
        <v>87</v>
      </c>
      <c r="AW305" s="14" t="s">
        <v>32</v>
      </c>
      <c r="AX305" s="14" t="s">
        <v>84</v>
      </c>
      <c r="AY305" s="254" t="s">
        <v>165</v>
      </c>
    </row>
    <row r="306" spans="1:65" s="2" customFormat="1" ht="24.15" customHeight="1">
      <c r="A306" s="39"/>
      <c r="B306" s="40"/>
      <c r="C306" s="220" t="s">
        <v>435</v>
      </c>
      <c r="D306" s="220" t="s">
        <v>167</v>
      </c>
      <c r="E306" s="221" t="s">
        <v>805</v>
      </c>
      <c r="F306" s="222" t="s">
        <v>806</v>
      </c>
      <c r="G306" s="223" t="s">
        <v>316</v>
      </c>
      <c r="H306" s="224">
        <v>2</v>
      </c>
      <c r="I306" s="225"/>
      <c r="J306" s="226">
        <f>ROUND(I306*H306,2)</f>
        <v>0</v>
      </c>
      <c r="K306" s="222" t="s">
        <v>171</v>
      </c>
      <c r="L306" s="45"/>
      <c r="M306" s="227" t="s">
        <v>1</v>
      </c>
      <c r="N306" s="228" t="s">
        <v>41</v>
      </c>
      <c r="O306" s="92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1" t="s">
        <v>172</v>
      </c>
      <c r="AT306" s="231" t="s">
        <v>167</v>
      </c>
      <c r="AU306" s="231" t="s">
        <v>87</v>
      </c>
      <c r="AY306" s="18" t="s">
        <v>165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8" t="s">
        <v>84</v>
      </c>
      <c r="BK306" s="232">
        <f>ROUND(I306*H306,2)</f>
        <v>0</v>
      </c>
      <c r="BL306" s="18" t="s">
        <v>172</v>
      </c>
      <c r="BM306" s="231" t="s">
        <v>807</v>
      </c>
    </row>
    <row r="307" spans="1:51" s="13" customFormat="1" ht="12">
      <c r="A307" s="13"/>
      <c r="B307" s="233"/>
      <c r="C307" s="234"/>
      <c r="D307" s="235" t="s">
        <v>174</v>
      </c>
      <c r="E307" s="236" t="s">
        <v>1</v>
      </c>
      <c r="F307" s="237" t="s">
        <v>365</v>
      </c>
      <c r="G307" s="234"/>
      <c r="H307" s="236" t="s">
        <v>1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174</v>
      </c>
      <c r="AU307" s="243" t="s">
        <v>87</v>
      </c>
      <c r="AV307" s="13" t="s">
        <v>84</v>
      </c>
      <c r="AW307" s="13" t="s">
        <v>32</v>
      </c>
      <c r="AX307" s="13" t="s">
        <v>76</v>
      </c>
      <c r="AY307" s="243" t="s">
        <v>165</v>
      </c>
    </row>
    <row r="308" spans="1:51" s="14" customFormat="1" ht="12">
      <c r="A308" s="14"/>
      <c r="B308" s="244"/>
      <c r="C308" s="245"/>
      <c r="D308" s="235" t="s">
        <v>174</v>
      </c>
      <c r="E308" s="246" t="s">
        <v>1</v>
      </c>
      <c r="F308" s="247" t="s">
        <v>808</v>
      </c>
      <c r="G308" s="245"/>
      <c r="H308" s="248">
        <v>2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174</v>
      </c>
      <c r="AU308" s="254" t="s">
        <v>87</v>
      </c>
      <c r="AV308" s="14" t="s">
        <v>87</v>
      </c>
      <c r="AW308" s="14" t="s">
        <v>32</v>
      </c>
      <c r="AX308" s="14" t="s">
        <v>84</v>
      </c>
      <c r="AY308" s="254" t="s">
        <v>165</v>
      </c>
    </row>
    <row r="309" spans="1:65" s="2" customFormat="1" ht="24.15" customHeight="1">
      <c r="A309" s="39"/>
      <c r="B309" s="40"/>
      <c r="C309" s="277" t="s">
        <v>439</v>
      </c>
      <c r="D309" s="277" t="s">
        <v>290</v>
      </c>
      <c r="E309" s="278" t="s">
        <v>809</v>
      </c>
      <c r="F309" s="279" t="s">
        <v>810</v>
      </c>
      <c r="G309" s="280" t="s">
        <v>316</v>
      </c>
      <c r="H309" s="281">
        <v>2.02</v>
      </c>
      <c r="I309" s="282"/>
      <c r="J309" s="283">
        <f>ROUND(I309*H309,2)</f>
        <v>0</v>
      </c>
      <c r="K309" s="279" t="s">
        <v>1</v>
      </c>
      <c r="L309" s="284"/>
      <c r="M309" s="285" t="s">
        <v>1</v>
      </c>
      <c r="N309" s="286" t="s">
        <v>41</v>
      </c>
      <c r="O309" s="92"/>
      <c r="P309" s="229">
        <f>O309*H309</f>
        <v>0</v>
      </c>
      <c r="Q309" s="229">
        <v>0.0043</v>
      </c>
      <c r="R309" s="229">
        <f>Q309*H309</f>
        <v>0.008686</v>
      </c>
      <c r="S309" s="229">
        <v>0</v>
      </c>
      <c r="T309" s="23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1" t="s">
        <v>210</v>
      </c>
      <c r="AT309" s="231" t="s">
        <v>290</v>
      </c>
      <c r="AU309" s="231" t="s">
        <v>87</v>
      </c>
      <c r="AY309" s="18" t="s">
        <v>165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8" t="s">
        <v>84</v>
      </c>
      <c r="BK309" s="232">
        <f>ROUND(I309*H309,2)</f>
        <v>0</v>
      </c>
      <c r="BL309" s="18" t="s">
        <v>172</v>
      </c>
      <c r="BM309" s="231" t="s">
        <v>811</v>
      </c>
    </row>
    <row r="310" spans="1:51" s="13" customFormat="1" ht="12">
      <c r="A310" s="13"/>
      <c r="B310" s="233"/>
      <c r="C310" s="234"/>
      <c r="D310" s="235" t="s">
        <v>174</v>
      </c>
      <c r="E310" s="236" t="s">
        <v>1</v>
      </c>
      <c r="F310" s="237" t="s">
        <v>365</v>
      </c>
      <c r="G310" s="234"/>
      <c r="H310" s="236" t="s">
        <v>1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174</v>
      </c>
      <c r="AU310" s="243" t="s">
        <v>87</v>
      </c>
      <c r="AV310" s="13" t="s">
        <v>84</v>
      </c>
      <c r="AW310" s="13" t="s">
        <v>32</v>
      </c>
      <c r="AX310" s="13" t="s">
        <v>76</v>
      </c>
      <c r="AY310" s="243" t="s">
        <v>165</v>
      </c>
    </row>
    <row r="311" spans="1:51" s="14" customFormat="1" ht="12">
      <c r="A311" s="14"/>
      <c r="B311" s="244"/>
      <c r="C311" s="245"/>
      <c r="D311" s="235" t="s">
        <v>174</v>
      </c>
      <c r="E311" s="246" t="s">
        <v>1</v>
      </c>
      <c r="F311" s="247" t="s">
        <v>501</v>
      </c>
      <c r="G311" s="245"/>
      <c r="H311" s="248">
        <v>2.02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4" t="s">
        <v>174</v>
      </c>
      <c r="AU311" s="254" t="s">
        <v>87</v>
      </c>
      <c r="AV311" s="14" t="s">
        <v>87</v>
      </c>
      <c r="AW311" s="14" t="s">
        <v>32</v>
      </c>
      <c r="AX311" s="14" t="s">
        <v>84</v>
      </c>
      <c r="AY311" s="254" t="s">
        <v>165</v>
      </c>
    </row>
    <row r="312" spans="1:65" s="2" customFormat="1" ht="14.4" customHeight="1">
      <c r="A312" s="39"/>
      <c r="B312" s="40"/>
      <c r="C312" s="220" t="s">
        <v>444</v>
      </c>
      <c r="D312" s="220" t="s">
        <v>167</v>
      </c>
      <c r="E312" s="221" t="s">
        <v>528</v>
      </c>
      <c r="F312" s="222" t="s">
        <v>529</v>
      </c>
      <c r="G312" s="223" t="s">
        <v>316</v>
      </c>
      <c r="H312" s="224">
        <v>2</v>
      </c>
      <c r="I312" s="225"/>
      <c r="J312" s="226">
        <f>ROUND(I312*H312,2)</f>
        <v>0</v>
      </c>
      <c r="K312" s="222" t="s">
        <v>171</v>
      </c>
      <c r="L312" s="45"/>
      <c r="M312" s="227" t="s">
        <v>1</v>
      </c>
      <c r="N312" s="228" t="s">
        <v>41</v>
      </c>
      <c r="O312" s="92"/>
      <c r="P312" s="229">
        <f>O312*H312</f>
        <v>0</v>
      </c>
      <c r="Q312" s="229">
        <v>0.06383</v>
      </c>
      <c r="R312" s="229">
        <f>Q312*H312</f>
        <v>0.12766</v>
      </c>
      <c r="S312" s="229">
        <v>0</v>
      </c>
      <c r="T312" s="23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1" t="s">
        <v>172</v>
      </c>
      <c r="AT312" s="231" t="s">
        <v>167</v>
      </c>
      <c r="AU312" s="231" t="s">
        <v>87</v>
      </c>
      <c r="AY312" s="18" t="s">
        <v>165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8" t="s">
        <v>84</v>
      </c>
      <c r="BK312" s="232">
        <f>ROUND(I312*H312,2)</f>
        <v>0</v>
      </c>
      <c r="BL312" s="18" t="s">
        <v>172</v>
      </c>
      <c r="BM312" s="231" t="s">
        <v>812</v>
      </c>
    </row>
    <row r="313" spans="1:51" s="13" customFormat="1" ht="12">
      <c r="A313" s="13"/>
      <c r="B313" s="233"/>
      <c r="C313" s="234"/>
      <c r="D313" s="235" t="s">
        <v>174</v>
      </c>
      <c r="E313" s="236" t="s">
        <v>1</v>
      </c>
      <c r="F313" s="237" t="s">
        <v>365</v>
      </c>
      <c r="G313" s="234"/>
      <c r="H313" s="236" t="s">
        <v>1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174</v>
      </c>
      <c r="AU313" s="243" t="s">
        <v>87</v>
      </c>
      <c r="AV313" s="13" t="s">
        <v>84</v>
      </c>
      <c r="AW313" s="13" t="s">
        <v>32</v>
      </c>
      <c r="AX313" s="13" t="s">
        <v>76</v>
      </c>
      <c r="AY313" s="243" t="s">
        <v>165</v>
      </c>
    </row>
    <row r="314" spans="1:51" s="14" customFormat="1" ht="12">
      <c r="A314" s="14"/>
      <c r="B314" s="244"/>
      <c r="C314" s="245"/>
      <c r="D314" s="235" t="s">
        <v>174</v>
      </c>
      <c r="E314" s="246" t="s">
        <v>1</v>
      </c>
      <c r="F314" s="247" t="s">
        <v>801</v>
      </c>
      <c r="G314" s="245"/>
      <c r="H314" s="248">
        <v>2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4" t="s">
        <v>174</v>
      </c>
      <c r="AU314" s="254" t="s">
        <v>87</v>
      </c>
      <c r="AV314" s="14" t="s">
        <v>87</v>
      </c>
      <c r="AW314" s="14" t="s">
        <v>32</v>
      </c>
      <c r="AX314" s="14" t="s">
        <v>84</v>
      </c>
      <c r="AY314" s="254" t="s">
        <v>165</v>
      </c>
    </row>
    <row r="315" spans="1:65" s="2" customFormat="1" ht="14.4" customHeight="1">
      <c r="A315" s="39"/>
      <c r="B315" s="40"/>
      <c r="C315" s="277" t="s">
        <v>448</v>
      </c>
      <c r="D315" s="277" t="s">
        <v>290</v>
      </c>
      <c r="E315" s="278" t="s">
        <v>532</v>
      </c>
      <c r="F315" s="279" t="s">
        <v>533</v>
      </c>
      <c r="G315" s="280" t="s">
        <v>316</v>
      </c>
      <c r="H315" s="281">
        <v>2</v>
      </c>
      <c r="I315" s="282"/>
      <c r="J315" s="283">
        <f>ROUND(I315*H315,2)</f>
        <v>0</v>
      </c>
      <c r="K315" s="279" t="s">
        <v>1</v>
      </c>
      <c r="L315" s="284"/>
      <c r="M315" s="285" t="s">
        <v>1</v>
      </c>
      <c r="N315" s="286" t="s">
        <v>41</v>
      </c>
      <c r="O315" s="92"/>
      <c r="P315" s="229">
        <f>O315*H315</f>
        <v>0</v>
      </c>
      <c r="Q315" s="229">
        <v>0.0073</v>
      </c>
      <c r="R315" s="229">
        <f>Q315*H315</f>
        <v>0.0146</v>
      </c>
      <c r="S315" s="229">
        <v>0</v>
      </c>
      <c r="T315" s="23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1" t="s">
        <v>210</v>
      </c>
      <c r="AT315" s="231" t="s">
        <v>290</v>
      </c>
      <c r="AU315" s="231" t="s">
        <v>87</v>
      </c>
      <c r="AY315" s="18" t="s">
        <v>165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8" t="s">
        <v>84</v>
      </c>
      <c r="BK315" s="232">
        <f>ROUND(I315*H315,2)</f>
        <v>0</v>
      </c>
      <c r="BL315" s="18" t="s">
        <v>172</v>
      </c>
      <c r="BM315" s="231" t="s">
        <v>813</v>
      </c>
    </row>
    <row r="316" spans="1:51" s="13" customFormat="1" ht="12">
      <c r="A316" s="13"/>
      <c r="B316" s="233"/>
      <c r="C316" s="234"/>
      <c r="D316" s="235" t="s">
        <v>174</v>
      </c>
      <c r="E316" s="236" t="s">
        <v>1</v>
      </c>
      <c r="F316" s="237" t="s">
        <v>365</v>
      </c>
      <c r="G316" s="234"/>
      <c r="H316" s="236" t="s">
        <v>1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174</v>
      </c>
      <c r="AU316" s="243" t="s">
        <v>87</v>
      </c>
      <c r="AV316" s="13" t="s">
        <v>84</v>
      </c>
      <c r="AW316" s="13" t="s">
        <v>32</v>
      </c>
      <c r="AX316" s="13" t="s">
        <v>76</v>
      </c>
      <c r="AY316" s="243" t="s">
        <v>165</v>
      </c>
    </row>
    <row r="317" spans="1:51" s="14" customFormat="1" ht="12">
      <c r="A317" s="14"/>
      <c r="B317" s="244"/>
      <c r="C317" s="245"/>
      <c r="D317" s="235" t="s">
        <v>174</v>
      </c>
      <c r="E317" s="246" t="s">
        <v>1</v>
      </c>
      <c r="F317" s="247" t="s">
        <v>801</v>
      </c>
      <c r="G317" s="245"/>
      <c r="H317" s="248">
        <v>2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4" t="s">
        <v>174</v>
      </c>
      <c r="AU317" s="254" t="s">
        <v>87</v>
      </c>
      <c r="AV317" s="14" t="s">
        <v>87</v>
      </c>
      <c r="AW317" s="14" t="s">
        <v>32</v>
      </c>
      <c r="AX317" s="14" t="s">
        <v>84</v>
      </c>
      <c r="AY317" s="254" t="s">
        <v>165</v>
      </c>
    </row>
    <row r="318" spans="1:65" s="2" customFormat="1" ht="14.4" customHeight="1">
      <c r="A318" s="39"/>
      <c r="B318" s="40"/>
      <c r="C318" s="277" t="s">
        <v>453</v>
      </c>
      <c r="D318" s="277" t="s">
        <v>290</v>
      </c>
      <c r="E318" s="278" t="s">
        <v>544</v>
      </c>
      <c r="F318" s="279" t="s">
        <v>545</v>
      </c>
      <c r="G318" s="280" t="s">
        <v>316</v>
      </c>
      <c r="H318" s="281">
        <v>2</v>
      </c>
      <c r="I318" s="282"/>
      <c r="J318" s="283">
        <f>ROUND(I318*H318,2)</f>
        <v>0</v>
      </c>
      <c r="K318" s="279" t="s">
        <v>1</v>
      </c>
      <c r="L318" s="284"/>
      <c r="M318" s="285" t="s">
        <v>1</v>
      </c>
      <c r="N318" s="286" t="s">
        <v>41</v>
      </c>
      <c r="O318" s="92"/>
      <c r="P318" s="229">
        <f>O318*H318</f>
        <v>0</v>
      </c>
      <c r="Q318" s="229">
        <v>0.005</v>
      </c>
      <c r="R318" s="229">
        <f>Q318*H318</f>
        <v>0.01</v>
      </c>
      <c r="S318" s="229">
        <v>0</v>
      </c>
      <c r="T318" s="23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1" t="s">
        <v>210</v>
      </c>
      <c r="AT318" s="231" t="s">
        <v>290</v>
      </c>
      <c r="AU318" s="231" t="s">
        <v>87</v>
      </c>
      <c r="AY318" s="18" t="s">
        <v>165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8" t="s">
        <v>84</v>
      </c>
      <c r="BK318" s="232">
        <f>ROUND(I318*H318,2)</f>
        <v>0</v>
      </c>
      <c r="BL318" s="18" t="s">
        <v>172</v>
      </c>
      <c r="BM318" s="231" t="s">
        <v>814</v>
      </c>
    </row>
    <row r="319" spans="1:51" s="13" customFormat="1" ht="12">
      <c r="A319" s="13"/>
      <c r="B319" s="233"/>
      <c r="C319" s="234"/>
      <c r="D319" s="235" t="s">
        <v>174</v>
      </c>
      <c r="E319" s="236" t="s">
        <v>1</v>
      </c>
      <c r="F319" s="237" t="s">
        <v>365</v>
      </c>
      <c r="G319" s="234"/>
      <c r="H319" s="236" t="s">
        <v>1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174</v>
      </c>
      <c r="AU319" s="243" t="s">
        <v>87</v>
      </c>
      <c r="AV319" s="13" t="s">
        <v>84</v>
      </c>
      <c r="AW319" s="13" t="s">
        <v>32</v>
      </c>
      <c r="AX319" s="13" t="s">
        <v>76</v>
      </c>
      <c r="AY319" s="243" t="s">
        <v>165</v>
      </c>
    </row>
    <row r="320" spans="1:51" s="14" customFormat="1" ht="12">
      <c r="A320" s="14"/>
      <c r="B320" s="244"/>
      <c r="C320" s="245"/>
      <c r="D320" s="235" t="s">
        <v>174</v>
      </c>
      <c r="E320" s="246" t="s">
        <v>1</v>
      </c>
      <c r="F320" s="247" t="s">
        <v>801</v>
      </c>
      <c r="G320" s="245"/>
      <c r="H320" s="248">
        <v>2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4" t="s">
        <v>174</v>
      </c>
      <c r="AU320" s="254" t="s">
        <v>87</v>
      </c>
      <c r="AV320" s="14" t="s">
        <v>87</v>
      </c>
      <c r="AW320" s="14" t="s">
        <v>32</v>
      </c>
      <c r="AX320" s="14" t="s">
        <v>84</v>
      </c>
      <c r="AY320" s="254" t="s">
        <v>165</v>
      </c>
    </row>
    <row r="321" spans="1:65" s="2" customFormat="1" ht="14.4" customHeight="1">
      <c r="A321" s="39"/>
      <c r="B321" s="40"/>
      <c r="C321" s="220" t="s">
        <v>459</v>
      </c>
      <c r="D321" s="220" t="s">
        <v>167</v>
      </c>
      <c r="E321" s="221" t="s">
        <v>549</v>
      </c>
      <c r="F321" s="222" t="s">
        <v>550</v>
      </c>
      <c r="G321" s="223" t="s">
        <v>185</v>
      </c>
      <c r="H321" s="224">
        <v>58</v>
      </c>
      <c r="I321" s="225"/>
      <c r="J321" s="226">
        <f>ROUND(I321*H321,2)</f>
        <v>0</v>
      </c>
      <c r="K321" s="222" t="s">
        <v>171</v>
      </c>
      <c r="L321" s="45"/>
      <c r="M321" s="227" t="s">
        <v>1</v>
      </c>
      <c r="N321" s="228" t="s">
        <v>41</v>
      </c>
      <c r="O321" s="92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1" t="s">
        <v>172</v>
      </c>
      <c r="AT321" s="231" t="s">
        <v>167</v>
      </c>
      <c r="AU321" s="231" t="s">
        <v>87</v>
      </c>
      <c r="AY321" s="18" t="s">
        <v>165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8" t="s">
        <v>84</v>
      </c>
      <c r="BK321" s="232">
        <f>ROUND(I321*H321,2)</f>
        <v>0</v>
      </c>
      <c r="BL321" s="18" t="s">
        <v>172</v>
      </c>
      <c r="BM321" s="231" t="s">
        <v>551</v>
      </c>
    </row>
    <row r="322" spans="1:51" s="13" customFormat="1" ht="12">
      <c r="A322" s="13"/>
      <c r="B322" s="233"/>
      <c r="C322" s="234"/>
      <c r="D322" s="235" t="s">
        <v>174</v>
      </c>
      <c r="E322" s="236" t="s">
        <v>1</v>
      </c>
      <c r="F322" s="237" t="s">
        <v>181</v>
      </c>
      <c r="G322" s="234"/>
      <c r="H322" s="236" t="s">
        <v>1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174</v>
      </c>
      <c r="AU322" s="243" t="s">
        <v>87</v>
      </c>
      <c r="AV322" s="13" t="s">
        <v>84</v>
      </c>
      <c r="AW322" s="13" t="s">
        <v>32</v>
      </c>
      <c r="AX322" s="13" t="s">
        <v>76</v>
      </c>
      <c r="AY322" s="243" t="s">
        <v>165</v>
      </c>
    </row>
    <row r="323" spans="1:51" s="14" customFormat="1" ht="12">
      <c r="A323" s="14"/>
      <c r="B323" s="244"/>
      <c r="C323" s="245"/>
      <c r="D323" s="235" t="s">
        <v>174</v>
      </c>
      <c r="E323" s="246" t="s">
        <v>1</v>
      </c>
      <c r="F323" s="247" t="s">
        <v>815</v>
      </c>
      <c r="G323" s="245"/>
      <c r="H323" s="248">
        <v>58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4" t="s">
        <v>174</v>
      </c>
      <c r="AU323" s="254" t="s">
        <v>87</v>
      </c>
      <c r="AV323" s="14" t="s">
        <v>87</v>
      </c>
      <c r="AW323" s="14" t="s">
        <v>32</v>
      </c>
      <c r="AX323" s="14" t="s">
        <v>84</v>
      </c>
      <c r="AY323" s="254" t="s">
        <v>165</v>
      </c>
    </row>
    <row r="324" spans="1:65" s="2" customFormat="1" ht="24.15" customHeight="1">
      <c r="A324" s="39"/>
      <c r="B324" s="40"/>
      <c r="C324" s="220" t="s">
        <v>463</v>
      </c>
      <c r="D324" s="220" t="s">
        <v>167</v>
      </c>
      <c r="E324" s="221" t="s">
        <v>816</v>
      </c>
      <c r="F324" s="222" t="s">
        <v>817</v>
      </c>
      <c r="G324" s="223" t="s">
        <v>185</v>
      </c>
      <c r="H324" s="224">
        <v>58</v>
      </c>
      <c r="I324" s="225"/>
      <c r="J324" s="226">
        <f>ROUND(I324*H324,2)</f>
        <v>0</v>
      </c>
      <c r="K324" s="222" t="s">
        <v>171</v>
      </c>
      <c r="L324" s="45"/>
      <c r="M324" s="227" t="s">
        <v>1</v>
      </c>
      <c r="N324" s="228" t="s">
        <v>41</v>
      </c>
      <c r="O324" s="92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1" t="s">
        <v>172</v>
      </c>
      <c r="AT324" s="231" t="s">
        <v>167</v>
      </c>
      <c r="AU324" s="231" t="s">
        <v>87</v>
      </c>
      <c r="AY324" s="18" t="s">
        <v>165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84</v>
      </c>
      <c r="BK324" s="232">
        <f>ROUND(I324*H324,2)</f>
        <v>0</v>
      </c>
      <c r="BL324" s="18" t="s">
        <v>172</v>
      </c>
      <c r="BM324" s="231" t="s">
        <v>555</v>
      </c>
    </row>
    <row r="325" spans="1:51" s="13" customFormat="1" ht="12">
      <c r="A325" s="13"/>
      <c r="B325" s="233"/>
      <c r="C325" s="234"/>
      <c r="D325" s="235" t="s">
        <v>174</v>
      </c>
      <c r="E325" s="236" t="s">
        <v>1</v>
      </c>
      <c r="F325" s="237" t="s">
        <v>181</v>
      </c>
      <c r="G325" s="234"/>
      <c r="H325" s="236" t="s">
        <v>1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174</v>
      </c>
      <c r="AU325" s="243" t="s">
        <v>87</v>
      </c>
      <c r="AV325" s="13" t="s">
        <v>84</v>
      </c>
      <c r="AW325" s="13" t="s">
        <v>32</v>
      </c>
      <c r="AX325" s="13" t="s">
        <v>76</v>
      </c>
      <c r="AY325" s="243" t="s">
        <v>165</v>
      </c>
    </row>
    <row r="326" spans="1:51" s="14" customFormat="1" ht="12">
      <c r="A326" s="14"/>
      <c r="B326" s="244"/>
      <c r="C326" s="245"/>
      <c r="D326" s="235" t="s">
        <v>174</v>
      </c>
      <c r="E326" s="246" t="s">
        <v>1</v>
      </c>
      <c r="F326" s="247" t="s">
        <v>815</v>
      </c>
      <c r="G326" s="245"/>
      <c r="H326" s="248">
        <v>58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174</v>
      </c>
      <c r="AU326" s="254" t="s">
        <v>87</v>
      </c>
      <c r="AV326" s="14" t="s">
        <v>87</v>
      </c>
      <c r="AW326" s="14" t="s">
        <v>32</v>
      </c>
      <c r="AX326" s="14" t="s">
        <v>84</v>
      </c>
      <c r="AY326" s="254" t="s">
        <v>165</v>
      </c>
    </row>
    <row r="327" spans="1:65" s="2" customFormat="1" ht="14.4" customHeight="1">
      <c r="A327" s="39"/>
      <c r="B327" s="40"/>
      <c r="C327" s="220" t="s">
        <v>468</v>
      </c>
      <c r="D327" s="220" t="s">
        <v>167</v>
      </c>
      <c r="E327" s="221" t="s">
        <v>570</v>
      </c>
      <c r="F327" s="222" t="s">
        <v>571</v>
      </c>
      <c r="G327" s="223" t="s">
        <v>290</v>
      </c>
      <c r="H327" s="224">
        <v>58</v>
      </c>
      <c r="I327" s="225"/>
      <c r="J327" s="226">
        <f>ROUND(I327*H327,2)</f>
        <v>0</v>
      </c>
      <c r="K327" s="222" t="s">
        <v>1</v>
      </c>
      <c r="L327" s="45"/>
      <c r="M327" s="227" t="s">
        <v>1</v>
      </c>
      <c r="N327" s="228" t="s">
        <v>41</v>
      </c>
      <c r="O327" s="92"/>
      <c r="P327" s="229">
        <f>O327*H327</f>
        <v>0</v>
      </c>
      <c r="Q327" s="229">
        <v>2E-05</v>
      </c>
      <c r="R327" s="229">
        <f>Q327*H327</f>
        <v>0.00116</v>
      </c>
      <c r="S327" s="229">
        <v>0</v>
      </c>
      <c r="T327" s="23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1" t="s">
        <v>172</v>
      </c>
      <c r="AT327" s="231" t="s">
        <v>167</v>
      </c>
      <c r="AU327" s="231" t="s">
        <v>87</v>
      </c>
      <c r="AY327" s="18" t="s">
        <v>165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8" t="s">
        <v>84</v>
      </c>
      <c r="BK327" s="232">
        <f>ROUND(I327*H327,2)</f>
        <v>0</v>
      </c>
      <c r="BL327" s="18" t="s">
        <v>172</v>
      </c>
      <c r="BM327" s="231" t="s">
        <v>572</v>
      </c>
    </row>
    <row r="328" spans="1:51" s="13" customFormat="1" ht="12">
      <c r="A328" s="13"/>
      <c r="B328" s="233"/>
      <c r="C328" s="234"/>
      <c r="D328" s="235" t="s">
        <v>174</v>
      </c>
      <c r="E328" s="236" t="s">
        <v>1</v>
      </c>
      <c r="F328" s="237" t="s">
        <v>365</v>
      </c>
      <c r="G328" s="234"/>
      <c r="H328" s="236" t="s">
        <v>1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174</v>
      </c>
      <c r="AU328" s="243" t="s">
        <v>87</v>
      </c>
      <c r="AV328" s="13" t="s">
        <v>84</v>
      </c>
      <c r="AW328" s="13" t="s">
        <v>32</v>
      </c>
      <c r="AX328" s="13" t="s">
        <v>76</v>
      </c>
      <c r="AY328" s="243" t="s">
        <v>165</v>
      </c>
    </row>
    <row r="329" spans="1:51" s="14" customFormat="1" ht="12">
      <c r="A329" s="14"/>
      <c r="B329" s="244"/>
      <c r="C329" s="245"/>
      <c r="D329" s="235" t="s">
        <v>174</v>
      </c>
      <c r="E329" s="246" t="s">
        <v>1</v>
      </c>
      <c r="F329" s="247" t="s">
        <v>815</v>
      </c>
      <c r="G329" s="245"/>
      <c r="H329" s="248">
        <v>58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174</v>
      </c>
      <c r="AU329" s="254" t="s">
        <v>87</v>
      </c>
      <c r="AV329" s="14" t="s">
        <v>87</v>
      </c>
      <c r="AW329" s="14" t="s">
        <v>32</v>
      </c>
      <c r="AX329" s="14" t="s">
        <v>84</v>
      </c>
      <c r="AY329" s="254" t="s">
        <v>165</v>
      </c>
    </row>
    <row r="330" spans="1:65" s="2" customFormat="1" ht="14.4" customHeight="1">
      <c r="A330" s="39"/>
      <c r="B330" s="40"/>
      <c r="C330" s="277" t="s">
        <v>472</v>
      </c>
      <c r="D330" s="277" t="s">
        <v>290</v>
      </c>
      <c r="E330" s="278" t="s">
        <v>574</v>
      </c>
      <c r="F330" s="279" t="s">
        <v>575</v>
      </c>
      <c r="G330" s="280" t="s">
        <v>290</v>
      </c>
      <c r="H330" s="281">
        <v>65.54</v>
      </c>
      <c r="I330" s="282"/>
      <c r="J330" s="283">
        <f>ROUND(I330*H330,2)</f>
        <v>0</v>
      </c>
      <c r="K330" s="279" t="s">
        <v>1</v>
      </c>
      <c r="L330" s="284"/>
      <c r="M330" s="285" t="s">
        <v>1</v>
      </c>
      <c r="N330" s="286" t="s">
        <v>41</v>
      </c>
      <c r="O330" s="92"/>
      <c r="P330" s="229">
        <f>O330*H330</f>
        <v>0</v>
      </c>
      <c r="Q330" s="229">
        <v>0.00024</v>
      </c>
      <c r="R330" s="229">
        <f>Q330*H330</f>
        <v>0.015729600000000003</v>
      </c>
      <c r="S330" s="229">
        <v>0</v>
      </c>
      <c r="T330" s="23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1" t="s">
        <v>210</v>
      </c>
      <c r="AT330" s="231" t="s">
        <v>290</v>
      </c>
      <c r="AU330" s="231" t="s">
        <v>87</v>
      </c>
      <c r="AY330" s="18" t="s">
        <v>165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8" t="s">
        <v>84</v>
      </c>
      <c r="BK330" s="232">
        <f>ROUND(I330*H330,2)</f>
        <v>0</v>
      </c>
      <c r="BL330" s="18" t="s">
        <v>172</v>
      </c>
      <c r="BM330" s="231" t="s">
        <v>576</v>
      </c>
    </row>
    <row r="331" spans="1:51" s="13" customFormat="1" ht="12">
      <c r="A331" s="13"/>
      <c r="B331" s="233"/>
      <c r="C331" s="234"/>
      <c r="D331" s="235" t="s">
        <v>174</v>
      </c>
      <c r="E331" s="236" t="s">
        <v>1</v>
      </c>
      <c r="F331" s="237" t="s">
        <v>577</v>
      </c>
      <c r="G331" s="234"/>
      <c r="H331" s="236" t="s">
        <v>1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174</v>
      </c>
      <c r="AU331" s="243" t="s">
        <v>87</v>
      </c>
      <c r="AV331" s="13" t="s">
        <v>84</v>
      </c>
      <c r="AW331" s="13" t="s">
        <v>32</v>
      </c>
      <c r="AX331" s="13" t="s">
        <v>76</v>
      </c>
      <c r="AY331" s="243" t="s">
        <v>165</v>
      </c>
    </row>
    <row r="332" spans="1:51" s="14" customFormat="1" ht="12">
      <c r="A332" s="14"/>
      <c r="B332" s="244"/>
      <c r="C332" s="245"/>
      <c r="D332" s="235" t="s">
        <v>174</v>
      </c>
      <c r="E332" s="246" t="s">
        <v>1</v>
      </c>
      <c r="F332" s="247" t="s">
        <v>818</v>
      </c>
      <c r="G332" s="245"/>
      <c r="H332" s="248">
        <v>65.54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4" t="s">
        <v>174</v>
      </c>
      <c r="AU332" s="254" t="s">
        <v>87</v>
      </c>
      <c r="AV332" s="14" t="s">
        <v>87</v>
      </c>
      <c r="AW332" s="14" t="s">
        <v>32</v>
      </c>
      <c r="AX332" s="14" t="s">
        <v>84</v>
      </c>
      <c r="AY332" s="254" t="s">
        <v>165</v>
      </c>
    </row>
    <row r="333" spans="1:65" s="2" customFormat="1" ht="14.4" customHeight="1">
      <c r="A333" s="39"/>
      <c r="B333" s="40"/>
      <c r="C333" s="220" t="s">
        <v>477</v>
      </c>
      <c r="D333" s="220" t="s">
        <v>167</v>
      </c>
      <c r="E333" s="221" t="s">
        <v>580</v>
      </c>
      <c r="F333" s="222" t="s">
        <v>581</v>
      </c>
      <c r="G333" s="223" t="s">
        <v>185</v>
      </c>
      <c r="H333" s="224">
        <v>60.9</v>
      </c>
      <c r="I333" s="225"/>
      <c r="J333" s="226">
        <f>ROUND(I333*H333,2)</f>
        <v>0</v>
      </c>
      <c r="K333" s="222" t="s">
        <v>171</v>
      </c>
      <c r="L333" s="45"/>
      <c r="M333" s="227" t="s">
        <v>1</v>
      </c>
      <c r="N333" s="228" t="s">
        <v>41</v>
      </c>
      <c r="O333" s="92"/>
      <c r="P333" s="229">
        <f>O333*H333</f>
        <v>0</v>
      </c>
      <c r="Q333" s="229">
        <v>0.00013</v>
      </c>
      <c r="R333" s="229">
        <f>Q333*H333</f>
        <v>0.007916999999999999</v>
      </c>
      <c r="S333" s="229">
        <v>0</v>
      </c>
      <c r="T333" s="230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1" t="s">
        <v>172</v>
      </c>
      <c r="AT333" s="231" t="s">
        <v>167</v>
      </c>
      <c r="AU333" s="231" t="s">
        <v>87</v>
      </c>
      <c r="AY333" s="18" t="s">
        <v>165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8" t="s">
        <v>84</v>
      </c>
      <c r="BK333" s="232">
        <f>ROUND(I333*H333,2)</f>
        <v>0</v>
      </c>
      <c r="BL333" s="18" t="s">
        <v>172</v>
      </c>
      <c r="BM333" s="231" t="s">
        <v>582</v>
      </c>
    </row>
    <row r="334" spans="1:51" s="13" customFormat="1" ht="12">
      <c r="A334" s="13"/>
      <c r="B334" s="233"/>
      <c r="C334" s="234"/>
      <c r="D334" s="235" t="s">
        <v>174</v>
      </c>
      <c r="E334" s="236" t="s">
        <v>1</v>
      </c>
      <c r="F334" s="237" t="s">
        <v>577</v>
      </c>
      <c r="G334" s="234"/>
      <c r="H334" s="236" t="s">
        <v>1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174</v>
      </c>
      <c r="AU334" s="243" t="s">
        <v>87</v>
      </c>
      <c r="AV334" s="13" t="s">
        <v>84</v>
      </c>
      <c r="AW334" s="13" t="s">
        <v>32</v>
      </c>
      <c r="AX334" s="13" t="s">
        <v>76</v>
      </c>
      <c r="AY334" s="243" t="s">
        <v>165</v>
      </c>
    </row>
    <row r="335" spans="1:51" s="14" customFormat="1" ht="12">
      <c r="A335" s="14"/>
      <c r="B335" s="244"/>
      <c r="C335" s="245"/>
      <c r="D335" s="235" t="s">
        <v>174</v>
      </c>
      <c r="E335" s="246" t="s">
        <v>1</v>
      </c>
      <c r="F335" s="247" t="s">
        <v>819</v>
      </c>
      <c r="G335" s="245"/>
      <c r="H335" s="248">
        <v>60.9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4" t="s">
        <v>174</v>
      </c>
      <c r="AU335" s="254" t="s">
        <v>87</v>
      </c>
      <c r="AV335" s="14" t="s">
        <v>87</v>
      </c>
      <c r="AW335" s="14" t="s">
        <v>32</v>
      </c>
      <c r="AX335" s="14" t="s">
        <v>84</v>
      </c>
      <c r="AY335" s="254" t="s">
        <v>165</v>
      </c>
    </row>
    <row r="336" spans="1:63" s="12" customFormat="1" ht="22.8" customHeight="1">
      <c r="A336" s="12"/>
      <c r="B336" s="204"/>
      <c r="C336" s="205"/>
      <c r="D336" s="206" t="s">
        <v>75</v>
      </c>
      <c r="E336" s="218" t="s">
        <v>223</v>
      </c>
      <c r="F336" s="218" t="s">
        <v>589</v>
      </c>
      <c r="G336" s="205"/>
      <c r="H336" s="205"/>
      <c r="I336" s="208"/>
      <c r="J336" s="219">
        <f>BK336</f>
        <v>0</v>
      </c>
      <c r="K336" s="205"/>
      <c r="L336" s="210"/>
      <c r="M336" s="211"/>
      <c r="N336" s="212"/>
      <c r="O336" s="212"/>
      <c r="P336" s="213">
        <f>SUM(P337:P354)</f>
        <v>0</v>
      </c>
      <c r="Q336" s="212"/>
      <c r="R336" s="213">
        <f>SUM(R337:R354)</f>
        <v>1.4695711999999999</v>
      </c>
      <c r="S336" s="212"/>
      <c r="T336" s="214">
        <f>SUM(T337:T354)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5" t="s">
        <v>84</v>
      </c>
      <c r="AT336" s="216" t="s">
        <v>75</v>
      </c>
      <c r="AU336" s="216" t="s">
        <v>84</v>
      </c>
      <c r="AY336" s="215" t="s">
        <v>165</v>
      </c>
      <c r="BK336" s="217">
        <f>SUM(BK337:BK354)</f>
        <v>0</v>
      </c>
    </row>
    <row r="337" spans="1:65" s="2" customFormat="1" ht="24.15" customHeight="1">
      <c r="A337" s="39"/>
      <c r="B337" s="40"/>
      <c r="C337" s="220" t="s">
        <v>481</v>
      </c>
      <c r="D337" s="220" t="s">
        <v>167</v>
      </c>
      <c r="E337" s="221" t="s">
        <v>591</v>
      </c>
      <c r="F337" s="222" t="s">
        <v>592</v>
      </c>
      <c r="G337" s="223" t="s">
        <v>185</v>
      </c>
      <c r="H337" s="224">
        <v>8</v>
      </c>
      <c r="I337" s="225"/>
      <c r="J337" s="226">
        <f>ROUND(I337*H337,2)</f>
        <v>0</v>
      </c>
      <c r="K337" s="222" t="s">
        <v>171</v>
      </c>
      <c r="L337" s="45"/>
      <c r="M337" s="227" t="s">
        <v>1</v>
      </c>
      <c r="N337" s="228" t="s">
        <v>41</v>
      </c>
      <c r="O337" s="92"/>
      <c r="P337" s="229">
        <f>O337*H337</f>
        <v>0</v>
      </c>
      <c r="Q337" s="229">
        <v>0.11519</v>
      </c>
      <c r="R337" s="229">
        <f>Q337*H337</f>
        <v>0.92152</v>
      </c>
      <c r="S337" s="229">
        <v>0</v>
      </c>
      <c r="T337" s="23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1" t="s">
        <v>172</v>
      </c>
      <c r="AT337" s="231" t="s">
        <v>167</v>
      </c>
      <c r="AU337" s="231" t="s">
        <v>87</v>
      </c>
      <c r="AY337" s="18" t="s">
        <v>165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8" t="s">
        <v>84</v>
      </c>
      <c r="BK337" s="232">
        <f>ROUND(I337*H337,2)</f>
        <v>0</v>
      </c>
      <c r="BL337" s="18" t="s">
        <v>172</v>
      </c>
      <c r="BM337" s="231" t="s">
        <v>820</v>
      </c>
    </row>
    <row r="338" spans="1:51" s="13" customFormat="1" ht="12">
      <c r="A338" s="13"/>
      <c r="B338" s="233"/>
      <c r="C338" s="234"/>
      <c r="D338" s="235" t="s">
        <v>174</v>
      </c>
      <c r="E338" s="236" t="s">
        <v>1</v>
      </c>
      <c r="F338" s="237" t="s">
        <v>175</v>
      </c>
      <c r="G338" s="234"/>
      <c r="H338" s="236" t="s">
        <v>1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174</v>
      </c>
      <c r="AU338" s="243" t="s">
        <v>87</v>
      </c>
      <c r="AV338" s="13" t="s">
        <v>84</v>
      </c>
      <c r="AW338" s="13" t="s">
        <v>32</v>
      </c>
      <c r="AX338" s="13" t="s">
        <v>76</v>
      </c>
      <c r="AY338" s="243" t="s">
        <v>165</v>
      </c>
    </row>
    <row r="339" spans="1:51" s="14" customFormat="1" ht="12">
      <c r="A339" s="14"/>
      <c r="B339" s="244"/>
      <c r="C339" s="245"/>
      <c r="D339" s="235" t="s">
        <v>174</v>
      </c>
      <c r="E339" s="246" t="s">
        <v>1</v>
      </c>
      <c r="F339" s="247" t="s">
        <v>693</v>
      </c>
      <c r="G339" s="245"/>
      <c r="H339" s="248">
        <v>8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174</v>
      </c>
      <c r="AU339" s="254" t="s">
        <v>87</v>
      </c>
      <c r="AV339" s="14" t="s">
        <v>87</v>
      </c>
      <c r="AW339" s="14" t="s">
        <v>32</v>
      </c>
      <c r="AX339" s="14" t="s">
        <v>84</v>
      </c>
      <c r="AY339" s="254" t="s">
        <v>165</v>
      </c>
    </row>
    <row r="340" spans="1:65" s="2" customFormat="1" ht="24.15" customHeight="1">
      <c r="A340" s="39"/>
      <c r="B340" s="40"/>
      <c r="C340" s="220" t="s">
        <v>485</v>
      </c>
      <c r="D340" s="220" t="s">
        <v>167</v>
      </c>
      <c r="E340" s="221" t="s">
        <v>595</v>
      </c>
      <c r="F340" s="222" t="s">
        <v>596</v>
      </c>
      <c r="G340" s="223" t="s">
        <v>207</v>
      </c>
      <c r="H340" s="224">
        <v>0.24</v>
      </c>
      <c r="I340" s="225"/>
      <c r="J340" s="226">
        <f>ROUND(I340*H340,2)</f>
        <v>0</v>
      </c>
      <c r="K340" s="222" t="s">
        <v>171</v>
      </c>
      <c r="L340" s="45"/>
      <c r="M340" s="227" t="s">
        <v>1</v>
      </c>
      <c r="N340" s="228" t="s">
        <v>41</v>
      </c>
      <c r="O340" s="92"/>
      <c r="P340" s="229">
        <f>O340*H340</f>
        <v>0</v>
      </c>
      <c r="Q340" s="229">
        <v>2.25634</v>
      </c>
      <c r="R340" s="229">
        <f>Q340*H340</f>
        <v>0.5415215999999999</v>
      </c>
      <c r="S340" s="229">
        <v>0</v>
      </c>
      <c r="T340" s="23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1" t="s">
        <v>172</v>
      </c>
      <c r="AT340" s="231" t="s">
        <v>167</v>
      </c>
      <c r="AU340" s="231" t="s">
        <v>87</v>
      </c>
      <c r="AY340" s="18" t="s">
        <v>165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8" t="s">
        <v>84</v>
      </c>
      <c r="BK340" s="232">
        <f>ROUND(I340*H340,2)</f>
        <v>0</v>
      </c>
      <c r="BL340" s="18" t="s">
        <v>172</v>
      </c>
      <c r="BM340" s="231" t="s">
        <v>821</v>
      </c>
    </row>
    <row r="341" spans="1:51" s="13" customFormat="1" ht="12">
      <c r="A341" s="13"/>
      <c r="B341" s="233"/>
      <c r="C341" s="234"/>
      <c r="D341" s="235" t="s">
        <v>174</v>
      </c>
      <c r="E341" s="236" t="s">
        <v>1</v>
      </c>
      <c r="F341" s="237" t="s">
        <v>175</v>
      </c>
      <c r="G341" s="234"/>
      <c r="H341" s="236" t="s">
        <v>1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174</v>
      </c>
      <c r="AU341" s="243" t="s">
        <v>87</v>
      </c>
      <c r="AV341" s="13" t="s">
        <v>84</v>
      </c>
      <c r="AW341" s="13" t="s">
        <v>32</v>
      </c>
      <c r="AX341" s="13" t="s">
        <v>76</v>
      </c>
      <c r="AY341" s="243" t="s">
        <v>165</v>
      </c>
    </row>
    <row r="342" spans="1:51" s="14" customFormat="1" ht="12">
      <c r="A342" s="14"/>
      <c r="B342" s="244"/>
      <c r="C342" s="245"/>
      <c r="D342" s="235" t="s">
        <v>174</v>
      </c>
      <c r="E342" s="246" t="s">
        <v>1</v>
      </c>
      <c r="F342" s="247" t="s">
        <v>822</v>
      </c>
      <c r="G342" s="245"/>
      <c r="H342" s="248">
        <v>0.24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4" t="s">
        <v>174</v>
      </c>
      <c r="AU342" s="254" t="s">
        <v>87</v>
      </c>
      <c r="AV342" s="14" t="s">
        <v>87</v>
      </c>
      <c r="AW342" s="14" t="s">
        <v>32</v>
      </c>
      <c r="AX342" s="14" t="s">
        <v>84</v>
      </c>
      <c r="AY342" s="254" t="s">
        <v>165</v>
      </c>
    </row>
    <row r="343" spans="1:65" s="2" customFormat="1" ht="24.15" customHeight="1">
      <c r="A343" s="39"/>
      <c r="B343" s="40"/>
      <c r="C343" s="220" t="s">
        <v>489</v>
      </c>
      <c r="D343" s="220" t="s">
        <v>167</v>
      </c>
      <c r="E343" s="221" t="s">
        <v>600</v>
      </c>
      <c r="F343" s="222" t="s">
        <v>601</v>
      </c>
      <c r="G343" s="223" t="s">
        <v>185</v>
      </c>
      <c r="H343" s="224">
        <v>59.36</v>
      </c>
      <c r="I343" s="225"/>
      <c r="J343" s="226">
        <f>ROUND(I343*H343,2)</f>
        <v>0</v>
      </c>
      <c r="K343" s="222" t="s">
        <v>171</v>
      </c>
      <c r="L343" s="45"/>
      <c r="M343" s="227" t="s">
        <v>1</v>
      </c>
      <c r="N343" s="228" t="s">
        <v>41</v>
      </c>
      <c r="O343" s="92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1" t="s">
        <v>172</v>
      </c>
      <c r="AT343" s="231" t="s">
        <v>167</v>
      </c>
      <c r="AU343" s="231" t="s">
        <v>87</v>
      </c>
      <c r="AY343" s="18" t="s">
        <v>165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8" t="s">
        <v>84</v>
      </c>
      <c r="BK343" s="232">
        <f>ROUND(I343*H343,2)</f>
        <v>0</v>
      </c>
      <c r="BL343" s="18" t="s">
        <v>172</v>
      </c>
      <c r="BM343" s="231" t="s">
        <v>823</v>
      </c>
    </row>
    <row r="344" spans="1:51" s="13" customFormat="1" ht="12">
      <c r="A344" s="13"/>
      <c r="B344" s="233"/>
      <c r="C344" s="234"/>
      <c r="D344" s="235" t="s">
        <v>174</v>
      </c>
      <c r="E344" s="236" t="s">
        <v>1</v>
      </c>
      <c r="F344" s="237" t="s">
        <v>339</v>
      </c>
      <c r="G344" s="234"/>
      <c r="H344" s="236" t="s">
        <v>1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174</v>
      </c>
      <c r="AU344" s="243" t="s">
        <v>87</v>
      </c>
      <c r="AV344" s="13" t="s">
        <v>84</v>
      </c>
      <c r="AW344" s="13" t="s">
        <v>32</v>
      </c>
      <c r="AX344" s="13" t="s">
        <v>76</v>
      </c>
      <c r="AY344" s="243" t="s">
        <v>165</v>
      </c>
    </row>
    <row r="345" spans="1:51" s="14" customFormat="1" ht="12">
      <c r="A345" s="14"/>
      <c r="B345" s="244"/>
      <c r="C345" s="245"/>
      <c r="D345" s="235" t="s">
        <v>174</v>
      </c>
      <c r="E345" s="246" t="s">
        <v>1</v>
      </c>
      <c r="F345" s="247" t="s">
        <v>824</v>
      </c>
      <c r="G345" s="245"/>
      <c r="H345" s="248">
        <v>59.36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4" t="s">
        <v>174</v>
      </c>
      <c r="AU345" s="254" t="s">
        <v>87</v>
      </c>
      <c r="AV345" s="14" t="s">
        <v>87</v>
      </c>
      <c r="AW345" s="14" t="s">
        <v>32</v>
      </c>
      <c r="AX345" s="14" t="s">
        <v>76</v>
      </c>
      <c r="AY345" s="254" t="s">
        <v>165</v>
      </c>
    </row>
    <row r="346" spans="1:51" s="15" customFormat="1" ht="12">
      <c r="A346" s="15"/>
      <c r="B346" s="255"/>
      <c r="C346" s="256"/>
      <c r="D346" s="235" t="s">
        <v>174</v>
      </c>
      <c r="E346" s="257" t="s">
        <v>115</v>
      </c>
      <c r="F346" s="258" t="s">
        <v>130</v>
      </c>
      <c r="G346" s="256"/>
      <c r="H346" s="259">
        <v>59.36</v>
      </c>
      <c r="I346" s="260"/>
      <c r="J346" s="256"/>
      <c r="K346" s="256"/>
      <c r="L346" s="261"/>
      <c r="M346" s="262"/>
      <c r="N346" s="263"/>
      <c r="O346" s="263"/>
      <c r="P346" s="263"/>
      <c r="Q346" s="263"/>
      <c r="R346" s="263"/>
      <c r="S346" s="263"/>
      <c r="T346" s="264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5" t="s">
        <v>174</v>
      </c>
      <c r="AU346" s="265" t="s">
        <v>87</v>
      </c>
      <c r="AV346" s="15" t="s">
        <v>172</v>
      </c>
      <c r="AW346" s="15" t="s">
        <v>32</v>
      </c>
      <c r="AX346" s="15" t="s">
        <v>84</v>
      </c>
      <c r="AY346" s="265" t="s">
        <v>165</v>
      </c>
    </row>
    <row r="347" spans="1:65" s="2" customFormat="1" ht="24.15" customHeight="1">
      <c r="A347" s="39"/>
      <c r="B347" s="40"/>
      <c r="C347" s="220" t="s">
        <v>493</v>
      </c>
      <c r="D347" s="220" t="s">
        <v>167</v>
      </c>
      <c r="E347" s="221" t="s">
        <v>605</v>
      </c>
      <c r="F347" s="222" t="s">
        <v>606</v>
      </c>
      <c r="G347" s="223" t="s">
        <v>185</v>
      </c>
      <c r="H347" s="224">
        <v>59.36</v>
      </c>
      <c r="I347" s="225"/>
      <c r="J347" s="226">
        <f>ROUND(I347*H347,2)</f>
        <v>0</v>
      </c>
      <c r="K347" s="222" t="s">
        <v>171</v>
      </c>
      <c r="L347" s="45"/>
      <c r="M347" s="227" t="s">
        <v>1</v>
      </c>
      <c r="N347" s="228" t="s">
        <v>41</v>
      </c>
      <c r="O347" s="92"/>
      <c r="P347" s="229">
        <f>O347*H347</f>
        <v>0</v>
      </c>
      <c r="Q347" s="229">
        <v>0.00011</v>
      </c>
      <c r="R347" s="229">
        <f>Q347*H347</f>
        <v>0.0065296</v>
      </c>
      <c r="S347" s="229">
        <v>0</v>
      </c>
      <c r="T347" s="230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1" t="s">
        <v>172</v>
      </c>
      <c r="AT347" s="231" t="s">
        <v>167</v>
      </c>
      <c r="AU347" s="231" t="s">
        <v>87</v>
      </c>
      <c r="AY347" s="18" t="s">
        <v>165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8" t="s">
        <v>84</v>
      </c>
      <c r="BK347" s="232">
        <f>ROUND(I347*H347,2)</f>
        <v>0</v>
      </c>
      <c r="BL347" s="18" t="s">
        <v>172</v>
      </c>
      <c r="BM347" s="231" t="s">
        <v>825</v>
      </c>
    </row>
    <row r="348" spans="1:51" s="14" customFormat="1" ht="12">
      <c r="A348" s="14"/>
      <c r="B348" s="244"/>
      <c r="C348" s="245"/>
      <c r="D348" s="235" t="s">
        <v>174</v>
      </c>
      <c r="E348" s="246" t="s">
        <v>1</v>
      </c>
      <c r="F348" s="247" t="s">
        <v>115</v>
      </c>
      <c r="G348" s="245"/>
      <c r="H348" s="248">
        <v>59.36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4" t="s">
        <v>174</v>
      </c>
      <c r="AU348" s="254" t="s">
        <v>87</v>
      </c>
      <c r="AV348" s="14" t="s">
        <v>87</v>
      </c>
      <c r="AW348" s="14" t="s">
        <v>32</v>
      </c>
      <c r="AX348" s="14" t="s">
        <v>84</v>
      </c>
      <c r="AY348" s="254" t="s">
        <v>165</v>
      </c>
    </row>
    <row r="349" spans="1:65" s="2" customFormat="1" ht="14.4" customHeight="1">
      <c r="A349" s="39"/>
      <c r="B349" s="40"/>
      <c r="C349" s="220" t="s">
        <v>497</v>
      </c>
      <c r="D349" s="220" t="s">
        <v>167</v>
      </c>
      <c r="E349" s="221" t="s">
        <v>609</v>
      </c>
      <c r="F349" s="222" t="s">
        <v>610</v>
      </c>
      <c r="G349" s="223" t="s">
        <v>185</v>
      </c>
      <c r="H349" s="224">
        <v>53.98</v>
      </c>
      <c r="I349" s="225"/>
      <c r="J349" s="226">
        <f>ROUND(I349*H349,2)</f>
        <v>0</v>
      </c>
      <c r="K349" s="222" t="s">
        <v>171</v>
      </c>
      <c r="L349" s="45"/>
      <c r="M349" s="227" t="s">
        <v>1</v>
      </c>
      <c r="N349" s="228" t="s">
        <v>41</v>
      </c>
      <c r="O349" s="92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1" t="s">
        <v>172</v>
      </c>
      <c r="AT349" s="231" t="s">
        <v>167</v>
      </c>
      <c r="AU349" s="231" t="s">
        <v>87</v>
      </c>
      <c r="AY349" s="18" t="s">
        <v>165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8" t="s">
        <v>84</v>
      </c>
      <c r="BK349" s="232">
        <f>ROUND(I349*H349,2)</f>
        <v>0</v>
      </c>
      <c r="BL349" s="18" t="s">
        <v>172</v>
      </c>
      <c r="BM349" s="231" t="s">
        <v>826</v>
      </c>
    </row>
    <row r="350" spans="1:51" s="13" customFormat="1" ht="12">
      <c r="A350" s="13"/>
      <c r="B350" s="233"/>
      <c r="C350" s="234"/>
      <c r="D350" s="235" t="s">
        <v>174</v>
      </c>
      <c r="E350" s="236" t="s">
        <v>1</v>
      </c>
      <c r="F350" s="237" t="s">
        <v>181</v>
      </c>
      <c r="G350" s="234"/>
      <c r="H350" s="236" t="s">
        <v>1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174</v>
      </c>
      <c r="AU350" s="243" t="s">
        <v>87</v>
      </c>
      <c r="AV350" s="13" t="s">
        <v>84</v>
      </c>
      <c r="AW350" s="13" t="s">
        <v>32</v>
      </c>
      <c r="AX350" s="13" t="s">
        <v>76</v>
      </c>
      <c r="AY350" s="243" t="s">
        <v>165</v>
      </c>
    </row>
    <row r="351" spans="1:51" s="14" customFormat="1" ht="12">
      <c r="A351" s="14"/>
      <c r="B351" s="244"/>
      <c r="C351" s="245"/>
      <c r="D351" s="235" t="s">
        <v>174</v>
      </c>
      <c r="E351" s="246" t="s">
        <v>1</v>
      </c>
      <c r="F351" s="247" t="s">
        <v>827</v>
      </c>
      <c r="G351" s="245"/>
      <c r="H351" s="248">
        <v>53.98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4" t="s">
        <v>174</v>
      </c>
      <c r="AU351" s="254" t="s">
        <v>87</v>
      </c>
      <c r="AV351" s="14" t="s">
        <v>87</v>
      </c>
      <c r="AW351" s="14" t="s">
        <v>32</v>
      </c>
      <c r="AX351" s="14" t="s">
        <v>84</v>
      </c>
      <c r="AY351" s="254" t="s">
        <v>165</v>
      </c>
    </row>
    <row r="352" spans="1:65" s="2" customFormat="1" ht="14.4" customHeight="1">
      <c r="A352" s="39"/>
      <c r="B352" s="40"/>
      <c r="C352" s="220" t="s">
        <v>502</v>
      </c>
      <c r="D352" s="220" t="s">
        <v>167</v>
      </c>
      <c r="E352" s="221" t="s">
        <v>614</v>
      </c>
      <c r="F352" s="222" t="s">
        <v>615</v>
      </c>
      <c r="G352" s="223" t="s">
        <v>185</v>
      </c>
      <c r="H352" s="224">
        <v>8</v>
      </c>
      <c r="I352" s="225"/>
      <c r="J352" s="226">
        <f>ROUND(I352*H352,2)</f>
        <v>0</v>
      </c>
      <c r="K352" s="222" t="s">
        <v>171</v>
      </c>
      <c r="L352" s="45"/>
      <c r="M352" s="227" t="s">
        <v>1</v>
      </c>
      <c r="N352" s="228" t="s">
        <v>41</v>
      </c>
      <c r="O352" s="92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1" t="s">
        <v>172</v>
      </c>
      <c r="AT352" s="231" t="s">
        <v>167</v>
      </c>
      <c r="AU352" s="231" t="s">
        <v>87</v>
      </c>
      <c r="AY352" s="18" t="s">
        <v>165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8" t="s">
        <v>84</v>
      </c>
      <c r="BK352" s="232">
        <f>ROUND(I352*H352,2)</f>
        <v>0</v>
      </c>
      <c r="BL352" s="18" t="s">
        <v>172</v>
      </c>
      <c r="BM352" s="231" t="s">
        <v>828</v>
      </c>
    </row>
    <row r="353" spans="1:51" s="13" customFormat="1" ht="12">
      <c r="A353" s="13"/>
      <c r="B353" s="233"/>
      <c r="C353" s="234"/>
      <c r="D353" s="235" t="s">
        <v>174</v>
      </c>
      <c r="E353" s="236" t="s">
        <v>1</v>
      </c>
      <c r="F353" s="237" t="s">
        <v>175</v>
      </c>
      <c r="G353" s="234"/>
      <c r="H353" s="236" t="s">
        <v>1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174</v>
      </c>
      <c r="AU353" s="243" t="s">
        <v>87</v>
      </c>
      <c r="AV353" s="13" t="s">
        <v>84</v>
      </c>
      <c r="AW353" s="13" t="s">
        <v>32</v>
      </c>
      <c r="AX353" s="13" t="s">
        <v>76</v>
      </c>
      <c r="AY353" s="243" t="s">
        <v>165</v>
      </c>
    </row>
    <row r="354" spans="1:51" s="14" customFormat="1" ht="12">
      <c r="A354" s="14"/>
      <c r="B354" s="244"/>
      <c r="C354" s="245"/>
      <c r="D354" s="235" t="s">
        <v>174</v>
      </c>
      <c r="E354" s="246" t="s">
        <v>1</v>
      </c>
      <c r="F354" s="247" t="s">
        <v>693</v>
      </c>
      <c r="G354" s="245"/>
      <c r="H354" s="248">
        <v>8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4" t="s">
        <v>174</v>
      </c>
      <c r="AU354" s="254" t="s">
        <v>87</v>
      </c>
      <c r="AV354" s="14" t="s">
        <v>87</v>
      </c>
      <c r="AW354" s="14" t="s">
        <v>32</v>
      </c>
      <c r="AX354" s="14" t="s">
        <v>84</v>
      </c>
      <c r="AY354" s="254" t="s">
        <v>165</v>
      </c>
    </row>
    <row r="355" spans="1:63" s="12" customFormat="1" ht="22.8" customHeight="1">
      <c r="A355" s="12"/>
      <c r="B355" s="204"/>
      <c r="C355" s="205"/>
      <c r="D355" s="206" t="s">
        <v>75</v>
      </c>
      <c r="E355" s="218" t="s">
        <v>617</v>
      </c>
      <c r="F355" s="218" t="s">
        <v>618</v>
      </c>
      <c r="G355" s="205"/>
      <c r="H355" s="205"/>
      <c r="I355" s="208"/>
      <c r="J355" s="219">
        <f>BK355</f>
        <v>0</v>
      </c>
      <c r="K355" s="205"/>
      <c r="L355" s="210"/>
      <c r="M355" s="211"/>
      <c r="N355" s="212"/>
      <c r="O355" s="212"/>
      <c r="P355" s="213">
        <f>SUM(P356:P357)</f>
        <v>0</v>
      </c>
      <c r="Q355" s="212"/>
      <c r="R355" s="213">
        <f>SUM(R356:R357)</f>
        <v>0</v>
      </c>
      <c r="S355" s="212"/>
      <c r="T355" s="214">
        <f>SUM(T356:T357)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5" t="s">
        <v>84</v>
      </c>
      <c r="AT355" s="216" t="s">
        <v>75</v>
      </c>
      <c r="AU355" s="216" t="s">
        <v>84</v>
      </c>
      <c r="AY355" s="215" t="s">
        <v>165</v>
      </c>
      <c r="BK355" s="217">
        <f>SUM(BK356:BK357)</f>
        <v>0</v>
      </c>
    </row>
    <row r="356" spans="1:65" s="2" customFormat="1" ht="24.15" customHeight="1">
      <c r="A356" s="39"/>
      <c r="B356" s="40"/>
      <c r="C356" s="220" t="s">
        <v>506</v>
      </c>
      <c r="D356" s="220" t="s">
        <v>167</v>
      </c>
      <c r="E356" s="221" t="s">
        <v>620</v>
      </c>
      <c r="F356" s="222" t="s">
        <v>621</v>
      </c>
      <c r="G356" s="223" t="s">
        <v>293</v>
      </c>
      <c r="H356" s="224">
        <v>2.152</v>
      </c>
      <c r="I356" s="225"/>
      <c r="J356" s="226">
        <f>ROUND(I356*H356,2)</f>
        <v>0</v>
      </c>
      <c r="K356" s="222" t="s">
        <v>171</v>
      </c>
      <c r="L356" s="45"/>
      <c r="M356" s="227" t="s">
        <v>1</v>
      </c>
      <c r="N356" s="228" t="s">
        <v>41</v>
      </c>
      <c r="O356" s="92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1" t="s">
        <v>172</v>
      </c>
      <c r="AT356" s="231" t="s">
        <v>167</v>
      </c>
      <c r="AU356" s="231" t="s">
        <v>87</v>
      </c>
      <c r="AY356" s="18" t="s">
        <v>165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8" t="s">
        <v>84</v>
      </c>
      <c r="BK356" s="232">
        <f>ROUND(I356*H356,2)</f>
        <v>0</v>
      </c>
      <c r="BL356" s="18" t="s">
        <v>172</v>
      </c>
      <c r="BM356" s="231" t="s">
        <v>622</v>
      </c>
    </row>
    <row r="357" spans="1:51" s="14" customFormat="1" ht="12">
      <c r="A357" s="14"/>
      <c r="B357" s="244"/>
      <c r="C357" s="245"/>
      <c r="D357" s="235" t="s">
        <v>174</v>
      </c>
      <c r="E357" s="246" t="s">
        <v>1</v>
      </c>
      <c r="F357" s="247" t="s">
        <v>829</v>
      </c>
      <c r="G357" s="245"/>
      <c r="H357" s="248">
        <v>2.152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174</v>
      </c>
      <c r="AU357" s="254" t="s">
        <v>87</v>
      </c>
      <c r="AV357" s="14" t="s">
        <v>87</v>
      </c>
      <c r="AW357" s="14" t="s">
        <v>32</v>
      </c>
      <c r="AX357" s="14" t="s">
        <v>84</v>
      </c>
      <c r="AY357" s="254" t="s">
        <v>165</v>
      </c>
    </row>
    <row r="358" spans="1:63" s="12" customFormat="1" ht="22.8" customHeight="1">
      <c r="A358" s="12"/>
      <c r="B358" s="204"/>
      <c r="C358" s="205"/>
      <c r="D358" s="206" t="s">
        <v>75</v>
      </c>
      <c r="E358" s="218" t="s">
        <v>624</v>
      </c>
      <c r="F358" s="218" t="s">
        <v>625</v>
      </c>
      <c r="G358" s="205"/>
      <c r="H358" s="205"/>
      <c r="I358" s="208"/>
      <c r="J358" s="219">
        <f>BK358</f>
        <v>0</v>
      </c>
      <c r="K358" s="205"/>
      <c r="L358" s="210"/>
      <c r="M358" s="211"/>
      <c r="N358" s="212"/>
      <c r="O358" s="212"/>
      <c r="P358" s="213">
        <f>SUM(P359:P366)</f>
        <v>0</v>
      </c>
      <c r="Q358" s="212"/>
      <c r="R358" s="213">
        <f>SUM(R359:R366)</f>
        <v>0</v>
      </c>
      <c r="S358" s="212"/>
      <c r="T358" s="214">
        <f>SUM(T359:T366)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5" t="s">
        <v>84</v>
      </c>
      <c r="AT358" s="216" t="s">
        <v>75</v>
      </c>
      <c r="AU358" s="216" t="s">
        <v>84</v>
      </c>
      <c r="AY358" s="215" t="s">
        <v>165</v>
      </c>
      <c r="BK358" s="217">
        <f>SUM(BK359:BK366)</f>
        <v>0</v>
      </c>
    </row>
    <row r="359" spans="1:65" s="2" customFormat="1" ht="14.4" customHeight="1">
      <c r="A359" s="39"/>
      <c r="B359" s="40"/>
      <c r="C359" s="220" t="s">
        <v>510</v>
      </c>
      <c r="D359" s="220" t="s">
        <v>167</v>
      </c>
      <c r="E359" s="221" t="s">
        <v>627</v>
      </c>
      <c r="F359" s="222" t="s">
        <v>628</v>
      </c>
      <c r="G359" s="223" t="s">
        <v>293</v>
      </c>
      <c r="H359" s="224">
        <v>28.05</v>
      </c>
      <c r="I359" s="225"/>
      <c r="J359" s="226">
        <f>ROUND(I359*H359,2)</f>
        <v>0</v>
      </c>
      <c r="K359" s="222" t="s">
        <v>171</v>
      </c>
      <c r="L359" s="45"/>
      <c r="M359" s="227" t="s">
        <v>1</v>
      </c>
      <c r="N359" s="228" t="s">
        <v>41</v>
      </c>
      <c r="O359" s="92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1" t="s">
        <v>172</v>
      </c>
      <c r="AT359" s="231" t="s">
        <v>167</v>
      </c>
      <c r="AU359" s="231" t="s">
        <v>87</v>
      </c>
      <c r="AY359" s="18" t="s">
        <v>165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8" t="s">
        <v>84</v>
      </c>
      <c r="BK359" s="232">
        <f>ROUND(I359*H359,2)</f>
        <v>0</v>
      </c>
      <c r="BL359" s="18" t="s">
        <v>172</v>
      </c>
      <c r="BM359" s="231" t="s">
        <v>830</v>
      </c>
    </row>
    <row r="360" spans="1:51" s="14" customFormat="1" ht="12">
      <c r="A360" s="14"/>
      <c r="B360" s="244"/>
      <c r="C360" s="245"/>
      <c r="D360" s="235" t="s">
        <v>174</v>
      </c>
      <c r="E360" s="246" t="s">
        <v>105</v>
      </c>
      <c r="F360" s="247" t="s">
        <v>831</v>
      </c>
      <c r="G360" s="245"/>
      <c r="H360" s="248">
        <v>28.05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4" t="s">
        <v>174</v>
      </c>
      <c r="AU360" s="254" t="s">
        <v>87</v>
      </c>
      <c r="AV360" s="14" t="s">
        <v>87</v>
      </c>
      <c r="AW360" s="14" t="s">
        <v>32</v>
      </c>
      <c r="AX360" s="14" t="s">
        <v>84</v>
      </c>
      <c r="AY360" s="254" t="s">
        <v>165</v>
      </c>
    </row>
    <row r="361" spans="1:65" s="2" customFormat="1" ht="24.15" customHeight="1">
      <c r="A361" s="39"/>
      <c r="B361" s="40"/>
      <c r="C361" s="220" t="s">
        <v>515</v>
      </c>
      <c r="D361" s="220" t="s">
        <v>167</v>
      </c>
      <c r="E361" s="221" t="s">
        <v>637</v>
      </c>
      <c r="F361" s="222" t="s">
        <v>638</v>
      </c>
      <c r="G361" s="223" t="s">
        <v>293</v>
      </c>
      <c r="H361" s="224">
        <v>28.05</v>
      </c>
      <c r="I361" s="225"/>
      <c r="J361" s="226">
        <f>ROUND(I361*H361,2)</f>
        <v>0</v>
      </c>
      <c r="K361" s="222" t="s">
        <v>171</v>
      </c>
      <c r="L361" s="45"/>
      <c r="M361" s="227" t="s">
        <v>1</v>
      </c>
      <c r="N361" s="228" t="s">
        <v>41</v>
      </c>
      <c r="O361" s="92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1" t="s">
        <v>172</v>
      </c>
      <c r="AT361" s="231" t="s">
        <v>167</v>
      </c>
      <c r="AU361" s="231" t="s">
        <v>87</v>
      </c>
      <c r="AY361" s="18" t="s">
        <v>165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8" t="s">
        <v>84</v>
      </c>
      <c r="BK361" s="232">
        <f>ROUND(I361*H361,2)</f>
        <v>0</v>
      </c>
      <c r="BL361" s="18" t="s">
        <v>172</v>
      </c>
      <c r="BM361" s="231" t="s">
        <v>832</v>
      </c>
    </row>
    <row r="362" spans="1:51" s="14" customFormat="1" ht="12">
      <c r="A362" s="14"/>
      <c r="B362" s="244"/>
      <c r="C362" s="245"/>
      <c r="D362" s="235" t="s">
        <v>174</v>
      </c>
      <c r="E362" s="246" t="s">
        <v>1</v>
      </c>
      <c r="F362" s="247" t="s">
        <v>833</v>
      </c>
      <c r="G362" s="245"/>
      <c r="H362" s="248">
        <v>28.05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174</v>
      </c>
      <c r="AU362" s="254" t="s">
        <v>87</v>
      </c>
      <c r="AV362" s="14" t="s">
        <v>87</v>
      </c>
      <c r="AW362" s="14" t="s">
        <v>32</v>
      </c>
      <c r="AX362" s="14" t="s">
        <v>84</v>
      </c>
      <c r="AY362" s="254" t="s">
        <v>165</v>
      </c>
    </row>
    <row r="363" spans="1:65" s="2" customFormat="1" ht="37.8" customHeight="1">
      <c r="A363" s="39"/>
      <c r="B363" s="40"/>
      <c r="C363" s="220" t="s">
        <v>519</v>
      </c>
      <c r="D363" s="220" t="s">
        <v>167</v>
      </c>
      <c r="E363" s="221" t="s">
        <v>646</v>
      </c>
      <c r="F363" s="222" t="s">
        <v>647</v>
      </c>
      <c r="G363" s="223" t="s">
        <v>293</v>
      </c>
      <c r="H363" s="224">
        <v>17.607</v>
      </c>
      <c r="I363" s="225"/>
      <c r="J363" s="226">
        <f>ROUND(I363*H363,2)</f>
        <v>0</v>
      </c>
      <c r="K363" s="222" t="s">
        <v>171</v>
      </c>
      <c r="L363" s="45"/>
      <c r="M363" s="227" t="s">
        <v>1</v>
      </c>
      <c r="N363" s="228" t="s">
        <v>41</v>
      </c>
      <c r="O363" s="92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1" t="s">
        <v>172</v>
      </c>
      <c r="AT363" s="231" t="s">
        <v>167</v>
      </c>
      <c r="AU363" s="231" t="s">
        <v>87</v>
      </c>
      <c r="AY363" s="18" t="s">
        <v>165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8" t="s">
        <v>84</v>
      </c>
      <c r="BK363" s="232">
        <f>ROUND(I363*H363,2)</f>
        <v>0</v>
      </c>
      <c r="BL363" s="18" t="s">
        <v>172</v>
      </c>
      <c r="BM363" s="231" t="s">
        <v>834</v>
      </c>
    </row>
    <row r="364" spans="1:51" s="14" customFormat="1" ht="12">
      <c r="A364" s="14"/>
      <c r="B364" s="244"/>
      <c r="C364" s="245"/>
      <c r="D364" s="235" t="s">
        <v>174</v>
      </c>
      <c r="E364" s="246" t="s">
        <v>1</v>
      </c>
      <c r="F364" s="247" t="s">
        <v>835</v>
      </c>
      <c r="G364" s="245"/>
      <c r="H364" s="248">
        <v>17.607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174</v>
      </c>
      <c r="AU364" s="254" t="s">
        <v>87</v>
      </c>
      <c r="AV364" s="14" t="s">
        <v>87</v>
      </c>
      <c r="AW364" s="14" t="s">
        <v>32</v>
      </c>
      <c r="AX364" s="14" t="s">
        <v>84</v>
      </c>
      <c r="AY364" s="254" t="s">
        <v>165</v>
      </c>
    </row>
    <row r="365" spans="1:65" s="2" customFormat="1" ht="37.8" customHeight="1">
      <c r="A365" s="39"/>
      <c r="B365" s="40"/>
      <c r="C365" s="220" t="s">
        <v>523</v>
      </c>
      <c r="D365" s="220" t="s">
        <v>167</v>
      </c>
      <c r="E365" s="221" t="s">
        <v>641</v>
      </c>
      <c r="F365" s="222" t="s">
        <v>642</v>
      </c>
      <c r="G365" s="223" t="s">
        <v>293</v>
      </c>
      <c r="H365" s="224">
        <v>10.443</v>
      </c>
      <c r="I365" s="225"/>
      <c r="J365" s="226">
        <f>ROUND(I365*H365,2)</f>
        <v>0</v>
      </c>
      <c r="K365" s="222" t="s">
        <v>171</v>
      </c>
      <c r="L365" s="45"/>
      <c r="M365" s="227" t="s">
        <v>1</v>
      </c>
      <c r="N365" s="228" t="s">
        <v>41</v>
      </c>
      <c r="O365" s="92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1" t="s">
        <v>172</v>
      </c>
      <c r="AT365" s="231" t="s">
        <v>167</v>
      </c>
      <c r="AU365" s="231" t="s">
        <v>87</v>
      </c>
      <c r="AY365" s="18" t="s">
        <v>165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8" t="s">
        <v>84</v>
      </c>
      <c r="BK365" s="232">
        <f>ROUND(I365*H365,2)</f>
        <v>0</v>
      </c>
      <c r="BL365" s="18" t="s">
        <v>172</v>
      </c>
      <c r="BM365" s="231" t="s">
        <v>836</v>
      </c>
    </row>
    <row r="366" spans="1:51" s="14" customFormat="1" ht="12">
      <c r="A366" s="14"/>
      <c r="B366" s="244"/>
      <c r="C366" s="245"/>
      <c r="D366" s="235" t="s">
        <v>174</v>
      </c>
      <c r="E366" s="246" t="s">
        <v>1</v>
      </c>
      <c r="F366" s="247" t="s">
        <v>837</v>
      </c>
      <c r="G366" s="245"/>
      <c r="H366" s="248">
        <v>10.443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174</v>
      </c>
      <c r="AU366" s="254" t="s">
        <v>87</v>
      </c>
      <c r="AV366" s="14" t="s">
        <v>87</v>
      </c>
      <c r="AW366" s="14" t="s">
        <v>32</v>
      </c>
      <c r="AX366" s="14" t="s">
        <v>84</v>
      </c>
      <c r="AY366" s="254" t="s">
        <v>165</v>
      </c>
    </row>
    <row r="367" spans="1:63" s="12" customFormat="1" ht="22.8" customHeight="1">
      <c r="A367" s="12"/>
      <c r="B367" s="204"/>
      <c r="C367" s="205"/>
      <c r="D367" s="206" t="s">
        <v>75</v>
      </c>
      <c r="E367" s="218" t="s">
        <v>650</v>
      </c>
      <c r="F367" s="218" t="s">
        <v>618</v>
      </c>
      <c r="G367" s="205"/>
      <c r="H367" s="205"/>
      <c r="I367" s="208"/>
      <c r="J367" s="219">
        <f>BK367</f>
        <v>0</v>
      </c>
      <c r="K367" s="205"/>
      <c r="L367" s="210"/>
      <c r="M367" s="211"/>
      <c r="N367" s="212"/>
      <c r="O367" s="212"/>
      <c r="P367" s="213">
        <f>SUM(P368:P369)</f>
        <v>0</v>
      </c>
      <c r="Q367" s="212"/>
      <c r="R367" s="213">
        <f>SUM(R368:R369)</f>
        <v>0</v>
      </c>
      <c r="S367" s="212"/>
      <c r="T367" s="214">
        <f>SUM(T368:T369)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15" t="s">
        <v>84</v>
      </c>
      <c r="AT367" s="216" t="s">
        <v>75</v>
      </c>
      <c r="AU367" s="216" t="s">
        <v>84</v>
      </c>
      <c r="AY367" s="215" t="s">
        <v>165</v>
      </c>
      <c r="BK367" s="217">
        <f>SUM(BK368:BK369)</f>
        <v>0</v>
      </c>
    </row>
    <row r="368" spans="1:65" s="2" customFormat="1" ht="24.15" customHeight="1">
      <c r="A368" s="39"/>
      <c r="B368" s="40"/>
      <c r="C368" s="220" t="s">
        <v>527</v>
      </c>
      <c r="D368" s="220" t="s">
        <v>167</v>
      </c>
      <c r="E368" s="221" t="s">
        <v>652</v>
      </c>
      <c r="F368" s="222" t="s">
        <v>653</v>
      </c>
      <c r="G368" s="223" t="s">
        <v>293</v>
      </c>
      <c r="H368" s="224">
        <v>42.367</v>
      </c>
      <c r="I368" s="225"/>
      <c r="J368" s="226">
        <f>ROUND(I368*H368,2)</f>
        <v>0</v>
      </c>
      <c r="K368" s="222" t="s">
        <v>171</v>
      </c>
      <c r="L368" s="45"/>
      <c r="M368" s="227" t="s">
        <v>1</v>
      </c>
      <c r="N368" s="228" t="s">
        <v>41</v>
      </c>
      <c r="O368" s="92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1" t="s">
        <v>172</v>
      </c>
      <c r="AT368" s="231" t="s">
        <v>167</v>
      </c>
      <c r="AU368" s="231" t="s">
        <v>87</v>
      </c>
      <c r="AY368" s="18" t="s">
        <v>165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84</v>
      </c>
      <c r="BK368" s="232">
        <f>ROUND(I368*H368,2)</f>
        <v>0</v>
      </c>
      <c r="BL368" s="18" t="s">
        <v>172</v>
      </c>
      <c r="BM368" s="231" t="s">
        <v>838</v>
      </c>
    </row>
    <row r="369" spans="1:51" s="14" customFormat="1" ht="12">
      <c r="A369" s="14"/>
      <c r="B369" s="244"/>
      <c r="C369" s="245"/>
      <c r="D369" s="235" t="s">
        <v>174</v>
      </c>
      <c r="E369" s="246" t="s">
        <v>1</v>
      </c>
      <c r="F369" s="247" t="s">
        <v>839</v>
      </c>
      <c r="G369" s="245"/>
      <c r="H369" s="248">
        <v>42.367</v>
      </c>
      <c r="I369" s="249"/>
      <c r="J369" s="245"/>
      <c r="K369" s="245"/>
      <c r="L369" s="250"/>
      <c r="M369" s="287"/>
      <c r="N369" s="288"/>
      <c r="O369" s="288"/>
      <c r="P369" s="288"/>
      <c r="Q369" s="288"/>
      <c r="R369" s="288"/>
      <c r="S369" s="288"/>
      <c r="T369" s="28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4" t="s">
        <v>174</v>
      </c>
      <c r="AU369" s="254" t="s">
        <v>87</v>
      </c>
      <c r="AV369" s="14" t="s">
        <v>87</v>
      </c>
      <c r="AW369" s="14" t="s">
        <v>32</v>
      </c>
      <c r="AX369" s="14" t="s">
        <v>84</v>
      </c>
      <c r="AY369" s="254" t="s">
        <v>165</v>
      </c>
    </row>
    <row r="370" spans="1:31" s="2" customFormat="1" ht="6.95" customHeight="1">
      <c r="A370" s="39"/>
      <c r="B370" s="67"/>
      <c r="C370" s="68"/>
      <c r="D370" s="68"/>
      <c r="E370" s="68"/>
      <c r="F370" s="68"/>
      <c r="G370" s="68"/>
      <c r="H370" s="68"/>
      <c r="I370" s="68"/>
      <c r="J370" s="68"/>
      <c r="K370" s="68"/>
      <c r="L370" s="45"/>
      <c r="M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</row>
  </sheetData>
  <sheetProtection password="CC35" sheet="1" objects="1" scenarios="1" formatColumns="0" formatRows="0" autoFilter="0"/>
  <autoFilter ref="C124:K36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100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Rozšíření vodovodu ulice Za Puchárnou - Olešnice RE 1.12.2020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840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ROUND((SUM(BE121:BE146)),2)</f>
        <v>0</v>
      </c>
      <c r="G33" s="39"/>
      <c r="H33" s="39"/>
      <c r="I33" s="157">
        <v>0.21</v>
      </c>
      <c r="J33" s="156">
        <f>ROUND(((SUM(BE121:BE146))*I33),2)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ROUND((SUM(BF121:BF146)),2)</f>
        <v>0</v>
      </c>
      <c r="G34" s="39"/>
      <c r="H34" s="39"/>
      <c r="I34" s="157">
        <v>0.15</v>
      </c>
      <c r="J34" s="156">
        <f>ROUND(((SUM(BF121:BF146))*I34),2)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ROUND((SUM(BG121:BG146)),2)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ROUND((SUM(BH121:BH146)),2)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ROUND((SUM(BI121:BI146)),2)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Rozšíření vodovodu ulice Za Puchárnou - Olešnice RE 1.12.2020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VRN - Vedlejší náklady stavby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Olešnice</v>
      </c>
      <c r="G89" s="41"/>
      <c r="H89" s="41"/>
      <c r="I89" s="33" t="s">
        <v>22</v>
      </c>
      <c r="J89" s="80" t="str">
        <f>IF(J12="","",J12)</f>
        <v>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Ing.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134</v>
      </c>
      <c r="D94" s="178"/>
      <c r="E94" s="178"/>
      <c r="F94" s="178"/>
      <c r="G94" s="178"/>
      <c r="H94" s="178"/>
      <c r="I94" s="178"/>
      <c r="J94" s="179" t="s">
        <v>135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136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pans="1:31" s="9" customFormat="1" ht="24.95" customHeight="1">
      <c r="A97" s="9"/>
      <c r="B97" s="181"/>
      <c r="C97" s="182"/>
      <c r="D97" s="183" t="s">
        <v>841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842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843</v>
      </c>
      <c r="E99" s="190"/>
      <c r="F99" s="190"/>
      <c r="G99" s="190"/>
      <c r="H99" s="190"/>
      <c r="I99" s="190"/>
      <c r="J99" s="191">
        <f>J129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844</v>
      </c>
      <c r="E100" s="190"/>
      <c r="F100" s="190"/>
      <c r="G100" s="190"/>
      <c r="H100" s="190"/>
      <c r="I100" s="190"/>
      <c r="J100" s="191">
        <f>J136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845</v>
      </c>
      <c r="E101" s="190"/>
      <c r="F101" s="190"/>
      <c r="G101" s="190"/>
      <c r="H101" s="190"/>
      <c r="I101" s="190"/>
      <c r="J101" s="191">
        <f>J143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150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Rozšíření vodovodu ulice Za Puchárnou - Olešnice RE 1.12.2020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 xml:space="preserve">VRN - Vedlejší náklady stavby 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Olešnice</v>
      </c>
      <c r="G115" s="41"/>
      <c r="H115" s="41"/>
      <c r="I115" s="33" t="s">
        <v>22</v>
      </c>
      <c r="J115" s="80" t="str">
        <f>IF(J12="","",J12)</f>
        <v>1. 12. 2020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30</v>
      </c>
      <c r="J117" s="37" t="str">
        <f>E21</f>
        <v>Ing. Pravec František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Kašparová Věra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151</v>
      </c>
      <c r="D120" s="196" t="s">
        <v>61</v>
      </c>
      <c r="E120" s="196" t="s">
        <v>57</v>
      </c>
      <c r="F120" s="196" t="s">
        <v>58</v>
      </c>
      <c r="G120" s="196" t="s">
        <v>152</v>
      </c>
      <c r="H120" s="196" t="s">
        <v>153</v>
      </c>
      <c r="I120" s="196" t="s">
        <v>154</v>
      </c>
      <c r="J120" s="196" t="s">
        <v>135</v>
      </c>
      <c r="K120" s="197" t="s">
        <v>155</v>
      </c>
      <c r="L120" s="198"/>
      <c r="M120" s="101" t="s">
        <v>1</v>
      </c>
      <c r="N120" s="102" t="s">
        <v>40</v>
      </c>
      <c r="O120" s="102" t="s">
        <v>156</v>
      </c>
      <c r="P120" s="102" t="s">
        <v>157</v>
      </c>
      <c r="Q120" s="102" t="s">
        <v>158</v>
      </c>
      <c r="R120" s="102" t="s">
        <v>159</v>
      </c>
      <c r="S120" s="102" t="s">
        <v>160</v>
      </c>
      <c r="T120" s="103" t="s">
        <v>161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162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137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91</v>
      </c>
      <c r="F122" s="207" t="s">
        <v>846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P123+P129+P136+P143</f>
        <v>0</v>
      </c>
      <c r="Q122" s="212"/>
      <c r="R122" s="213">
        <f>R123+R129+R136+R143</f>
        <v>0</v>
      </c>
      <c r="S122" s="212"/>
      <c r="T122" s="214">
        <f>T123+T129+T136+T143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193</v>
      </c>
      <c r="AT122" s="216" t="s">
        <v>75</v>
      </c>
      <c r="AU122" s="216" t="s">
        <v>76</v>
      </c>
      <c r="AY122" s="215" t="s">
        <v>165</v>
      </c>
      <c r="BK122" s="217">
        <f>BK123+BK129+BK136+BK143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76</v>
      </c>
      <c r="F123" s="218" t="s">
        <v>847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SUM(P124:P128)</f>
        <v>0</v>
      </c>
      <c r="Q123" s="212"/>
      <c r="R123" s="213">
        <f>SUM(R124:R128)</f>
        <v>0</v>
      </c>
      <c r="S123" s="212"/>
      <c r="T123" s="214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193</v>
      </c>
      <c r="AT123" s="216" t="s">
        <v>75</v>
      </c>
      <c r="AU123" s="216" t="s">
        <v>84</v>
      </c>
      <c r="AY123" s="215" t="s">
        <v>165</v>
      </c>
      <c r="BK123" s="217">
        <f>SUM(BK124:BK128)</f>
        <v>0</v>
      </c>
    </row>
    <row r="124" spans="1:65" s="2" customFormat="1" ht="14.4" customHeight="1">
      <c r="A124" s="39"/>
      <c r="B124" s="40"/>
      <c r="C124" s="220" t="s">
        <v>84</v>
      </c>
      <c r="D124" s="220" t="s">
        <v>167</v>
      </c>
      <c r="E124" s="221" t="s">
        <v>848</v>
      </c>
      <c r="F124" s="222" t="s">
        <v>849</v>
      </c>
      <c r="G124" s="223" t="s">
        <v>850</v>
      </c>
      <c r="H124" s="224">
        <v>1</v>
      </c>
      <c r="I124" s="225"/>
      <c r="J124" s="226">
        <f>ROUND(I124*H124,2)</f>
        <v>0</v>
      </c>
      <c r="K124" s="222" t="s">
        <v>1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851</v>
      </c>
      <c r="AT124" s="231" t="s">
        <v>167</v>
      </c>
      <c r="AU124" s="231" t="s">
        <v>87</v>
      </c>
      <c r="AY124" s="18" t="s">
        <v>165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851</v>
      </c>
      <c r="BM124" s="231" t="s">
        <v>852</v>
      </c>
    </row>
    <row r="125" spans="1:51" s="14" customFormat="1" ht="12">
      <c r="A125" s="14"/>
      <c r="B125" s="244"/>
      <c r="C125" s="245"/>
      <c r="D125" s="235" t="s">
        <v>174</v>
      </c>
      <c r="E125" s="246" t="s">
        <v>1</v>
      </c>
      <c r="F125" s="247" t="s">
        <v>84</v>
      </c>
      <c r="G125" s="245"/>
      <c r="H125" s="248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174</v>
      </c>
      <c r="AU125" s="254" t="s">
        <v>87</v>
      </c>
      <c r="AV125" s="14" t="s">
        <v>87</v>
      </c>
      <c r="AW125" s="14" t="s">
        <v>32</v>
      </c>
      <c r="AX125" s="14" t="s">
        <v>84</v>
      </c>
      <c r="AY125" s="254" t="s">
        <v>165</v>
      </c>
    </row>
    <row r="126" spans="1:65" s="2" customFormat="1" ht="14.4" customHeight="1">
      <c r="A126" s="39"/>
      <c r="B126" s="40"/>
      <c r="C126" s="220" t="s">
        <v>87</v>
      </c>
      <c r="D126" s="220" t="s">
        <v>167</v>
      </c>
      <c r="E126" s="221" t="s">
        <v>853</v>
      </c>
      <c r="F126" s="222" t="s">
        <v>854</v>
      </c>
      <c r="G126" s="223" t="s">
        <v>850</v>
      </c>
      <c r="H126" s="224">
        <v>1</v>
      </c>
      <c r="I126" s="225"/>
      <c r="J126" s="226">
        <f>ROUND(I126*H126,2)</f>
        <v>0</v>
      </c>
      <c r="K126" s="222" t="s">
        <v>1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851</v>
      </c>
      <c r="AT126" s="231" t="s">
        <v>167</v>
      </c>
      <c r="AU126" s="231" t="s">
        <v>87</v>
      </c>
      <c r="AY126" s="18" t="s">
        <v>165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851</v>
      </c>
      <c r="BM126" s="231" t="s">
        <v>855</v>
      </c>
    </row>
    <row r="127" spans="1:51" s="14" customFormat="1" ht="12">
      <c r="A127" s="14"/>
      <c r="B127" s="244"/>
      <c r="C127" s="245"/>
      <c r="D127" s="235" t="s">
        <v>174</v>
      </c>
      <c r="E127" s="246" t="s">
        <v>1</v>
      </c>
      <c r="F127" s="247" t="s">
        <v>84</v>
      </c>
      <c r="G127" s="245"/>
      <c r="H127" s="248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174</v>
      </c>
      <c r="AU127" s="254" t="s">
        <v>87</v>
      </c>
      <c r="AV127" s="14" t="s">
        <v>87</v>
      </c>
      <c r="AW127" s="14" t="s">
        <v>32</v>
      </c>
      <c r="AX127" s="14" t="s">
        <v>84</v>
      </c>
      <c r="AY127" s="254" t="s">
        <v>165</v>
      </c>
    </row>
    <row r="128" spans="1:65" s="2" customFormat="1" ht="14.4" customHeight="1">
      <c r="A128" s="39"/>
      <c r="B128" s="40"/>
      <c r="C128" s="220" t="s">
        <v>111</v>
      </c>
      <c r="D128" s="220" t="s">
        <v>167</v>
      </c>
      <c r="E128" s="221" t="s">
        <v>856</v>
      </c>
      <c r="F128" s="222" t="s">
        <v>857</v>
      </c>
      <c r="G128" s="223" t="s">
        <v>316</v>
      </c>
      <c r="H128" s="224">
        <v>3</v>
      </c>
      <c r="I128" s="225"/>
      <c r="J128" s="226">
        <f>ROUND(I128*H128,2)</f>
        <v>0</v>
      </c>
      <c r="K128" s="222" t="s">
        <v>1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851</v>
      </c>
      <c r="AT128" s="231" t="s">
        <v>167</v>
      </c>
      <c r="AU128" s="231" t="s">
        <v>87</v>
      </c>
      <c r="AY128" s="18" t="s">
        <v>165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851</v>
      </c>
      <c r="BM128" s="231" t="s">
        <v>858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859</v>
      </c>
      <c r="F129" s="218" t="s">
        <v>860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SUM(P130:P135)</f>
        <v>0</v>
      </c>
      <c r="Q129" s="212"/>
      <c r="R129" s="213">
        <f>SUM(R130:R135)</f>
        <v>0</v>
      </c>
      <c r="S129" s="212"/>
      <c r="T129" s="214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193</v>
      </c>
      <c r="AT129" s="216" t="s">
        <v>75</v>
      </c>
      <c r="AU129" s="216" t="s">
        <v>84</v>
      </c>
      <c r="AY129" s="215" t="s">
        <v>165</v>
      </c>
      <c r="BK129" s="217">
        <f>SUM(BK130:BK135)</f>
        <v>0</v>
      </c>
    </row>
    <row r="130" spans="1:65" s="2" customFormat="1" ht="14.4" customHeight="1">
      <c r="A130" s="39"/>
      <c r="B130" s="40"/>
      <c r="C130" s="220" t="s">
        <v>172</v>
      </c>
      <c r="D130" s="220" t="s">
        <v>167</v>
      </c>
      <c r="E130" s="221" t="s">
        <v>861</v>
      </c>
      <c r="F130" s="222" t="s">
        <v>862</v>
      </c>
      <c r="G130" s="223" t="s">
        <v>863</v>
      </c>
      <c r="H130" s="224">
        <v>1</v>
      </c>
      <c r="I130" s="225"/>
      <c r="J130" s="226">
        <f>ROUND(I130*H130,2)</f>
        <v>0</v>
      </c>
      <c r="K130" s="222" t="s">
        <v>1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851</v>
      </c>
      <c r="AT130" s="231" t="s">
        <v>167</v>
      </c>
      <c r="AU130" s="231" t="s">
        <v>87</v>
      </c>
      <c r="AY130" s="18" t="s">
        <v>165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851</v>
      </c>
      <c r="BM130" s="231" t="s">
        <v>864</v>
      </c>
    </row>
    <row r="131" spans="1:51" s="14" customFormat="1" ht="12">
      <c r="A131" s="14"/>
      <c r="B131" s="244"/>
      <c r="C131" s="245"/>
      <c r="D131" s="235" t="s">
        <v>174</v>
      </c>
      <c r="E131" s="246" t="s">
        <v>1</v>
      </c>
      <c r="F131" s="247" t="s">
        <v>84</v>
      </c>
      <c r="G131" s="245"/>
      <c r="H131" s="248">
        <v>1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174</v>
      </c>
      <c r="AU131" s="254" t="s">
        <v>87</v>
      </c>
      <c r="AV131" s="14" t="s">
        <v>87</v>
      </c>
      <c r="AW131" s="14" t="s">
        <v>32</v>
      </c>
      <c r="AX131" s="14" t="s">
        <v>84</v>
      </c>
      <c r="AY131" s="254" t="s">
        <v>165</v>
      </c>
    </row>
    <row r="132" spans="1:65" s="2" customFormat="1" ht="14.4" customHeight="1">
      <c r="A132" s="39"/>
      <c r="B132" s="40"/>
      <c r="C132" s="220" t="s">
        <v>193</v>
      </c>
      <c r="D132" s="220" t="s">
        <v>167</v>
      </c>
      <c r="E132" s="221" t="s">
        <v>865</v>
      </c>
      <c r="F132" s="222" t="s">
        <v>866</v>
      </c>
      <c r="G132" s="223" t="s">
        <v>863</v>
      </c>
      <c r="H132" s="224">
        <v>1</v>
      </c>
      <c r="I132" s="225"/>
      <c r="J132" s="226">
        <f>ROUND(I132*H132,2)</f>
        <v>0</v>
      </c>
      <c r="K132" s="222" t="s">
        <v>1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851</v>
      </c>
      <c r="AT132" s="231" t="s">
        <v>167</v>
      </c>
      <c r="AU132" s="231" t="s">
        <v>87</v>
      </c>
      <c r="AY132" s="18" t="s">
        <v>165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851</v>
      </c>
      <c r="BM132" s="231" t="s">
        <v>867</v>
      </c>
    </row>
    <row r="133" spans="1:51" s="14" customFormat="1" ht="12">
      <c r="A133" s="14"/>
      <c r="B133" s="244"/>
      <c r="C133" s="245"/>
      <c r="D133" s="235" t="s">
        <v>174</v>
      </c>
      <c r="E133" s="246" t="s">
        <v>1</v>
      </c>
      <c r="F133" s="247" t="s">
        <v>84</v>
      </c>
      <c r="G133" s="245"/>
      <c r="H133" s="248">
        <v>1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174</v>
      </c>
      <c r="AU133" s="254" t="s">
        <v>87</v>
      </c>
      <c r="AV133" s="14" t="s">
        <v>87</v>
      </c>
      <c r="AW133" s="14" t="s">
        <v>32</v>
      </c>
      <c r="AX133" s="14" t="s">
        <v>84</v>
      </c>
      <c r="AY133" s="254" t="s">
        <v>165</v>
      </c>
    </row>
    <row r="134" spans="1:65" s="2" customFormat="1" ht="14.4" customHeight="1">
      <c r="A134" s="39"/>
      <c r="B134" s="40"/>
      <c r="C134" s="220" t="s">
        <v>199</v>
      </c>
      <c r="D134" s="220" t="s">
        <v>167</v>
      </c>
      <c r="E134" s="221" t="s">
        <v>868</v>
      </c>
      <c r="F134" s="222" t="s">
        <v>869</v>
      </c>
      <c r="G134" s="223" t="s">
        <v>185</v>
      </c>
      <c r="H134" s="224">
        <v>303.5</v>
      </c>
      <c r="I134" s="225"/>
      <c r="J134" s="226">
        <f>ROUND(I134*H134,2)</f>
        <v>0</v>
      </c>
      <c r="K134" s="222" t="s">
        <v>1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851</v>
      </c>
      <c r="AT134" s="231" t="s">
        <v>167</v>
      </c>
      <c r="AU134" s="231" t="s">
        <v>87</v>
      </c>
      <c r="AY134" s="18" t="s">
        <v>165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851</v>
      </c>
      <c r="BM134" s="231" t="s">
        <v>870</v>
      </c>
    </row>
    <row r="135" spans="1:65" s="2" customFormat="1" ht="14.4" customHeight="1">
      <c r="A135" s="39"/>
      <c r="B135" s="40"/>
      <c r="C135" s="220" t="s">
        <v>204</v>
      </c>
      <c r="D135" s="220" t="s">
        <v>167</v>
      </c>
      <c r="E135" s="221" t="s">
        <v>871</v>
      </c>
      <c r="F135" s="222" t="s">
        <v>872</v>
      </c>
      <c r="G135" s="223" t="s">
        <v>185</v>
      </c>
      <c r="H135" s="224">
        <v>303.5</v>
      </c>
      <c r="I135" s="225"/>
      <c r="J135" s="226">
        <f>ROUND(I135*H135,2)</f>
        <v>0</v>
      </c>
      <c r="K135" s="222" t="s">
        <v>1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851</v>
      </c>
      <c r="AT135" s="231" t="s">
        <v>167</v>
      </c>
      <c r="AU135" s="231" t="s">
        <v>87</v>
      </c>
      <c r="AY135" s="18" t="s">
        <v>165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851</v>
      </c>
      <c r="BM135" s="231" t="s">
        <v>873</v>
      </c>
    </row>
    <row r="136" spans="1:63" s="12" customFormat="1" ht="22.8" customHeight="1">
      <c r="A136" s="12"/>
      <c r="B136" s="204"/>
      <c r="C136" s="205"/>
      <c r="D136" s="206" t="s">
        <v>75</v>
      </c>
      <c r="E136" s="218" t="s">
        <v>874</v>
      </c>
      <c r="F136" s="218" t="s">
        <v>854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SUM(P137:P142)</f>
        <v>0</v>
      </c>
      <c r="Q136" s="212"/>
      <c r="R136" s="213">
        <f>SUM(R137:R142)</f>
        <v>0</v>
      </c>
      <c r="S136" s="212"/>
      <c r="T136" s="214">
        <f>SUM(T137:T142)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193</v>
      </c>
      <c r="AT136" s="216" t="s">
        <v>75</v>
      </c>
      <c r="AU136" s="216" t="s">
        <v>84</v>
      </c>
      <c r="AY136" s="215" t="s">
        <v>165</v>
      </c>
      <c r="BK136" s="217">
        <f>SUM(BK137:BK142)</f>
        <v>0</v>
      </c>
    </row>
    <row r="137" spans="1:65" s="2" customFormat="1" ht="14.4" customHeight="1">
      <c r="A137" s="39"/>
      <c r="B137" s="40"/>
      <c r="C137" s="220" t="s">
        <v>210</v>
      </c>
      <c r="D137" s="220" t="s">
        <v>167</v>
      </c>
      <c r="E137" s="221" t="s">
        <v>875</v>
      </c>
      <c r="F137" s="222" t="s">
        <v>876</v>
      </c>
      <c r="G137" s="223" t="s">
        <v>850</v>
      </c>
      <c r="H137" s="224">
        <v>1</v>
      </c>
      <c r="I137" s="225"/>
      <c r="J137" s="226">
        <f>ROUND(I137*H137,2)</f>
        <v>0</v>
      </c>
      <c r="K137" s="222" t="s">
        <v>1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851</v>
      </c>
      <c r="AT137" s="231" t="s">
        <v>167</v>
      </c>
      <c r="AU137" s="231" t="s">
        <v>87</v>
      </c>
      <c r="AY137" s="18" t="s">
        <v>165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851</v>
      </c>
      <c r="BM137" s="231" t="s">
        <v>877</v>
      </c>
    </row>
    <row r="138" spans="1:51" s="14" customFormat="1" ht="12">
      <c r="A138" s="14"/>
      <c r="B138" s="244"/>
      <c r="C138" s="245"/>
      <c r="D138" s="235" t="s">
        <v>174</v>
      </c>
      <c r="E138" s="246" t="s">
        <v>1</v>
      </c>
      <c r="F138" s="247" t="s">
        <v>84</v>
      </c>
      <c r="G138" s="245"/>
      <c r="H138" s="248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174</v>
      </c>
      <c r="AU138" s="254" t="s">
        <v>87</v>
      </c>
      <c r="AV138" s="14" t="s">
        <v>87</v>
      </c>
      <c r="AW138" s="14" t="s">
        <v>32</v>
      </c>
      <c r="AX138" s="14" t="s">
        <v>84</v>
      </c>
      <c r="AY138" s="254" t="s">
        <v>165</v>
      </c>
    </row>
    <row r="139" spans="1:65" s="2" customFormat="1" ht="14.4" customHeight="1">
      <c r="A139" s="39"/>
      <c r="B139" s="40"/>
      <c r="C139" s="220" t="s">
        <v>223</v>
      </c>
      <c r="D139" s="220" t="s">
        <v>167</v>
      </c>
      <c r="E139" s="221" t="s">
        <v>878</v>
      </c>
      <c r="F139" s="222" t="s">
        <v>879</v>
      </c>
      <c r="G139" s="223" t="s">
        <v>850</v>
      </c>
      <c r="H139" s="224">
        <v>1</v>
      </c>
      <c r="I139" s="225"/>
      <c r="J139" s="226">
        <f>ROUND(I139*H139,2)</f>
        <v>0</v>
      </c>
      <c r="K139" s="222" t="s">
        <v>1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851</v>
      </c>
      <c r="AT139" s="231" t="s">
        <v>167</v>
      </c>
      <c r="AU139" s="231" t="s">
        <v>87</v>
      </c>
      <c r="AY139" s="18" t="s">
        <v>165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851</v>
      </c>
      <c r="BM139" s="231" t="s">
        <v>880</v>
      </c>
    </row>
    <row r="140" spans="1:51" s="13" customFormat="1" ht="12">
      <c r="A140" s="13"/>
      <c r="B140" s="233"/>
      <c r="C140" s="234"/>
      <c r="D140" s="235" t="s">
        <v>174</v>
      </c>
      <c r="E140" s="236" t="s">
        <v>1</v>
      </c>
      <c r="F140" s="237" t="s">
        <v>881</v>
      </c>
      <c r="G140" s="234"/>
      <c r="H140" s="236" t="s">
        <v>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174</v>
      </c>
      <c r="AU140" s="243" t="s">
        <v>87</v>
      </c>
      <c r="AV140" s="13" t="s">
        <v>84</v>
      </c>
      <c r="AW140" s="13" t="s">
        <v>32</v>
      </c>
      <c r="AX140" s="13" t="s">
        <v>76</v>
      </c>
      <c r="AY140" s="243" t="s">
        <v>165</v>
      </c>
    </row>
    <row r="141" spans="1:51" s="13" customFormat="1" ht="12">
      <c r="A141" s="13"/>
      <c r="B141" s="233"/>
      <c r="C141" s="234"/>
      <c r="D141" s="235" t="s">
        <v>174</v>
      </c>
      <c r="E141" s="236" t="s">
        <v>1</v>
      </c>
      <c r="F141" s="237" t="s">
        <v>882</v>
      </c>
      <c r="G141" s="234"/>
      <c r="H141" s="236" t="s">
        <v>1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174</v>
      </c>
      <c r="AU141" s="243" t="s">
        <v>87</v>
      </c>
      <c r="AV141" s="13" t="s">
        <v>84</v>
      </c>
      <c r="AW141" s="13" t="s">
        <v>32</v>
      </c>
      <c r="AX141" s="13" t="s">
        <v>76</v>
      </c>
      <c r="AY141" s="243" t="s">
        <v>165</v>
      </c>
    </row>
    <row r="142" spans="1:51" s="14" customFormat="1" ht="12">
      <c r="A142" s="14"/>
      <c r="B142" s="244"/>
      <c r="C142" s="245"/>
      <c r="D142" s="235" t="s">
        <v>174</v>
      </c>
      <c r="E142" s="246" t="s">
        <v>1</v>
      </c>
      <c r="F142" s="247" t="s">
        <v>84</v>
      </c>
      <c r="G142" s="245"/>
      <c r="H142" s="248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174</v>
      </c>
      <c r="AU142" s="254" t="s">
        <v>87</v>
      </c>
      <c r="AV142" s="14" t="s">
        <v>87</v>
      </c>
      <c r="AW142" s="14" t="s">
        <v>32</v>
      </c>
      <c r="AX142" s="14" t="s">
        <v>84</v>
      </c>
      <c r="AY142" s="254" t="s">
        <v>165</v>
      </c>
    </row>
    <row r="143" spans="1:63" s="12" customFormat="1" ht="22.8" customHeight="1">
      <c r="A143" s="12"/>
      <c r="B143" s="204"/>
      <c r="C143" s="205"/>
      <c r="D143" s="206" t="s">
        <v>75</v>
      </c>
      <c r="E143" s="218" t="s">
        <v>883</v>
      </c>
      <c r="F143" s="218" t="s">
        <v>884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SUM(P144:P146)</f>
        <v>0</v>
      </c>
      <c r="Q143" s="212"/>
      <c r="R143" s="213">
        <f>SUM(R144:R146)</f>
        <v>0</v>
      </c>
      <c r="S143" s="212"/>
      <c r="T143" s="214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193</v>
      </c>
      <c r="AT143" s="216" t="s">
        <v>75</v>
      </c>
      <c r="AU143" s="216" t="s">
        <v>84</v>
      </c>
      <c r="AY143" s="215" t="s">
        <v>165</v>
      </c>
      <c r="BK143" s="217">
        <f>SUM(BK144:BK146)</f>
        <v>0</v>
      </c>
    </row>
    <row r="144" spans="1:65" s="2" customFormat="1" ht="14.4" customHeight="1">
      <c r="A144" s="39"/>
      <c r="B144" s="40"/>
      <c r="C144" s="220" t="s">
        <v>228</v>
      </c>
      <c r="D144" s="220" t="s">
        <v>167</v>
      </c>
      <c r="E144" s="221" t="s">
        <v>885</v>
      </c>
      <c r="F144" s="222" t="s">
        <v>886</v>
      </c>
      <c r="G144" s="223" t="s">
        <v>850</v>
      </c>
      <c r="H144" s="224">
        <v>1</v>
      </c>
      <c r="I144" s="225"/>
      <c r="J144" s="226">
        <f>ROUND(I144*H144,2)</f>
        <v>0</v>
      </c>
      <c r="K144" s="222" t="s">
        <v>1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851</v>
      </c>
      <c r="AT144" s="231" t="s">
        <v>167</v>
      </c>
      <c r="AU144" s="231" t="s">
        <v>87</v>
      </c>
      <c r="AY144" s="18" t="s">
        <v>165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851</v>
      </c>
      <c r="BM144" s="231" t="s">
        <v>887</v>
      </c>
    </row>
    <row r="145" spans="1:51" s="13" customFormat="1" ht="12">
      <c r="A145" s="13"/>
      <c r="B145" s="233"/>
      <c r="C145" s="234"/>
      <c r="D145" s="235" t="s">
        <v>174</v>
      </c>
      <c r="E145" s="236" t="s">
        <v>1</v>
      </c>
      <c r="F145" s="237" t="s">
        <v>888</v>
      </c>
      <c r="G145" s="234"/>
      <c r="H145" s="236" t="s">
        <v>1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174</v>
      </c>
      <c r="AU145" s="243" t="s">
        <v>87</v>
      </c>
      <c r="AV145" s="13" t="s">
        <v>84</v>
      </c>
      <c r="AW145" s="13" t="s">
        <v>32</v>
      </c>
      <c r="AX145" s="13" t="s">
        <v>76</v>
      </c>
      <c r="AY145" s="243" t="s">
        <v>165</v>
      </c>
    </row>
    <row r="146" spans="1:51" s="14" customFormat="1" ht="12">
      <c r="A146" s="14"/>
      <c r="B146" s="244"/>
      <c r="C146" s="245"/>
      <c r="D146" s="235" t="s">
        <v>174</v>
      </c>
      <c r="E146" s="246" t="s">
        <v>1</v>
      </c>
      <c r="F146" s="247" t="s">
        <v>84</v>
      </c>
      <c r="G146" s="245"/>
      <c r="H146" s="248">
        <v>1</v>
      </c>
      <c r="I146" s="249"/>
      <c r="J146" s="245"/>
      <c r="K146" s="245"/>
      <c r="L146" s="250"/>
      <c r="M146" s="287"/>
      <c r="N146" s="288"/>
      <c r="O146" s="288"/>
      <c r="P146" s="288"/>
      <c r="Q146" s="288"/>
      <c r="R146" s="288"/>
      <c r="S146" s="288"/>
      <c r="T146" s="28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174</v>
      </c>
      <c r="AU146" s="254" t="s">
        <v>87</v>
      </c>
      <c r="AV146" s="14" t="s">
        <v>87</v>
      </c>
      <c r="AW146" s="14" t="s">
        <v>32</v>
      </c>
      <c r="AX146" s="14" t="s">
        <v>84</v>
      </c>
      <c r="AY146" s="254" t="s">
        <v>165</v>
      </c>
    </row>
    <row r="147" spans="1:31" s="2" customFormat="1" ht="6.95" customHeight="1">
      <c r="A147" s="39"/>
      <c r="B147" s="67"/>
      <c r="C147" s="68"/>
      <c r="D147" s="68"/>
      <c r="E147" s="68"/>
      <c r="F147" s="68"/>
      <c r="G147" s="68"/>
      <c r="H147" s="68"/>
      <c r="I147" s="68"/>
      <c r="J147" s="68"/>
      <c r="K147" s="68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password="CC35" sheet="1" objects="1" scenarios="1" formatColumns="0" formatRows="0" autoFilter="0"/>
  <autoFilter ref="C120:K14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889</v>
      </c>
      <c r="H4" s="21"/>
    </row>
    <row r="5" spans="2:8" s="1" customFormat="1" ht="12" customHeight="1">
      <c r="B5" s="21"/>
      <c r="C5" s="290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1" t="s">
        <v>16</v>
      </c>
      <c r="D6" s="292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1. 12. 2020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3"/>
      <c r="C9" s="294" t="s">
        <v>57</v>
      </c>
      <c r="D9" s="295" t="s">
        <v>58</v>
      </c>
      <c r="E9" s="295" t="s">
        <v>152</v>
      </c>
      <c r="F9" s="296" t="s">
        <v>890</v>
      </c>
      <c r="G9" s="193"/>
      <c r="H9" s="293"/>
    </row>
    <row r="10" spans="1:8" s="2" customFormat="1" ht="26.4" customHeight="1">
      <c r="A10" s="39"/>
      <c r="B10" s="45"/>
      <c r="C10" s="297" t="s">
        <v>891</v>
      </c>
      <c r="D10" s="297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8" t="s">
        <v>95</v>
      </c>
      <c r="D11" s="299" t="s">
        <v>96</v>
      </c>
      <c r="E11" s="300" t="s">
        <v>1</v>
      </c>
      <c r="F11" s="301">
        <v>0.162</v>
      </c>
      <c r="G11" s="39"/>
      <c r="H11" s="45"/>
    </row>
    <row r="12" spans="1:8" s="2" customFormat="1" ht="16.8" customHeight="1">
      <c r="A12" s="39"/>
      <c r="B12" s="45"/>
      <c r="C12" s="302" t="s">
        <v>1</v>
      </c>
      <c r="D12" s="302" t="s">
        <v>248</v>
      </c>
      <c r="E12" s="18" t="s">
        <v>1</v>
      </c>
      <c r="F12" s="303">
        <v>0</v>
      </c>
      <c r="G12" s="39"/>
      <c r="H12" s="45"/>
    </row>
    <row r="13" spans="1:8" s="2" customFormat="1" ht="16.8" customHeight="1">
      <c r="A13" s="39"/>
      <c r="B13" s="45"/>
      <c r="C13" s="302" t="s">
        <v>1</v>
      </c>
      <c r="D13" s="302" t="s">
        <v>249</v>
      </c>
      <c r="E13" s="18" t="s">
        <v>1</v>
      </c>
      <c r="F13" s="303">
        <v>0.162</v>
      </c>
      <c r="G13" s="39"/>
      <c r="H13" s="45"/>
    </row>
    <row r="14" spans="1:8" s="2" customFormat="1" ht="16.8" customHeight="1">
      <c r="A14" s="39"/>
      <c r="B14" s="45"/>
      <c r="C14" s="302" t="s">
        <v>95</v>
      </c>
      <c r="D14" s="302" t="s">
        <v>96</v>
      </c>
      <c r="E14" s="18" t="s">
        <v>1</v>
      </c>
      <c r="F14" s="303">
        <v>0.162</v>
      </c>
      <c r="G14" s="39"/>
      <c r="H14" s="45"/>
    </row>
    <row r="15" spans="1:8" s="2" customFormat="1" ht="16.8" customHeight="1">
      <c r="A15" s="39"/>
      <c r="B15" s="45"/>
      <c r="C15" s="304" t="s">
        <v>892</v>
      </c>
      <c r="D15" s="39"/>
      <c r="E15" s="39"/>
      <c r="F15" s="39"/>
      <c r="G15" s="39"/>
      <c r="H15" s="45"/>
    </row>
    <row r="16" spans="1:8" s="2" customFormat="1" ht="12">
      <c r="A16" s="39"/>
      <c r="B16" s="45"/>
      <c r="C16" s="302" t="s">
        <v>240</v>
      </c>
      <c r="D16" s="302" t="s">
        <v>241</v>
      </c>
      <c r="E16" s="18" t="s">
        <v>207</v>
      </c>
      <c r="F16" s="303">
        <v>81.931</v>
      </c>
      <c r="G16" s="39"/>
      <c r="H16" s="45"/>
    </row>
    <row r="17" spans="1:8" s="2" customFormat="1" ht="16.8" customHeight="1">
      <c r="A17" s="39"/>
      <c r="B17" s="45"/>
      <c r="C17" s="302" t="s">
        <v>325</v>
      </c>
      <c r="D17" s="302" t="s">
        <v>326</v>
      </c>
      <c r="E17" s="18" t="s">
        <v>275</v>
      </c>
      <c r="F17" s="303">
        <v>0.162</v>
      </c>
      <c r="G17" s="39"/>
      <c r="H17" s="45"/>
    </row>
    <row r="18" spans="1:8" s="2" customFormat="1" ht="16.8" customHeight="1">
      <c r="A18" s="39"/>
      <c r="B18" s="45"/>
      <c r="C18" s="298" t="s">
        <v>98</v>
      </c>
      <c r="D18" s="299" t="s">
        <v>1</v>
      </c>
      <c r="E18" s="300" t="s">
        <v>1</v>
      </c>
      <c r="F18" s="301">
        <v>0.5</v>
      </c>
      <c r="G18" s="39"/>
      <c r="H18" s="45"/>
    </row>
    <row r="19" spans="1:8" s="2" customFormat="1" ht="16.8" customHeight="1">
      <c r="A19" s="39"/>
      <c r="B19" s="45"/>
      <c r="C19" s="302" t="s">
        <v>1</v>
      </c>
      <c r="D19" s="302" t="s">
        <v>365</v>
      </c>
      <c r="E19" s="18" t="s">
        <v>1</v>
      </c>
      <c r="F19" s="303">
        <v>0</v>
      </c>
      <c r="G19" s="39"/>
      <c r="H19" s="45"/>
    </row>
    <row r="20" spans="1:8" s="2" customFormat="1" ht="16.8" customHeight="1">
      <c r="A20" s="39"/>
      <c r="B20" s="45"/>
      <c r="C20" s="302" t="s">
        <v>1</v>
      </c>
      <c r="D20" s="302" t="s">
        <v>664</v>
      </c>
      <c r="E20" s="18" t="s">
        <v>1</v>
      </c>
      <c r="F20" s="303">
        <v>0</v>
      </c>
      <c r="G20" s="39"/>
      <c r="H20" s="45"/>
    </row>
    <row r="21" spans="1:8" s="2" customFormat="1" ht="16.8" customHeight="1">
      <c r="A21" s="39"/>
      <c r="B21" s="45"/>
      <c r="C21" s="302" t="s">
        <v>1</v>
      </c>
      <c r="D21" s="302" t="s">
        <v>665</v>
      </c>
      <c r="E21" s="18" t="s">
        <v>1</v>
      </c>
      <c r="F21" s="303">
        <v>0.5</v>
      </c>
      <c r="G21" s="39"/>
      <c r="H21" s="45"/>
    </row>
    <row r="22" spans="1:8" s="2" customFormat="1" ht="16.8" customHeight="1">
      <c r="A22" s="39"/>
      <c r="B22" s="45"/>
      <c r="C22" s="302" t="s">
        <v>98</v>
      </c>
      <c r="D22" s="302" t="s">
        <v>130</v>
      </c>
      <c r="E22" s="18" t="s">
        <v>1</v>
      </c>
      <c r="F22" s="303">
        <v>0.5</v>
      </c>
      <c r="G22" s="39"/>
      <c r="H22" s="45"/>
    </row>
    <row r="23" spans="1:8" s="2" customFormat="1" ht="16.8" customHeight="1">
      <c r="A23" s="39"/>
      <c r="B23" s="45"/>
      <c r="C23" s="304" t="s">
        <v>892</v>
      </c>
      <c r="D23" s="39"/>
      <c r="E23" s="39"/>
      <c r="F23" s="39"/>
      <c r="G23" s="39"/>
      <c r="H23" s="45"/>
    </row>
    <row r="24" spans="1:8" s="2" customFormat="1" ht="16.8" customHeight="1">
      <c r="A24" s="39"/>
      <c r="B24" s="45"/>
      <c r="C24" s="302" t="s">
        <v>661</v>
      </c>
      <c r="D24" s="302" t="s">
        <v>662</v>
      </c>
      <c r="E24" s="18" t="s">
        <v>170</v>
      </c>
      <c r="F24" s="303">
        <v>0.5</v>
      </c>
      <c r="G24" s="39"/>
      <c r="H24" s="45"/>
    </row>
    <row r="25" spans="1:8" s="2" customFormat="1" ht="16.8" customHeight="1">
      <c r="A25" s="39"/>
      <c r="B25" s="45"/>
      <c r="C25" s="302" t="s">
        <v>666</v>
      </c>
      <c r="D25" s="302" t="s">
        <v>667</v>
      </c>
      <c r="E25" s="18" t="s">
        <v>170</v>
      </c>
      <c r="F25" s="303">
        <v>0.575</v>
      </c>
      <c r="G25" s="39"/>
      <c r="H25" s="45"/>
    </row>
    <row r="26" spans="1:8" s="2" customFormat="1" ht="16.8" customHeight="1">
      <c r="A26" s="39"/>
      <c r="B26" s="45"/>
      <c r="C26" s="298" t="s">
        <v>101</v>
      </c>
      <c r="D26" s="299" t="s">
        <v>96</v>
      </c>
      <c r="E26" s="300" t="s">
        <v>1</v>
      </c>
      <c r="F26" s="301">
        <v>20.493</v>
      </c>
      <c r="G26" s="39"/>
      <c r="H26" s="45"/>
    </row>
    <row r="27" spans="1:8" s="2" customFormat="1" ht="16.8" customHeight="1">
      <c r="A27" s="39"/>
      <c r="B27" s="45"/>
      <c r="C27" s="302" t="s">
        <v>1</v>
      </c>
      <c r="D27" s="302" t="s">
        <v>175</v>
      </c>
      <c r="E27" s="18" t="s">
        <v>1</v>
      </c>
      <c r="F27" s="303">
        <v>0</v>
      </c>
      <c r="G27" s="39"/>
      <c r="H27" s="45"/>
    </row>
    <row r="28" spans="1:8" s="2" customFormat="1" ht="16.8" customHeight="1">
      <c r="A28" s="39"/>
      <c r="B28" s="45"/>
      <c r="C28" s="302" t="s">
        <v>1</v>
      </c>
      <c r="D28" s="302" t="s">
        <v>243</v>
      </c>
      <c r="E28" s="18" t="s">
        <v>1</v>
      </c>
      <c r="F28" s="303">
        <v>0</v>
      </c>
      <c r="G28" s="39"/>
      <c r="H28" s="45"/>
    </row>
    <row r="29" spans="1:8" s="2" customFormat="1" ht="16.8" customHeight="1">
      <c r="A29" s="39"/>
      <c r="B29" s="45"/>
      <c r="C29" s="302" t="s">
        <v>1</v>
      </c>
      <c r="D29" s="302" t="s">
        <v>244</v>
      </c>
      <c r="E29" s="18" t="s">
        <v>1</v>
      </c>
      <c r="F29" s="303">
        <v>0</v>
      </c>
      <c r="G29" s="39"/>
      <c r="H29" s="45"/>
    </row>
    <row r="30" spans="1:8" s="2" customFormat="1" ht="16.8" customHeight="1">
      <c r="A30" s="39"/>
      <c r="B30" s="45"/>
      <c r="C30" s="302" t="s">
        <v>1</v>
      </c>
      <c r="D30" s="302" t="s">
        <v>245</v>
      </c>
      <c r="E30" s="18" t="s">
        <v>1</v>
      </c>
      <c r="F30" s="303">
        <v>20.493</v>
      </c>
      <c r="G30" s="39"/>
      <c r="H30" s="45"/>
    </row>
    <row r="31" spans="1:8" s="2" customFormat="1" ht="16.8" customHeight="1">
      <c r="A31" s="39"/>
      <c r="B31" s="45"/>
      <c r="C31" s="302" t="s">
        <v>101</v>
      </c>
      <c r="D31" s="302" t="s">
        <v>96</v>
      </c>
      <c r="E31" s="18" t="s">
        <v>1</v>
      </c>
      <c r="F31" s="303">
        <v>20.493</v>
      </c>
      <c r="G31" s="39"/>
      <c r="H31" s="45"/>
    </row>
    <row r="32" spans="1:8" s="2" customFormat="1" ht="16.8" customHeight="1">
      <c r="A32" s="39"/>
      <c r="B32" s="45"/>
      <c r="C32" s="304" t="s">
        <v>892</v>
      </c>
      <c r="D32" s="39"/>
      <c r="E32" s="39"/>
      <c r="F32" s="39"/>
      <c r="G32" s="39"/>
      <c r="H32" s="45"/>
    </row>
    <row r="33" spans="1:8" s="2" customFormat="1" ht="12">
      <c r="A33" s="39"/>
      <c r="B33" s="45"/>
      <c r="C33" s="302" t="s">
        <v>240</v>
      </c>
      <c r="D33" s="302" t="s">
        <v>241</v>
      </c>
      <c r="E33" s="18" t="s">
        <v>207</v>
      </c>
      <c r="F33" s="303">
        <v>81.931</v>
      </c>
      <c r="G33" s="39"/>
      <c r="H33" s="45"/>
    </row>
    <row r="34" spans="1:8" s="2" customFormat="1" ht="16.8" customHeight="1">
      <c r="A34" s="39"/>
      <c r="B34" s="45"/>
      <c r="C34" s="302" t="s">
        <v>260</v>
      </c>
      <c r="D34" s="302" t="s">
        <v>261</v>
      </c>
      <c r="E34" s="18" t="s">
        <v>207</v>
      </c>
      <c r="F34" s="303">
        <v>271.314</v>
      </c>
      <c r="G34" s="39"/>
      <c r="H34" s="45"/>
    </row>
    <row r="35" spans="1:8" s="2" customFormat="1" ht="16.8" customHeight="1">
      <c r="A35" s="39"/>
      <c r="B35" s="45"/>
      <c r="C35" s="302" t="s">
        <v>321</v>
      </c>
      <c r="D35" s="302" t="s">
        <v>322</v>
      </c>
      <c r="E35" s="18" t="s">
        <v>275</v>
      </c>
      <c r="F35" s="303">
        <v>20.493</v>
      </c>
      <c r="G35" s="39"/>
      <c r="H35" s="45"/>
    </row>
    <row r="36" spans="1:8" s="2" customFormat="1" ht="16.8" customHeight="1">
      <c r="A36" s="39"/>
      <c r="B36" s="45"/>
      <c r="C36" s="298" t="s">
        <v>103</v>
      </c>
      <c r="D36" s="299" t="s">
        <v>96</v>
      </c>
      <c r="E36" s="300" t="s">
        <v>1</v>
      </c>
      <c r="F36" s="301">
        <v>81.972</v>
      </c>
      <c r="G36" s="39"/>
      <c r="H36" s="45"/>
    </row>
    <row r="37" spans="1:8" s="2" customFormat="1" ht="16.8" customHeight="1">
      <c r="A37" s="39"/>
      <c r="B37" s="45"/>
      <c r="C37" s="302" t="s">
        <v>1</v>
      </c>
      <c r="D37" s="302" t="s">
        <v>246</v>
      </c>
      <c r="E37" s="18" t="s">
        <v>1</v>
      </c>
      <c r="F37" s="303">
        <v>0</v>
      </c>
      <c r="G37" s="39"/>
      <c r="H37" s="45"/>
    </row>
    <row r="38" spans="1:8" s="2" customFormat="1" ht="16.8" customHeight="1">
      <c r="A38" s="39"/>
      <c r="B38" s="45"/>
      <c r="C38" s="302" t="s">
        <v>1</v>
      </c>
      <c r="D38" s="302" t="s">
        <v>247</v>
      </c>
      <c r="E38" s="18" t="s">
        <v>1</v>
      </c>
      <c r="F38" s="303">
        <v>81.972</v>
      </c>
      <c r="G38" s="39"/>
      <c r="H38" s="45"/>
    </row>
    <row r="39" spans="1:8" s="2" customFormat="1" ht="16.8" customHeight="1">
      <c r="A39" s="39"/>
      <c r="B39" s="45"/>
      <c r="C39" s="302" t="s">
        <v>103</v>
      </c>
      <c r="D39" s="302" t="s">
        <v>96</v>
      </c>
      <c r="E39" s="18" t="s">
        <v>1</v>
      </c>
      <c r="F39" s="303">
        <v>81.972</v>
      </c>
      <c r="G39" s="39"/>
      <c r="H39" s="45"/>
    </row>
    <row r="40" spans="1:8" s="2" customFormat="1" ht="16.8" customHeight="1">
      <c r="A40" s="39"/>
      <c r="B40" s="45"/>
      <c r="C40" s="304" t="s">
        <v>892</v>
      </c>
      <c r="D40" s="39"/>
      <c r="E40" s="39"/>
      <c r="F40" s="39"/>
      <c r="G40" s="39"/>
      <c r="H40" s="45"/>
    </row>
    <row r="41" spans="1:8" s="2" customFormat="1" ht="12">
      <c r="A41" s="39"/>
      <c r="B41" s="45"/>
      <c r="C41" s="302" t="s">
        <v>240</v>
      </c>
      <c r="D41" s="302" t="s">
        <v>241</v>
      </c>
      <c r="E41" s="18" t="s">
        <v>207</v>
      </c>
      <c r="F41" s="303">
        <v>81.931</v>
      </c>
      <c r="G41" s="39"/>
      <c r="H41" s="45"/>
    </row>
    <row r="42" spans="1:8" s="2" customFormat="1" ht="16.8" customHeight="1">
      <c r="A42" s="39"/>
      <c r="B42" s="45"/>
      <c r="C42" s="302" t="s">
        <v>284</v>
      </c>
      <c r="D42" s="302" t="s">
        <v>285</v>
      </c>
      <c r="E42" s="18" t="s">
        <v>207</v>
      </c>
      <c r="F42" s="303">
        <v>80.363</v>
      </c>
      <c r="G42" s="39"/>
      <c r="H42" s="45"/>
    </row>
    <row r="43" spans="1:8" s="2" customFormat="1" ht="16.8" customHeight="1">
      <c r="A43" s="39"/>
      <c r="B43" s="45"/>
      <c r="C43" s="298" t="s">
        <v>105</v>
      </c>
      <c r="D43" s="299" t="s">
        <v>1</v>
      </c>
      <c r="E43" s="300" t="s">
        <v>1</v>
      </c>
      <c r="F43" s="301">
        <v>231.909</v>
      </c>
      <c r="G43" s="39"/>
      <c r="H43" s="45"/>
    </row>
    <row r="44" spans="1:8" s="2" customFormat="1" ht="16.8" customHeight="1">
      <c r="A44" s="39"/>
      <c r="B44" s="45"/>
      <c r="C44" s="302" t="s">
        <v>105</v>
      </c>
      <c r="D44" s="302" t="s">
        <v>630</v>
      </c>
      <c r="E44" s="18" t="s">
        <v>1</v>
      </c>
      <c r="F44" s="303">
        <v>231.909</v>
      </c>
      <c r="G44" s="39"/>
      <c r="H44" s="45"/>
    </row>
    <row r="45" spans="1:8" s="2" customFormat="1" ht="16.8" customHeight="1">
      <c r="A45" s="39"/>
      <c r="B45" s="45"/>
      <c r="C45" s="304" t="s">
        <v>892</v>
      </c>
      <c r="D45" s="39"/>
      <c r="E45" s="39"/>
      <c r="F45" s="39"/>
      <c r="G45" s="39"/>
      <c r="H45" s="45"/>
    </row>
    <row r="46" spans="1:8" s="2" customFormat="1" ht="16.8" customHeight="1">
      <c r="A46" s="39"/>
      <c r="B46" s="45"/>
      <c r="C46" s="302" t="s">
        <v>627</v>
      </c>
      <c r="D46" s="302" t="s">
        <v>628</v>
      </c>
      <c r="E46" s="18" t="s">
        <v>293</v>
      </c>
      <c r="F46" s="303">
        <v>231.909</v>
      </c>
      <c r="G46" s="39"/>
      <c r="H46" s="45"/>
    </row>
    <row r="47" spans="1:8" s="2" customFormat="1" ht="16.8" customHeight="1">
      <c r="A47" s="39"/>
      <c r="B47" s="45"/>
      <c r="C47" s="302" t="s">
        <v>637</v>
      </c>
      <c r="D47" s="302" t="s">
        <v>638</v>
      </c>
      <c r="E47" s="18" t="s">
        <v>293</v>
      </c>
      <c r="F47" s="303">
        <v>231.909</v>
      </c>
      <c r="G47" s="39"/>
      <c r="H47" s="45"/>
    </row>
    <row r="48" spans="1:8" s="2" customFormat="1" ht="16.8" customHeight="1">
      <c r="A48" s="39"/>
      <c r="B48" s="45"/>
      <c r="C48" s="298" t="s">
        <v>107</v>
      </c>
      <c r="D48" s="299" t="s">
        <v>1</v>
      </c>
      <c r="E48" s="300" t="s">
        <v>1</v>
      </c>
      <c r="F48" s="301">
        <v>875.1</v>
      </c>
      <c r="G48" s="39"/>
      <c r="H48" s="45"/>
    </row>
    <row r="49" spans="1:8" s="2" customFormat="1" ht="16.8" customHeight="1">
      <c r="A49" s="39"/>
      <c r="B49" s="45"/>
      <c r="C49" s="302" t="s">
        <v>1</v>
      </c>
      <c r="D49" s="302" t="s">
        <v>175</v>
      </c>
      <c r="E49" s="18" t="s">
        <v>1</v>
      </c>
      <c r="F49" s="303">
        <v>0</v>
      </c>
      <c r="G49" s="39"/>
      <c r="H49" s="45"/>
    </row>
    <row r="50" spans="1:8" s="2" customFormat="1" ht="16.8" customHeight="1">
      <c r="A50" s="39"/>
      <c r="B50" s="45"/>
      <c r="C50" s="302" t="s">
        <v>1</v>
      </c>
      <c r="D50" s="302" t="s">
        <v>232</v>
      </c>
      <c r="E50" s="18" t="s">
        <v>1</v>
      </c>
      <c r="F50" s="303">
        <v>861.5</v>
      </c>
      <c r="G50" s="39"/>
      <c r="H50" s="45"/>
    </row>
    <row r="51" spans="1:8" s="2" customFormat="1" ht="16.8" customHeight="1">
      <c r="A51" s="39"/>
      <c r="B51" s="45"/>
      <c r="C51" s="302" t="s">
        <v>1</v>
      </c>
      <c r="D51" s="302" t="s">
        <v>233</v>
      </c>
      <c r="E51" s="18" t="s">
        <v>1</v>
      </c>
      <c r="F51" s="303">
        <v>13.6</v>
      </c>
      <c r="G51" s="39"/>
      <c r="H51" s="45"/>
    </row>
    <row r="52" spans="1:8" s="2" customFormat="1" ht="16.8" customHeight="1">
      <c r="A52" s="39"/>
      <c r="B52" s="45"/>
      <c r="C52" s="302" t="s">
        <v>107</v>
      </c>
      <c r="D52" s="302" t="s">
        <v>130</v>
      </c>
      <c r="E52" s="18" t="s">
        <v>1</v>
      </c>
      <c r="F52" s="303">
        <v>875.1</v>
      </c>
      <c r="G52" s="39"/>
      <c r="H52" s="45"/>
    </row>
    <row r="53" spans="1:8" s="2" customFormat="1" ht="16.8" customHeight="1">
      <c r="A53" s="39"/>
      <c r="B53" s="45"/>
      <c r="C53" s="304" t="s">
        <v>892</v>
      </c>
      <c r="D53" s="39"/>
      <c r="E53" s="39"/>
      <c r="F53" s="39"/>
      <c r="G53" s="39"/>
      <c r="H53" s="45"/>
    </row>
    <row r="54" spans="1:8" s="2" customFormat="1" ht="16.8" customHeight="1">
      <c r="A54" s="39"/>
      <c r="B54" s="45"/>
      <c r="C54" s="302" t="s">
        <v>229</v>
      </c>
      <c r="D54" s="302" t="s">
        <v>230</v>
      </c>
      <c r="E54" s="18" t="s">
        <v>170</v>
      </c>
      <c r="F54" s="303">
        <v>875.1</v>
      </c>
      <c r="G54" s="39"/>
      <c r="H54" s="45"/>
    </row>
    <row r="55" spans="1:8" s="2" customFormat="1" ht="16.8" customHeight="1">
      <c r="A55" s="39"/>
      <c r="B55" s="45"/>
      <c r="C55" s="302" t="s">
        <v>235</v>
      </c>
      <c r="D55" s="302" t="s">
        <v>236</v>
      </c>
      <c r="E55" s="18" t="s">
        <v>170</v>
      </c>
      <c r="F55" s="303">
        <v>437.55</v>
      </c>
      <c r="G55" s="39"/>
      <c r="H55" s="45"/>
    </row>
    <row r="56" spans="1:8" s="2" customFormat="1" ht="16.8" customHeight="1">
      <c r="A56" s="39"/>
      <c r="B56" s="45"/>
      <c r="C56" s="298" t="s">
        <v>110</v>
      </c>
      <c r="D56" s="299" t="s">
        <v>1</v>
      </c>
      <c r="E56" s="300" t="s">
        <v>1</v>
      </c>
      <c r="F56" s="301">
        <v>3</v>
      </c>
      <c r="G56" s="39"/>
      <c r="H56" s="45"/>
    </row>
    <row r="57" spans="1:8" s="2" customFormat="1" ht="16.8" customHeight="1">
      <c r="A57" s="39"/>
      <c r="B57" s="45"/>
      <c r="C57" s="302" t="s">
        <v>1</v>
      </c>
      <c r="D57" s="302" t="s">
        <v>365</v>
      </c>
      <c r="E57" s="18" t="s">
        <v>1</v>
      </c>
      <c r="F57" s="303">
        <v>0</v>
      </c>
      <c r="G57" s="39"/>
      <c r="H57" s="45"/>
    </row>
    <row r="58" spans="1:8" s="2" customFormat="1" ht="16.8" customHeight="1">
      <c r="A58" s="39"/>
      <c r="B58" s="45"/>
      <c r="C58" s="302" t="s">
        <v>1</v>
      </c>
      <c r="D58" s="302" t="s">
        <v>377</v>
      </c>
      <c r="E58" s="18" t="s">
        <v>1</v>
      </c>
      <c r="F58" s="303">
        <v>3</v>
      </c>
      <c r="G58" s="39"/>
      <c r="H58" s="45"/>
    </row>
    <row r="59" spans="1:8" s="2" customFormat="1" ht="16.8" customHeight="1">
      <c r="A59" s="39"/>
      <c r="B59" s="45"/>
      <c r="C59" s="302" t="s">
        <v>110</v>
      </c>
      <c r="D59" s="302" t="s">
        <v>130</v>
      </c>
      <c r="E59" s="18" t="s">
        <v>1</v>
      </c>
      <c r="F59" s="303">
        <v>3</v>
      </c>
      <c r="G59" s="39"/>
      <c r="H59" s="45"/>
    </row>
    <row r="60" spans="1:8" s="2" customFormat="1" ht="16.8" customHeight="1">
      <c r="A60" s="39"/>
      <c r="B60" s="45"/>
      <c r="C60" s="304" t="s">
        <v>892</v>
      </c>
      <c r="D60" s="39"/>
      <c r="E60" s="39"/>
      <c r="F60" s="39"/>
      <c r="G60" s="39"/>
      <c r="H60" s="45"/>
    </row>
    <row r="61" spans="1:8" s="2" customFormat="1" ht="16.8" customHeight="1">
      <c r="A61" s="39"/>
      <c r="B61" s="45"/>
      <c r="C61" s="302" t="s">
        <v>374</v>
      </c>
      <c r="D61" s="302" t="s">
        <v>375</v>
      </c>
      <c r="E61" s="18" t="s">
        <v>185</v>
      </c>
      <c r="F61" s="303">
        <v>3</v>
      </c>
      <c r="G61" s="39"/>
      <c r="H61" s="45"/>
    </row>
    <row r="62" spans="1:8" s="2" customFormat="1" ht="16.8" customHeight="1">
      <c r="A62" s="39"/>
      <c r="B62" s="45"/>
      <c r="C62" s="302" t="s">
        <v>379</v>
      </c>
      <c r="D62" s="302" t="s">
        <v>380</v>
      </c>
      <c r="E62" s="18" t="s">
        <v>185</v>
      </c>
      <c r="F62" s="303">
        <v>3.045</v>
      </c>
      <c r="G62" s="39"/>
      <c r="H62" s="45"/>
    </row>
    <row r="63" spans="1:8" s="2" customFormat="1" ht="16.8" customHeight="1">
      <c r="A63" s="39"/>
      <c r="B63" s="45"/>
      <c r="C63" s="298" t="s">
        <v>113</v>
      </c>
      <c r="D63" s="299" t="s">
        <v>1</v>
      </c>
      <c r="E63" s="300" t="s">
        <v>1</v>
      </c>
      <c r="F63" s="301">
        <v>253</v>
      </c>
      <c r="G63" s="39"/>
      <c r="H63" s="45"/>
    </row>
    <row r="64" spans="1:8" s="2" customFormat="1" ht="16.8" customHeight="1">
      <c r="A64" s="39"/>
      <c r="B64" s="45"/>
      <c r="C64" s="302" t="s">
        <v>1</v>
      </c>
      <c r="D64" s="302" t="s">
        <v>365</v>
      </c>
      <c r="E64" s="18" t="s">
        <v>1</v>
      </c>
      <c r="F64" s="303">
        <v>0</v>
      </c>
      <c r="G64" s="39"/>
      <c r="H64" s="45"/>
    </row>
    <row r="65" spans="1:8" s="2" customFormat="1" ht="16.8" customHeight="1">
      <c r="A65" s="39"/>
      <c r="B65" s="45"/>
      <c r="C65" s="302" t="s">
        <v>1</v>
      </c>
      <c r="D65" s="302" t="s">
        <v>387</v>
      </c>
      <c r="E65" s="18" t="s">
        <v>1</v>
      </c>
      <c r="F65" s="303">
        <v>253</v>
      </c>
      <c r="G65" s="39"/>
      <c r="H65" s="45"/>
    </row>
    <row r="66" spans="1:8" s="2" customFormat="1" ht="16.8" customHeight="1">
      <c r="A66" s="39"/>
      <c r="B66" s="45"/>
      <c r="C66" s="302" t="s">
        <v>113</v>
      </c>
      <c r="D66" s="302" t="s">
        <v>130</v>
      </c>
      <c r="E66" s="18" t="s">
        <v>1</v>
      </c>
      <c r="F66" s="303">
        <v>253</v>
      </c>
      <c r="G66" s="39"/>
      <c r="H66" s="45"/>
    </row>
    <row r="67" spans="1:8" s="2" customFormat="1" ht="16.8" customHeight="1">
      <c r="A67" s="39"/>
      <c r="B67" s="45"/>
      <c r="C67" s="304" t="s">
        <v>892</v>
      </c>
      <c r="D67" s="39"/>
      <c r="E67" s="39"/>
      <c r="F67" s="39"/>
      <c r="G67" s="39"/>
      <c r="H67" s="45"/>
    </row>
    <row r="68" spans="1:8" s="2" customFormat="1" ht="12">
      <c r="A68" s="39"/>
      <c r="B68" s="45"/>
      <c r="C68" s="302" t="s">
        <v>384</v>
      </c>
      <c r="D68" s="302" t="s">
        <v>385</v>
      </c>
      <c r="E68" s="18" t="s">
        <v>185</v>
      </c>
      <c r="F68" s="303">
        <v>253</v>
      </c>
      <c r="G68" s="39"/>
      <c r="H68" s="45"/>
    </row>
    <row r="69" spans="1:8" s="2" customFormat="1" ht="16.8" customHeight="1">
      <c r="A69" s="39"/>
      <c r="B69" s="45"/>
      <c r="C69" s="302" t="s">
        <v>389</v>
      </c>
      <c r="D69" s="302" t="s">
        <v>390</v>
      </c>
      <c r="E69" s="18" t="s">
        <v>185</v>
      </c>
      <c r="F69" s="303">
        <v>256.795</v>
      </c>
      <c r="G69" s="39"/>
      <c r="H69" s="45"/>
    </row>
    <row r="70" spans="1:8" s="2" customFormat="1" ht="16.8" customHeight="1">
      <c r="A70" s="39"/>
      <c r="B70" s="45"/>
      <c r="C70" s="298" t="s">
        <v>115</v>
      </c>
      <c r="D70" s="299" t="s">
        <v>1</v>
      </c>
      <c r="E70" s="300" t="s">
        <v>1</v>
      </c>
      <c r="F70" s="301">
        <v>518</v>
      </c>
      <c r="G70" s="39"/>
      <c r="H70" s="45"/>
    </row>
    <row r="71" spans="1:8" s="2" customFormat="1" ht="16.8" customHeight="1">
      <c r="A71" s="39"/>
      <c r="B71" s="45"/>
      <c r="C71" s="302" t="s">
        <v>1</v>
      </c>
      <c r="D71" s="302" t="s">
        <v>339</v>
      </c>
      <c r="E71" s="18" t="s">
        <v>1</v>
      </c>
      <c r="F71" s="303">
        <v>0</v>
      </c>
      <c r="G71" s="39"/>
      <c r="H71" s="45"/>
    </row>
    <row r="72" spans="1:8" s="2" customFormat="1" ht="16.8" customHeight="1">
      <c r="A72" s="39"/>
      <c r="B72" s="45"/>
      <c r="C72" s="302" t="s">
        <v>1</v>
      </c>
      <c r="D72" s="302" t="s">
        <v>603</v>
      </c>
      <c r="E72" s="18" t="s">
        <v>1</v>
      </c>
      <c r="F72" s="303">
        <v>518</v>
      </c>
      <c r="G72" s="39"/>
      <c r="H72" s="45"/>
    </row>
    <row r="73" spans="1:8" s="2" customFormat="1" ht="16.8" customHeight="1">
      <c r="A73" s="39"/>
      <c r="B73" s="45"/>
      <c r="C73" s="302" t="s">
        <v>115</v>
      </c>
      <c r="D73" s="302" t="s">
        <v>130</v>
      </c>
      <c r="E73" s="18" t="s">
        <v>1</v>
      </c>
      <c r="F73" s="303">
        <v>518</v>
      </c>
      <c r="G73" s="39"/>
      <c r="H73" s="45"/>
    </row>
    <row r="74" spans="1:8" s="2" customFormat="1" ht="16.8" customHeight="1">
      <c r="A74" s="39"/>
      <c r="B74" s="45"/>
      <c r="C74" s="304" t="s">
        <v>892</v>
      </c>
      <c r="D74" s="39"/>
      <c r="E74" s="39"/>
      <c r="F74" s="39"/>
      <c r="G74" s="39"/>
      <c r="H74" s="45"/>
    </row>
    <row r="75" spans="1:8" s="2" customFormat="1" ht="16.8" customHeight="1">
      <c r="A75" s="39"/>
      <c r="B75" s="45"/>
      <c r="C75" s="302" t="s">
        <v>600</v>
      </c>
      <c r="D75" s="302" t="s">
        <v>601</v>
      </c>
      <c r="E75" s="18" t="s">
        <v>185</v>
      </c>
      <c r="F75" s="303">
        <v>518</v>
      </c>
      <c r="G75" s="39"/>
      <c r="H75" s="45"/>
    </row>
    <row r="76" spans="1:8" s="2" customFormat="1" ht="16.8" customHeight="1">
      <c r="A76" s="39"/>
      <c r="B76" s="45"/>
      <c r="C76" s="302" t="s">
        <v>605</v>
      </c>
      <c r="D76" s="302" t="s">
        <v>606</v>
      </c>
      <c r="E76" s="18" t="s">
        <v>185</v>
      </c>
      <c r="F76" s="303">
        <v>518</v>
      </c>
      <c r="G76" s="39"/>
      <c r="H76" s="45"/>
    </row>
    <row r="77" spans="1:8" s="2" customFormat="1" ht="16.8" customHeight="1">
      <c r="A77" s="39"/>
      <c r="B77" s="45"/>
      <c r="C77" s="298" t="s">
        <v>118</v>
      </c>
      <c r="D77" s="299" t="s">
        <v>1</v>
      </c>
      <c r="E77" s="300" t="s">
        <v>1</v>
      </c>
      <c r="F77" s="301">
        <v>271.314</v>
      </c>
      <c r="G77" s="39"/>
      <c r="H77" s="45"/>
    </row>
    <row r="78" spans="1:8" s="2" customFormat="1" ht="16.8" customHeight="1">
      <c r="A78" s="39"/>
      <c r="B78" s="45"/>
      <c r="C78" s="302" t="s">
        <v>1</v>
      </c>
      <c r="D78" s="302" t="s">
        <v>181</v>
      </c>
      <c r="E78" s="18" t="s">
        <v>1</v>
      </c>
      <c r="F78" s="303">
        <v>0</v>
      </c>
      <c r="G78" s="39"/>
      <c r="H78" s="45"/>
    </row>
    <row r="79" spans="1:8" s="2" customFormat="1" ht="16.8" customHeight="1">
      <c r="A79" s="39"/>
      <c r="B79" s="45"/>
      <c r="C79" s="302" t="s">
        <v>1</v>
      </c>
      <c r="D79" s="302" t="s">
        <v>308</v>
      </c>
      <c r="E79" s="18" t="s">
        <v>1</v>
      </c>
      <c r="F79" s="303">
        <v>0</v>
      </c>
      <c r="G79" s="39"/>
      <c r="H79" s="45"/>
    </row>
    <row r="80" spans="1:8" s="2" customFormat="1" ht="16.8" customHeight="1">
      <c r="A80" s="39"/>
      <c r="B80" s="45"/>
      <c r="C80" s="302" t="s">
        <v>1</v>
      </c>
      <c r="D80" s="302" t="s">
        <v>309</v>
      </c>
      <c r="E80" s="18" t="s">
        <v>1</v>
      </c>
      <c r="F80" s="303">
        <v>271.314</v>
      </c>
      <c r="G80" s="39"/>
      <c r="H80" s="45"/>
    </row>
    <row r="81" spans="1:8" s="2" customFormat="1" ht="16.8" customHeight="1">
      <c r="A81" s="39"/>
      <c r="B81" s="45"/>
      <c r="C81" s="302" t="s">
        <v>118</v>
      </c>
      <c r="D81" s="302" t="s">
        <v>130</v>
      </c>
      <c r="E81" s="18" t="s">
        <v>1</v>
      </c>
      <c r="F81" s="303">
        <v>271.314</v>
      </c>
      <c r="G81" s="39"/>
      <c r="H81" s="45"/>
    </row>
    <row r="82" spans="1:8" s="2" customFormat="1" ht="16.8" customHeight="1">
      <c r="A82" s="39"/>
      <c r="B82" s="45"/>
      <c r="C82" s="304" t="s">
        <v>892</v>
      </c>
      <c r="D82" s="39"/>
      <c r="E82" s="39"/>
      <c r="F82" s="39"/>
      <c r="G82" s="39"/>
      <c r="H82" s="45"/>
    </row>
    <row r="83" spans="1:8" s="2" customFormat="1" ht="16.8" customHeight="1">
      <c r="A83" s="39"/>
      <c r="B83" s="45"/>
      <c r="C83" s="302" t="s">
        <v>260</v>
      </c>
      <c r="D83" s="302" t="s">
        <v>261</v>
      </c>
      <c r="E83" s="18" t="s">
        <v>207</v>
      </c>
      <c r="F83" s="303">
        <v>271.314</v>
      </c>
      <c r="G83" s="39"/>
      <c r="H83" s="45"/>
    </row>
    <row r="84" spans="1:8" s="2" customFormat="1" ht="12">
      <c r="A84" s="39"/>
      <c r="B84" s="45"/>
      <c r="C84" s="302" t="s">
        <v>240</v>
      </c>
      <c r="D84" s="302" t="s">
        <v>241</v>
      </c>
      <c r="E84" s="18" t="s">
        <v>207</v>
      </c>
      <c r="F84" s="303">
        <v>271.314</v>
      </c>
      <c r="G84" s="39"/>
      <c r="H84" s="45"/>
    </row>
    <row r="85" spans="1:8" s="2" customFormat="1" ht="16.8" customHeight="1">
      <c r="A85" s="39"/>
      <c r="B85" s="45"/>
      <c r="C85" s="298" t="s">
        <v>120</v>
      </c>
      <c r="D85" s="299" t="s">
        <v>121</v>
      </c>
      <c r="E85" s="300" t="s">
        <v>1</v>
      </c>
      <c r="F85" s="301">
        <v>80.363</v>
      </c>
      <c r="G85" s="39"/>
      <c r="H85" s="45"/>
    </row>
    <row r="86" spans="1:8" s="2" customFormat="1" ht="16.8" customHeight="1">
      <c r="A86" s="39"/>
      <c r="B86" s="45"/>
      <c r="C86" s="302" t="s">
        <v>120</v>
      </c>
      <c r="D86" s="302" t="s">
        <v>288</v>
      </c>
      <c r="E86" s="18" t="s">
        <v>1</v>
      </c>
      <c r="F86" s="303">
        <v>80.363</v>
      </c>
      <c r="G86" s="39"/>
      <c r="H86" s="45"/>
    </row>
    <row r="87" spans="1:8" s="2" customFormat="1" ht="16.8" customHeight="1">
      <c r="A87" s="39"/>
      <c r="B87" s="45"/>
      <c r="C87" s="304" t="s">
        <v>892</v>
      </c>
      <c r="D87" s="39"/>
      <c r="E87" s="39"/>
      <c r="F87" s="39"/>
      <c r="G87" s="39"/>
      <c r="H87" s="45"/>
    </row>
    <row r="88" spans="1:8" s="2" customFormat="1" ht="16.8" customHeight="1">
      <c r="A88" s="39"/>
      <c r="B88" s="45"/>
      <c r="C88" s="302" t="s">
        <v>284</v>
      </c>
      <c r="D88" s="302" t="s">
        <v>285</v>
      </c>
      <c r="E88" s="18" t="s">
        <v>207</v>
      </c>
      <c r="F88" s="303">
        <v>80.363</v>
      </c>
      <c r="G88" s="39"/>
      <c r="H88" s="45"/>
    </row>
    <row r="89" spans="1:8" s="2" customFormat="1" ht="16.8" customHeight="1">
      <c r="A89" s="39"/>
      <c r="B89" s="45"/>
      <c r="C89" s="302" t="s">
        <v>260</v>
      </c>
      <c r="D89" s="302" t="s">
        <v>261</v>
      </c>
      <c r="E89" s="18" t="s">
        <v>207</v>
      </c>
      <c r="F89" s="303">
        <v>271.314</v>
      </c>
      <c r="G89" s="39"/>
      <c r="H89" s="45"/>
    </row>
    <row r="90" spans="1:8" s="2" customFormat="1" ht="16.8" customHeight="1">
      <c r="A90" s="39"/>
      <c r="B90" s="45"/>
      <c r="C90" s="302" t="s">
        <v>302</v>
      </c>
      <c r="D90" s="302" t="s">
        <v>303</v>
      </c>
      <c r="E90" s="18" t="s">
        <v>293</v>
      </c>
      <c r="F90" s="303">
        <v>144.653</v>
      </c>
      <c r="G90" s="39"/>
      <c r="H90" s="45"/>
    </row>
    <row r="91" spans="1:8" s="2" customFormat="1" ht="16.8" customHeight="1">
      <c r="A91" s="39"/>
      <c r="B91" s="45"/>
      <c r="C91" s="298" t="s">
        <v>123</v>
      </c>
      <c r="D91" s="299" t="s">
        <v>1</v>
      </c>
      <c r="E91" s="300" t="s">
        <v>1</v>
      </c>
      <c r="F91" s="301">
        <v>170.208</v>
      </c>
      <c r="G91" s="39"/>
      <c r="H91" s="45"/>
    </row>
    <row r="92" spans="1:8" s="2" customFormat="1" ht="16.8" customHeight="1">
      <c r="A92" s="39"/>
      <c r="B92" s="45"/>
      <c r="C92" s="302" t="s">
        <v>123</v>
      </c>
      <c r="D92" s="302" t="s">
        <v>252</v>
      </c>
      <c r="E92" s="18" t="s">
        <v>1</v>
      </c>
      <c r="F92" s="303">
        <v>170.208</v>
      </c>
      <c r="G92" s="39"/>
      <c r="H92" s="45"/>
    </row>
    <row r="93" spans="1:8" s="2" customFormat="1" ht="16.8" customHeight="1">
      <c r="A93" s="39"/>
      <c r="B93" s="45"/>
      <c r="C93" s="304" t="s">
        <v>892</v>
      </c>
      <c r="D93" s="39"/>
      <c r="E93" s="39"/>
      <c r="F93" s="39"/>
      <c r="G93" s="39"/>
      <c r="H93" s="45"/>
    </row>
    <row r="94" spans="1:8" s="2" customFormat="1" ht="12">
      <c r="A94" s="39"/>
      <c r="B94" s="45"/>
      <c r="C94" s="302" t="s">
        <v>240</v>
      </c>
      <c r="D94" s="302" t="s">
        <v>241</v>
      </c>
      <c r="E94" s="18" t="s">
        <v>207</v>
      </c>
      <c r="F94" s="303">
        <v>81.931</v>
      </c>
      <c r="G94" s="39"/>
      <c r="H94" s="45"/>
    </row>
    <row r="95" spans="1:8" s="2" customFormat="1" ht="16.8" customHeight="1">
      <c r="A95" s="39"/>
      <c r="B95" s="45"/>
      <c r="C95" s="302" t="s">
        <v>260</v>
      </c>
      <c r="D95" s="302" t="s">
        <v>261</v>
      </c>
      <c r="E95" s="18" t="s">
        <v>207</v>
      </c>
      <c r="F95" s="303">
        <v>271.314</v>
      </c>
      <c r="G95" s="39"/>
      <c r="H95" s="45"/>
    </row>
    <row r="96" spans="1:8" s="2" customFormat="1" ht="16.8" customHeight="1">
      <c r="A96" s="39"/>
      <c r="B96" s="45"/>
      <c r="C96" s="302" t="s">
        <v>291</v>
      </c>
      <c r="D96" s="302" t="s">
        <v>292</v>
      </c>
      <c r="E96" s="18" t="s">
        <v>293</v>
      </c>
      <c r="F96" s="303">
        <v>306.374</v>
      </c>
      <c r="G96" s="39"/>
      <c r="H96" s="45"/>
    </row>
    <row r="97" spans="1:8" s="2" customFormat="1" ht="16.8" customHeight="1">
      <c r="A97" s="39"/>
      <c r="B97" s="45"/>
      <c r="C97" s="298" t="s">
        <v>125</v>
      </c>
      <c r="D97" s="299" t="s">
        <v>1</v>
      </c>
      <c r="E97" s="300" t="s">
        <v>1</v>
      </c>
      <c r="F97" s="301">
        <v>273.104</v>
      </c>
      <c r="G97" s="39"/>
      <c r="H97" s="45"/>
    </row>
    <row r="98" spans="1:8" s="2" customFormat="1" ht="16.8" customHeight="1">
      <c r="A98" s="39"/>
      <c r="B98" s="45"/>
      <c r="C98" s="302" t="s">
        <v>125</v>
      </c>
      <c r="D98" s="302" t="s">
        <v>132</v>
      </c>
      <c r="E98" s="18" t="s">
        <v>1</v>
      </c>
      <c r="F98" s="303">
        <v>273.104</v>
      </c>
      <c r="G98" s="39"/>
      <c r="H98" s="45"/>
    </row>
    <row r="99" spans="1:8" s="2" customFormat="1" ht="16.8" customHeight="1">
      <c r="A99" s="39"/>
      <c r="B99" s="45"/>
      <c r="C99" s="304" t="s">
        <v>892</v>
      </c>
      <c r="D99" s="39"/>
      <c r="E99" s="39"/>
      <c r="F99" s="39"/>
      <c r="G99" s="39"/>
      <c r="H99" s="45"/>
    </row>
    <row r="100" spans="1:8" s="2" customFormat="1" ht="12">
      <c r="A100" s="39"/>
      <c r="B100" s="45"/>
      <c r="C100" s="302" t="s">
        <v>240</v>
      </c>
      <c r="D100" s="302" t="s">
        <v>241</v>
      </c>
      <c r="E100" s="18" t="s">
        <v>207</v>
      </c>
      <c r="F100" s="303">
        <v>81.931</v>
      </c>
      <c r="G100" s="39"/>
      <c r="H100" s="45"/>
    </row>
    <row r="101" spans="1:8" s="2" customFormat="1" ht="16.8" customHeight="1">
      <c r="A101" s="39"/>
      <c r="B101" s="45"/>
      <c r="C101" s="302" t="s">
        <v>255</v>
      </c>
      <c r="D101" s="302" t="s">
        <v>256</v>
      </c>
      <c r="E101" s="18" t="s">
        <v>207</v>
      </c>
      <c r="F101" s="303">
        <v>191.173</v>
      </c>
      <c r="G101" s="39"/>
      <c r="H101" s="45"/>
    </row>
    <row r="102" spans="1:8" s="2" customFormat="1" ht="16.8" customHeight="1">
      <c r="A102" s="39"/>
      <c r="B102" s="45"/>
      <c r="C102" s="302" t="s">
        <v>260</v>
      </c>
      <c r="D102" s="302" t="s">
        <v>261</v>
      </c>
      <c r="E102" s="18" t="s">
        <v>207</v>
      </c>
      <c r="F102" s="303">
        <v>81.931</v>
      </c>
      <c r="G102" s="39"/>
      <c r="H102" s="45"/>
    </row>
    <row r="103" spans="1:8" s="2" customFormat="1" ht="16.8" customHeight="1">
      <c r="A103" s="39"/>
      <c r="B103" s="45"/>
      <c r="C103" s="302" t="s">
        <v>264</v>
      </c>
      <c r="D103" s="302" t="s">
        <v>265</v>
      </c>
      <c r="E103" s="18" t="s">
        <v>207</v>
      </c>
      <c r="F103" s="303">
        <v>191.173</v>
      </c>
      <c r="G103" s="39"/>
      <c r="H103" s="45"/>
    </row>
    <row r="104" spans="1:8" s="2" customFormat="1" ht="16.8" customHeight="1">
      <c r="A104" s="39"/>
      <c r="B104" s="45"/>
      <c r="C104" s="302" t="s">
        <v>269</v>
      </c>
      <c r="D104" s="302" t="s">
        <v>270</v>
      </c>
      <c r="E104" s="18" t="s">
        <v>207</v>
      </c>
      <c r="F104" s="303">
        <v>273.104</v>
      </c>
      <c r="G104" s="39"/>
      <c r="H104" s="45"/>
    </row>
    <row r="105" spans="1:8" s="2" customFormat="1" ht="16.8" customHeight="1">
      <c r="A105" s="39"/>
      <c r="B105" s="45"/>
      <c r="C105" s="298" t="s">
        <v>127</v>
      </c>
      <c r="D105" s="299" t="s">
        <v>1</v>
      </c>
      <c r="E105" s="300" t="s">
        <v>1</v>
      </c>
      <c r="F105" s="301">
        <v>0.25</v>
      </c>
      <c r="G105" s="39"/>
      <c r="H105" s="45"/>
    </row>
    <row r="106" spans="1:8" s="2" customFormat="1" ht="16.8" customHeight="1">
      <c r="A106" s="39"/>
      <c r="B106" s="45"/>
      <c r="C106" s="302" t="s">
        <v>1</v>
      </c>
      <c r="D106" s="302" t="s">
        <v>181</v>
      </c>
      <c r="E106" s="18" t="s">
        <v>1</v>
      </c>
      <c r="F106" s="303">
        <v>0</v>
      </c>
      <c r="G106" s="39"/>
      <c r="H106" s="45"/>
    </row>
    <row r="107" spans="1:8" s="2" customFormat="1" ht="16.8" customHeight="1">
      <c r="A107" s="39"/>
      <c r="B107" s="45"/>
      <c r="C107" s="302" t="s">
        <v>1</v>
      </c>
      <c r="D107" s="302" t="s">
        <v>281</v>
      </c>
      <c r="E107" s="18" t="s">
        <v>1</v>
      </c>
      <c r="F107" s="303">
        <v>0</v>
      </c>
      <c r="G107" s="39"/>
      <c r="H107" s="45"/>
    </row>
    <row r="108" spans="1:8" s="2" customFormat="1" ht="16.8" customHeight="1">
      <c r="A108" s="39"/>
      <c r="B108" s="45"/>
      <c r="C108" s="302" t="s">
        <v>127</v>
      </c>
      <c r="D108" s="302" t="s">
        <v>282</v>
      </c>
      <c r="E108" s="18" t="s">
        <v>1</v>
      </c>
      <c r="F108" s="303">
        <v>0.25</v>
      </c>
      <c r="G108" s="39"/>
      <c r="H108" s="45"/>
    </row>
    <row r="109" spans="1:8" s="2" customFormat="1" ht="16.8" customHeight="1">
      <c r="A109" s="39"/>
      <c r="B109" s="45"/>
      <c r="C109" s="304" t="s">
        <v>892</v>
      </c>
      <c r="D109" s="39"/>
      <c r="E109" s="39"/>
      <c r="F109" s="39"/>
      <c r="G109" s="39"/>
      <c r="H109" s="45"/>
    </row>
    <row r="110" spans="1:8" s="2" customFormat="1" ht="16.8" customHeight="1">
      <c r="A110" s="39"/>
      <c r="B110" s="45"/>
      <c r="C110" s="302" t="s">
        <v>278</v>
      </c>
      <c r="D110" s="302" t="s">
        <v>279</v>
      </c>
      <c r="E110" s="18" t="s">
        <v>207</v>
      </c>
      <c r="F110" s="303">
        <v>0.25</v>
      </c>
      <c r="G110" s="39"/>
      <c r="H110" s="45"/>
    </row>
    <row r="111" spans="1:8" s="2" customFormat="1" ht="16.8" customHeight="1">
      <c r="A111" s="39"/>
      <c r="B111" s="45"/>
      <c r="C111" s="302" t="s">
        <v>260</v>
      </c>
      <c r="D111" s="302" t="s">
        <v>261</v>
      </c>
      <c r="E111" s="18" t="s">
        <v>207</v>
      </c>
      <c r="F111" s="303">
        <v>271.314</v>
      </c>
      <c r="G111" s="39"/>
      <c r="H111" s="45"/>
    </row>
    <row r="112" spans="1:8" s="2" customFormat="1" ht="16.8" customHeight="1">
      <c r="A112" s="39"/>
      <c r="B112" s="45"/>
      <c r="C112" s="302" t="s">
        <v>297</v>
      </c>
      <c r="D112" s="302" t="s">
        <v>298</v>
      </c>
      <c r="E112" s="18" t="s">
        <v>293</v>
      </c>
      <c r="F112" s="303">
        <v>0.45</v>
      </c>
      <c r="G112" s="39"/>
      <c r="H112" s="45"/>
    </row>
    <row r="113" spans="1:8" s="2" customFormat="1" ht="16.8" customHeight="1">
      <c r="A113" s="39"/>
      <c r="B113" s="45"/>
      <c r="C113" s="298" t="s">
        <v>129</v>
      </c>
      <c r="D113" s="299" t="s">
        <v>130</v>
      </c>
      <c r="E113" s="300" t="s">
        <v>1</v>
      </c>
      <c r="F113" s="301">
        <v>102.896</v>
      </c>
      <c r="G113" s="39"/>
      <c r="H113" s="45"/>
    </row>
    <row r="114" spans="1:8" s="2" customFormat="1" ht="16.8" customHeight="1">
      <c r="A114" s="39"/>
      <c r="B114" s="45"/>
      <c r="C114" s="302" t="s">
        <v>1</v>
      </c>
      <c r="D114" s="302" t="s">
        <v>175</v>
      </c>
      <c r="E114" s="18" t="s">
        <v>1</v>
      </c>
      <c r="F114" s="303">
        <v>0</v>
      </c>
      <c r="G114" s="39"/>
      <c r="H114" s="45"/>
    </row>
    <row r="115" spans="1:8" s="2" customFormat="1" ht="16.8" customHeight="1">
      <c r="A115" s="39"/>
      <c r="B115" s="45"/>
      <c r="C115" s="302" t="s">
        <v>1</v>
      </c>
      <c r="D115" s="302" t="s">
        <v>243</v>
      </c>
      <c r="E115" s="18" t="s">
        <v>1</v>
      </c>
      <c r="F115" s="303">
        <v>0</v>
      </c>
      <c r="G115" s="39"/>
      <c r="H115" s="45"/>
    </row>
    <row r="116" spans="1:8" s="2" customFormat="1" ht="16.8" customHeight="1">
      <c r="A116" s="39"/>
      <c r="B116" s="45"/>
      <c r="C116" s="302" t="s">
        <v>1</v>
      </c>
      <c r="D116" s="302" t="s">
        <v>244</v>
      </c>
      <c r="E116" s="18" t="s">
        <v>1</v>
      </c>
      <c r="F116" s="303">
        <v>0</v>
      </c>
      <c r="G116" s="39"/>
      <c r="H116" s="45"/>
    </row>
    <row r="117" spans="1:8" s="2" customFormat="1" ht="16.8" customHeight="1">
      <c r="A117" s="39"/>
      <c r="B117" s="45"/>
      <c r="C117" s="302" t="s">
        <v>1</v>
      </c>
      <c r="D117" s="302" t="s">
        <v>245</v>
      </c>
      <c r="E117" s="18" t="s">
        <v>1</v>
      </c>
      <c r="F117" s="303">
        <v>20.493</v>
      </c>
      <c r="G117" s="39"/>
      <c r="H117" s="45"/>
    </row>
    <row r="118" spans="1:8" s="2" customFormat="1" ht="16.8" customHeight="1">
      <c r="A118" s="39"/>
      <c r="B118" s="45"/>
      <c r="C118" s="302" t="s">
        <v>1</v>
      </c>
      <c r="D118" s="302" t="s">
        <v>246</v>
      </c>
      <c r="E118" s="18" t="s">
        <v>1</v>
      </c>
      <c r="F118" s="303">
        <v>0</v>
      </c>
      <c r="G118" s="39"/>
      <c r="H118" s="45"/>
    </row>
    <row r="119" spans="1:8" s="2" customFormat="1" ht="16.8" customHeight="1">
      <c r="A119" s="39"/>
      <c r="B119" s="45"/>
      <c r="C119" s="302" t="s">
        <v>1</v>
      </c>
      <c r="D119" s="302" t="s">
        <v>247</v>
      </c>
      <c r="E119" s="18" t="s">
        <v>1</v>
      </c>
      <c r="F119" s="303">
        <v>81.972</v>
      </c>
      <c r="G119" s="39"/>
      <c r="H119" s="45"/>
    </row>
    <row r="120" spans="1:8" s="2" customFormat="1" ht="16.8" customHeight="1">
      <c r="A120" s="39"/>
      <c r="B120" s="45"/>
      <c r="C120" s="302" t="s">
        <v>1</v>
      </c>
      <c r="D120" s="302" t="s">
        <v>248</v>
      </c>
      <c r="E120" s="18" t="s">
        <v>1</v>
      </c>
      <c r="F120" s="303">
        <v>0</v>
      </c>
      <c r="G120" s="39"/>
      <c r="H120" s="45"/>
    </row>
    <row r="121" spans="1:8" s="2" customFormat="1" ht="16.8" customHeight="1">
      <c r="A121" s="39"/>
      <c r="B121" s="45"/>
      <c r="C121" s="302" t="s">
        <v>1</v>
      </c>
      <c r="D121" s="302" t="s">
        <v>249</v>
      </c>
      <c r="E121" s="18" t="s">
        <v>1</v>
      </c>
      <c r="F121" s="303">
        <v>0.162</v>
      </c>
      <c r="G121" s="39"/>
      <c r="H121" s="45"/>
    </row>
    <row r="122" spans="1:8" s="2" customFormat="1" ht="16.8" customHeight="1">
      <c r="A122" s="39"/>
      <c r="B122" s="45"/>
      <c r="C122" s="302" t="s">
        <v>1</v>
      </c>
      <c r="D122" s="302" t="s">
        <v>250</v>
      </c>
      <c r="E122" s="18" t="s">
        <v>1</v>
      </c>
      <c r="F122" s="303">
        <v>0.25</v>
      </c>
      <c r="G122" s="39"/>
      <c r="H122" s="45"/>
    </row>
    <row r="123" spans="1:8" s="2" customFormat="1" ht="16.8" customHeight="1">
      <c r="A123" s="39"/>
      <c r="B123" s="45"/>
      <c r="C123" s="302" t="s">
        <v>1</v>
      </c>
      <c r="D123" s="302" t="s">
        <v>251</v>
      </c>
      <c r="E123" s="18" t="s">
        <v>1</v>
      </c>
      <c r="F123" s="303">
        <v>0.019</v>
      </c>
      <c r="G123" s="39"/>
      <c r="H123" s="45"/>
    </row>
    <row r="124" spans="1:8" s="2" customFormat="1" ht="16.8" customHeight="1">
      <c r="A124" s="39"/>
      <c r="B124" s="45"/>
      <c r="C124" s="302" t="s">
        <v>129</v>
      </c>
      <c r="D124" s="302" t="s">
        <v>130</v>
      </c>
      <c r="E124" s="18" t="s">
        <v>1</v>
      </c>
      <c r="F124" s="303">
        <v>102.896</v>
      </c>
      <c r="G124" s="39"/>
      <c r="H124" s="45"/>
    </row>
    <row r="125" spans="1:8" s="2" customFormat="1" ht="16.8" customHeight="1">
      <c r="A125" s="39"/>
      <c r="B125" s="45"/>
      <c r="C125" s="304" t="s">
        <v>892</v>
      </c>
      <c r="D125" s="39"/>
      <c r="E125" s="39"/>
      <c r="F125" s="39"/>
      <c r="G125" s="39"/>
      <c r="H125" s="45"/>
    </row>
    <row r="126" spans="1:8" s="2" customFormat="1" ht="12">
      <c r="A126" s="39"/>
      <c r="B126" s="45"/>
      <c r="C126" s="302" t="s">
        <v>240</v>
      </c>
      <c r="D126" s="302" t="s">
        <v>241</v>
      </c>
      <c r="E126" s="18" t="s">
        <v>207</v>
      </c>
      <c r="F126" s="303">
        <v>81.931</v>
      </c>
      <c r="G126" s="39"/>
      <c r="H126" s="45"/>
    </row>
    <row r="127" spans="1:8" s="2" customFormat="1" ht="16.8" customHeight="1">
      <c r="A127" s="39"/>
      <c r="B127" s="45"/>
      <c r="C127" s="302" t="s">
        <v>273</v>
      </c>
      <c r="D127" s="302" t="s">
        <v>274</v>
      </c>
      <c r="E127" s="18" t="s">
        <v>275</v>
      </c>
      <c r="F127" s="303">
        <v>170.208</v>
      </c>
      <c r="G127" s="39"/>
      <c r="H127" s="45"/>
    </row>
    <row r="128" spans="1:8" s="2" customFormat="1" ht="16.8" customHeight="1">
      <c r="A128" s="39"/>
      <c r="B128" s="45"/>
      <c r="C128" s="298" t="s">
        <v>132</v>
      </c>
      <c r="D128" s="299" t="s">
        <v>1</v>
      </c>
      <c r="E128" s="300" t="s">
        <v>1</v>
      </c>
      <c r="F128" s="301">
        <v>273.104</v>
      </c>
      <c r="G128" s="39"/>
      <c r="H128" s="45"/>
    </row>
    <row r="129" spans="1:8" s="2" customFormat="1" ht="16.8" customHeight="1">
      <c r="A129" s="39"/>
      <c r="B129" s="45"/>
      <c r="C129" s="302" t="s">
        <v>1</v>
      </c>
      <c r="D129" s="302" t="s">
        <v>175</v>
      </c>
      <c r="E129" s="18" t="s">
        <v>1</v>
      </c>
      <c r="F129" s="303">
        <v>0</v>
      </c>
      <c r="G129" s="39"/>
      <c r="H129" s="45"/>
    </row>
    <row r="130" spans="1:8" s="2" customFormat="1" ht="16.8" customHeight="1">
      <c r="A130" s="39"/>
      <c r="B130" s="45"/>
      <c r="C130" s="302" t="s">
        <v>1</v>
      </c>
      <c r="D130" s="302" t="s">
        <v>214</v>
      </c>
      <c r="E130" s="18" t="s">
        <v>1</v>
      </c>
      <c r="F130" s="303">
        <v>0</v>
      </c>
      <c r="G130" s="39"/>
      <c r="H130" s="45"/>
    </row>
    <row r="131" spans="1:8" s="2" customFormat="1" ht="16.8" customHeight="1">
      <c r="A131" s="39"/>
      <c r="B131" s="45"/>
      <c r="C131" s="302" t="s">
        <v>1</v>
      </c>
      <c r="D131" s="302" t="s">
        <v>215</v>
      </c>
      <c r="E131" s="18" t="s">
        <v>1</v>
      </c>
      <c r="F131" s="303">
        <v>344.64</v>
      </c>
      <c r="G131" s="39"/>
      <c r="H131" s="45"/>
    </row>
    <row r="132" spans="1:8" s="2" customFormat="1" ht="16.8" customHeight="1">
      <c r="A132" s="39"/>
      <c r="B132" s="45"/>
      <c r="C132" s="302" t="s">
        <v>1</v>
      </c>
      <c r="D132" s="302" t="s">
        <v>216</v>
      </c>
      <c r="E132" s="18" t="s">
        <v>1</v>
      </c>
      <c r="F132" s="303">
        <v>0.85</v>
      </c>
      <c r="G132" s="39"/>
      <c r="H132" s="45"/>
    </row>
    <row r="133" spans="1:8" s="2" customFormat="1" ht="16.8" customHeight="1">
      <c r="A133" s="39"/>
      <c r="B133" s="45"/>
      <c r="C133" s="302" t="s">
        <v>1</v>
      </c>
      <c r="D133" s="302" t="s">
        <v>217</v>
      </c>
      <c r="E133" s="18" t="s">
        <v>1</v>
      </c>
      <c r="F133" s="303">
        <v>0.019</v>
      </c>
      <c r="G133" s="39"/>
      <c r="H133" s="45"/>
    </row>
    <row r="134" spans="1:8" s="2" customFormat="1" ht="16.8" customHeight="1">
      <c r="A134" s="39"/>
      <c r="B134" s="45"/>
      <c r="C134" s="302" t="s">
        <v>1</v>
      </c>
      <c r="D134" s="302" t="s">
        <v>218</v>
      </c>
      <c r="E134" s="18" t="s">
        <v>1</v>
      </c>
      <c r="F134" s="303">
        <v>6.8</v>
      </c>
      <c r="G134" s="39"/>
      <c r="H134" s="45"/>
    </row>
    <row r="135" spans="1:8" s="2" customFormat="1" ht="16.8" customHeight="1">
      <c r="A135" s="39"/>
      <c r="B135" s="45"/>
      <c r="C135" s="302" t="s">
        <v>1</v>
      </c>
      <c r="D135" s="302" t="s">
        <v>219</v>
      </c>
      <c r="E135" s="18" t="s">
        <v>1</v>
      </c>
      <c r="F135" s="303">
        <v>5.175</v>
      </c>
      <c r="G135" s="39"/>
      <c r="H135" s="45"/>
    </row>
    <row r="136" spans="1:8" s="2" customFormat="1" ht="16.8" customHeight="1">
      <c r="A136" s="39"/>
      <c r="B136" s="45"/>
      <c r="C136" s="302" t="s">
        <v>1</v>
      </c>
      <c r="D136" s="302" t="s">
        <v>220</v>
      </c>
      <c r="E136" s="18" t="s">
        <v>1</v>
      </c>
      <c r="F136" s="303">
        <v>-80.595</v>
      </c>
      <c r="G136" s="39"/>
      <c r="H136" s="45"/>
    </row>
    <row r="137" spans="1:8" s="2" customFormat="1" ht="16.8" customHeight="1">
      <c r="A137" s="39"/>
      <c r="B137" s="45"/>
      <c r="C137" s="302" t="s">
        <v>1</v>
      </c>
      <c r="D137" s="302" t="s">
        <v>221</v>
      </c>
      <c r="E137" s="18" t="s">
        <v>1</v>
      </c>
      <c r="F137" s="303">
        <v>-3.785</v>
      </c>
      <c r="G137" s="39"/>
      <c r="H137" s="45"/>
    </row>
    <row r="138" spans="1:8" s="2" customFormat="1" ht="16.8" customHeight="1">
      <c r="A138" s="39"/>
      <c r="B138" s="45"/>
      <c r="C138" s="302" t="s">
        <v>132</v>
      </c>
      <c r="D138" s="302" t="s">
        <v>130</v>
      </c>
      <c r="E138" s="18" t="s">
        <v>1</v>
      </c>
      <c r="F138" s="303">
        <v>273.104</v>
      </c>
      <c r="G138" s="39"/>
      <c r="H138" s="45"/>
    </row>
    <row r="139" spans="1:8" s="2" customFormat="1" ht="16.8" customHeight="1">
      <c r="A139" s="39"/>
      <c r="B139" s="45"/>
      <c r="C139" s="304" t="s">
        <v>892</v>
      </c>
      <c r="D139" s="39"/>
      <c r="E139" s="39"/>
      <c r="F139" s="39"/>
      <c r="G139" s="39"/>
      <c r="H139" s="45"/>
    </row>
    <row r="140" spans="1:8" s="2" customFormat="1" ht="12">
      <c r="A140" s="39"/>
      <c r="B140" s="45"/>
      <c r="C140" s="302" t="s">
        <v>211</v>
      </c>
      <c r="D140" s="302" t="s">
        <v>212</v>
      </c>
      <c r="E140" s="18" t="s">
        <v>207</v>
      </c>
      <c r="F140" s="303">
        <v>81.931</v>
      </c>
      <c r="G140" s="39"/>
      <c r="H140" s="45"/>
    </row>
    <row r="141" spans="1:8" s="2" customFormat="1" ht="12">
      <c r="A141" s="39"/>
      <c r="B141" s="45"/>
      <c r="C141" s="302" t="s">
        <v>224</v>
      </c>
      <c r="D141" s="302" t="s">
        <v>225</v>
      </c>
      <c r="E141" s="18" t="s">
        <v>207</v>
      </c>
      <c r="F141" s="303">
        <v>191.173</v>
      </c>
      <c r="G141" s="39"/>
      <c r="H141" s="45"/>
    </row>
    <row r="142" spans="1:8" s="2" customFormat="1" ht="12">
      <c r="A142" s="39"/>
      <c r="B142" s="45"/>
      <c r="C142" s="302" t="s">
        <v>240</v>
      </c>
      <c r="D142" s="302" t="s">
        <v>241</v>
      </c>
      <c r="E142" s="18" t="s">
        <v>207</v>
      </c>
      <c r="F142" s="303">
        <v>81.931</v>
      </c>
      <c r="G142" s="39"/>
      <c r="H142" s="45"/>
    </row>
    <row r="143" spans="1:8" s="2" customFormat="1" ht="16.8" customHeight="1">
      <c r="A143" s="39"/>
      <c r="B143" s="45"/>
      <c r="C143" s="302" t="s">
        <v>273</v>
      </c>
      <c r="D143" s="302" t="s">
        <v>274</v>
      </c>
      <c r="E143" s="18" t="s">
        <v>275</v>
      </c>
      <c r="F143" s="303">
        <v>170.208</v>
      </c>
      <c r="G143" s="39"/>
      <c r="H143" s="45"/>
    </row>
    <row r="144" spans="1:8" s="2" customFormat="1" ht="26.4" customHeight="1">
      <c r="A144" s="39"/>
      <c r="B144" s="45"/>
      <c r="C144" s="297" t="s">
        <v>893</v>
      </c>
      <c r="D144" s="297" t="s">
        <v>89</v>
      </c>
      <c r="E144" s="39"/>
      <c r="F144" s="39"/>
      <c r="G144" s="39"/>
      <c r="H144" s="45"/>
    </row>
    <row r="145" spans="1:8" s="2" customFormat="1" ht="16.8" customHeight="1">
      <c r="A145" s="39"/>
      <c r="B145" s="45"/>
      <c r="C145" s="298" t="s">
        <v>101</v>
      </c>
      <c r="D145" s="299" t="s">
        <v>96</v>
      </c>
      <c r="E145" s="300" t="s">
        <v>1</v>
      </c>
      <c r="F145" s="301">
        <v>4.698</v>
      </c>
      <c r="G145" s="39"/>
      <c r="H145" s="45"/>
    </row>
    <row r="146" spans="1:8" s="2" customFormat="1" ht="16.8" customHeight="1">
      <c r="A146" s="39"/>
      <c r="B146" s="45"/>
      <c r="C146" s="302" t="s">
        <v>1</v>
      </c>
      <c r="D146" s="302" t="s">
        <v>175</v>
      </c>
      <c r="E146" s="18" t="s">
        <v>1</v>
      </c>
      <c r="F146" s="303">
        <v>0</v>
      </c>
      <c r="G146" s="39"/>
      <c r="H146" s="45"/>
    </row>
    <row r="147" spans="1:8" s="2" customFormat="1" ht="16.8" customHeight="1">
      <c r="A147" s="39"/>
      <c r="B147" s="45"/>
      <c r="C147" s="302" t="s">
        <v>1</v>
      </c>
      <c r="D147" s="302" t="s">
        <v>243</v>
      </c>
      <c r="E147" s="18" t="s">
        <v>1</v>
      </c>
      <c r="F147" s="303">
        <v>0</v>
      </c>
      <c r="G147" s="39"/>
      <c r="H147" s="45"/>
    </row>
    <row r="148" spans="1:8" s="2" customFormat="1" ht="16.8" customHeight="1">
      <c r="A148" s="39"/>
      <c r="B148" s="45"/>
      <c r="C148" s="302" t="s">
        <v>1</v>
      </c>
      <c r="D148" s="302" t="s">
        <v>244</v>
      </c>
      <c r="E148" s="18" t="s">
        <v>1</v>
      </c>
      <c r="F148" s="303">
        <v>0</v>
      </c>
      <c r="G148" s="39"/>
      <c r="H148" s="45"/>
    </row>
    <row r="149" spans="1:8" s="2" customFormat="1" ht="16.8" customHeight="1">
      <c r="A149" s="39"/>
      <c r="B149" s="45"/>
      <c r="C149" s="302" t="s">
        <v>1</v>
      </c>
      <c r="D149" s="302" t="s">
        <v>737</v>
      </c>
      <c r="E149" s="18" t="s">
        <v>1</v>
      </c>
      <c r="F149" s="303">
        <v>0.729</v>
      </c>
      <c r="G149" s="39"/>
      <c r="H149" s="45"/>
    </row>
    <row r="150" spans="1:8" s="2" customFormat="1" ht="16.8" customHeight="1">
      <c r="A150" s="39"/>
      <c r="B150" s="45"/>
      <c r="C150" s="302" t="s">
        <v>1</v>
      </c>
      <c r="D150" s="302" t="s">
        <v>738</v>
      </c>
      <c r="E150" s="18" t="s">
        <v>1</v>
      </c>
      <c r="F150" s="303">
        <v>3.969</v>
      </c>
      <c r="G150" s="39"/>
      <c r="H150" s="45"/>
    </row>
    <row r="151" spans="1:8" s="2" customFormat="1" ht="16.8" customHeight="1">
      <c r="A151" s="39"/>
      <c r="B151" s="45"/>
      <c r="C151" s="302" t="s">
        <v>101</v>
      </c>
      <c r="D151" s="302" t="s">
        <v>96</v>
      </c>
      <c r="E151" s="18" t="s">
        <v>1</v>
      </c>
      <c r="F151" s="303">
        <v>4.698</v>
      </c>
      <c r="G151" s="39"/>
      <c r="H151" s="45"/>
    </row>
    <row r="152" spans="1:8" s="2" customFormat="1" ht="16.8" customHeight="1">
      <c r="A152" s="39"/>
      <c r="B152" s="45"/>
      <c r="C152" s="304" t="s">
        <v>892</v>
      </c>
      <c r="D152" s="39"/>
      <c r="E152" s="39"/>
      <c r="F152" s="39"/>
      <c r="G152" s="39"/>
      <c r="H152" s="45"/>
    </row>
    <row r="153" spans="1:8" s="2" customFormat="1" ht="12">
      <c r="A153" s="39"/>
      <c r="B153" s="45"/>
      <c r="C153" s="302" t="s">
        <v>240</v>
      </c>
      <c r="D153" s="302" t="s">
        <v>241</v>
      </c>
      <c r="E153" s="18" t="s">
        <v>207</v>
      </c>
      <c r="F153" s="303">
        <v>11.983</v>
      </c>
      <c r="G153" s="39"/>
      <c r="H153" s="45"/>
    </row>
    <row r="154" spans="1:8" s="2" customFormat="1" ht="16.8" customHeight="1">
      <c r="A154" s="39"/>
      <c r="B154" s="45"/>
      <c r="C154" s="302" t="s">
        <v>260</v>
      </c>
      <c r="D154" s="302" t="s">
        <v>261</v>
      </c>
      <c r="E154" s="18" t="s">
        <v>207</v>
      </c>
      <c r="F154" s="303">
        <v>39.896</v>
      </c>
      <c r="G154" s="39"/>
      <c r="H154" s="45"/>
    </row>
    <row r="155" spans="1:8" s="2" customFormat="1" ht="16.8" customHeight="1">
      <c r="A155" s="39"/>
      <c r="B155" s="45"/>
      <c r="C155" s="302" t="s">
        <v>321</v>
      </c>
      <c r="D155" s="302" t="s">
        <v>322</v>
      </c>
      <c r="E155" s="18" t="s">
        <v>275</v>
      </c>
      <c r="F155" s="303">
        <v>4.698</v>
      </c>
      <c r="G155" s="39"/>
      <c r="H155" s="45"/>
    </row>
    <row r="156" spans="1:8" s="2" customFormat="1" ht="16.8" customHeight="1">
      <c r="A156" s="39"/>
      <c r="B156" s="45"/>
      <c r="C156" s="298" t="s">
        <v>103</v>
      </c>
      <c r="D156" s="299" t="s">
        <v>96</v>
      </c>
      <c r="E156" s="300" t="s">
        <v>1</v>
      </c>
      <c r="F156" s="301">
        <v>16.444</v>
      </c>
      <c r="G156" s="39"/>
      <c r="H156" s="45"/>
    </row>
    <row r="157" spans="1:8" s="2" customFormat="1" ht="16.8" customHeight="1">
      <c r="A157" s="39"/>
      <c r="B157" s="45"/>
      <c r="C157" s="302" t="s">
        <v>1</v>
      </c>
      <c r="D157" s="302" t="s">
        <v>246</v>
      </c>
      <c r="E157" s="18" t="s">
        <v>1</v>
      </c>
      <c r="F157" s="303">
        <v>0</v>
      </c>
      <c r="G157" s="39"/>
      <c r="H157" s="45"/>
    </row>
    <row r="158" spans="1:8" s="2" customFormat="1" ht="16.8" customHeight="1">
      <c r="A158" s="39"/>
      <c r="B158" s="45"/>
      <c r="C158" s="302" t="s">
        <v>1</v>
      </c>
      <c r="D158" s="302" t="s">
        <v>739</v>
      </c>
      <c r="E158" s="18" t="s">
        <v>1</v>
      </c>
      <c r="F158" s="303">
        <v>2.552</v>
      </c>
      <c r="G158" s="39"/>
      <c r="H158" s="45"/>
    </row>
    <row r="159" spans="1:8" s="2" customFormat="1" ht="16.8" customHeight="1">
      <c r="A159" s="39"/>
      <c r="B159" s="45"/>
      <c r="C159" s="302" t="s">
        <v>1</v>
      </c>
      <c r="D159" s="302" t="s">
        <v>740</v>
      </c>
      <c r="E159" s="18" t="s">
        <v>1</v>
      </c>
      <c r="F159" s="303">
        <v>13.892</v>
      </c>
      <c r="G159" s="39"/>
      <c r="H159" s="45"/>
    </row>
    <row r="160" spans="1:8" s="2" customFormat="1" ht="16.8" customHeight="1">
      <c r="A160" s="39"/>
      <c r="B160" s="45"/>
      <c r="C160" s="302" t="s">
        <v>103</v>
      </c>
      <c r="D160" s="302" t="s">
        <v>96</v>
      </c>
      <c r="E160" s="18" t="s">
        <v>1</v>
      </c>
      <c r="F160" s="303">
        <v>16.444</v>
      </c>
      <c r="G160" s="39"/>
      <c r="H160" s="45"/>
    </row>
    <row r="161" spans="1:8" s="2" customFormat="1" ht="16.8" customHeight="1">
      <c r="A161" s="39"/>
      <c r="B161" s="45"/>
      <c r="C161" s="304" t="s">
        <v>892</v>
      </c>
      <c r="D161" s="39"/>
      <c r="E161" s="39"/>
      <c r="F161" s="39"/>
      <c r="G161" s="39"/>
      <c r="H161" s="45"/>
    </row>
    <row r="162" spans="1:8" s="2" customFormat="1" ht="12">
      <c r="A162" s="39"/>
      <c r="B162" s="45"/>
      <c r="C162" s="302" t="s">
        <v>240</v>
      </c>
      <c r="D162" s="302" t="s">
        <v>241</v>
      </c>
      <c r="E162" s="18" t="s">
        <v>207</v>
      </c>
      <c r="F162" s="303">
        <v>11.983</v>
      </c>
      <c r="G162" s="39"/>
      <c r="H162" s="45"/>
    </row>
    <row r="163" spans="1:8" s="2" customFormat="1" ht="16.8" customHeight="1">
      <c r="A163" s="39"/>
      <c r="B163" s="45"/>
      <c r="C163" s="302" t="s">
        <v>284</v>
      </c>
      <c r="D163" s="302" t="s">
        <v>285</v>
      </c>
      <c r="E163" s="18" t="s">
        <v>207</v>
      </c>
      <c r="F163" s="303">
        <v>16.398</v>
      </c>
      <c r="G163" s="39"/>
      <c r="H163" s="45"/>
    </row>
    <row r="164" spans="1:8" s="2" customFormat="1" ht="16.8" customHeight="1">
      <c r="A164" s="39"/>
      <c r="B164" s="45"/>
      <c r="C164" s="298" t="s">
        <v>105</v>
      </c>
      <c r="D164" s="299" t="s">
        <v>1</v>
      </c>
      <c r="E164" s="300" t="s">
        <v>1</v>
      </c>
      <c r="F164" s="301">
        <v>28.05</v>
      </c>
      <c r="G164" s="39"/>
      <c r="H164" s="45"/>
    </row>
    <row r="165" spans="1:8" s="2" customFormat="1" ht="16.8" customHeight="1">
      <c r="A165" s="39"/>
      <c r="B165" s="45"/>
      <c r="C165" s="302" t="s">
        <v>105</v>
      </c>
      <c r="D165" s="302" t="s">
        <v>831</v>
      </c>
      <c r="E165" s="18" t="s">
        <v>1</v>
      </c>
      <c r="F165" s="303">
        <v>28.05</v>
      </c>
      <c r="G165" s="39"/>
      <c r="H165" s="45"/>
    </row>
    <row r="166" spans="1:8" s="2" customFormat="1" ht="16.8" customHeight="1">
      <c r="A166" s="39"/>
      <c r="B166" s="45"/>
      <c r="C166" s="304" t="s">
        <v>892</v>
      </c>
      <c r="D166" s="39"/>
      <c r="E166" s="39"/>
      <c r="F166" s="39"/>
      <c r="G166" s="39"/>
      <c r="H166" s="45"/>
    </row>
    <row r="167" spans="1:8" s="2" customFormat="1" ht="16.8" customHeight="1">
      <c r="A167" s="39"/>
      <c r="B167" s="45"/>
      <c r="C167" s="302" t="s">
        <v>627</v>
      </c>
      <c r="D167" s="302" t="s">
        <v>628</v>
      </c>
      <c r="E167" s="18" t="s">
        <v>293</v>
      </c>
      <c r="F167" s="303">
        <v>28.05</v>
      </c>
      <c r="G167" s="39"/>
      <c r="H167" s="45"/>
    </row>
    <row r="168" spans="1:8" s="2" customFormat="1" ht="16.8" customHeight="1">
      <c r="A168" s="39"/>
      <c r="B168" s="45"/>
      <c r="C168" s="302" t="s">
        <v>637</v>
      </c>
      <c r="D168" s="302" t="s">
        <v>638</v>
      </c>
      <c r="E168" s="18" t="s">
        <v>293</v>
      </c>
      <c r="F168" s="303">
        <v>28.05</v>
      </c>
      <c r="G168" s="39"/>
      <c r="H168" s="45"/>
    </row>
    <row r="169" spans="1:8" s="2" customFormat="1" ht="16.8" customHeight="1">
      <c r="A169" s="39"/>
      <c r="B169" s="45"/>
      <c r="C169" s="298" t="s">
        <v>673</v>
      </c>
      <c r="D169" s="299" t="s">
        <v>1</v>
      </c>
      <c r="E169" s="300" t="s">
        <v>1</v>
      </c>
      <c r="F169" s="301">
        <v>67.4</v>
      </c>
      <c r="G169" s="39"/>
      <c r="H169" s="45"/>
    </row>
    <row r="170" spans="1:8" s="2" customFormat="1" ht="16.8" customHeight="1">
      <c r="A170" s="39"/>
      <c r="B170" s="45"/>
      <c r="C170" s="302" t="s">
        <v>1</v>
      </c>
      <c r="D170" s="302" t="s">
        <v>181</v>
      </c>
      <c r="E170" s="18" t="s">
        <v>1</v>
      </c>
      <c r="F170" s="303">
        <v>0</v>
      </c>
      <c r="G170" s="39"/>
      <c r="H170" s="45"/>
    </row>
    <row r="171" spans="1:8" s="2" customFormat="1" ht="16.8" customHeight="1">
      <c r="A171" s="39"/>
      <c r="B171" s="45"/>
      <c r="C171" s="302" t="s">
        <v>673</v>
      </c>
      <c r="D171" s="302" t="s">
        <v>758</v>
      </c>
      <c r="E171" s="18" t="s">
        <v>1</v>
      </c>
      <c r="F171" s="303">
        <v>67.4</v>
      </c>
      <c r="G171" s="39"/>
      <c r="H171" s="45"/>
    </row>
    <row r="172" spans="1:8" s="2" customFormat="1" ht="16.8" customHeight="1">
      <c r="A172" s="39"/>
      <c r="B172" s="45"/>
      <c r="C172" s="304" t="s">
        <v>892</v>
      </c>
      <c r="D172" s="39"/>
      <c r="E172" s="39"/>
      <c r="F172" s="39"/>
      <c r="G172" s="39"/>
      <c r="H172" s="45"/>
    </row>
    <row r="173" spans="1:8" s="2" customFormat="1" ht="16.8" customHeight="1">
      <c r="A173" s="39"/>
      <c r="B173" s="45"/>
      <c r="C173" s="302" t="s">
        <v>755</v>
      </c>
      <c r="D173" s="302" t="s">
        <v>756</v>
      </c>
      <c r="E173" s="18" t="s">
        <v>170</v>
      </c>
      <c r="F173" s="303">
        <v>67.4</v>
      </c>
      <c r="G173" s="39"/>
      <c r="H173" s="45"/>
    </row>
    <row r="174" spans="1:8" s="2" customFormat="1" ht="16.8" customHeight="1">
      <c r="A174" s="39"/>
      <c r="B174" s="45"/>
      <c r="C174" s="302" t="s">
        <v>752</v>
      </c>
      <c r="D174" s="302" t="s">
        <v>753</v>
      </c>
      <c r="E174" s="18" t="s">
        <v>170</v>
      </c>
      <c r="F174" s="303">
        <v>67.4</v>
      </c>
      <c r="G174" s="39"/>
      <c r="H174" s="45"/>
    </row>
    <row r="175" spans="1:8" s="2" customFormat="1" ht="16.8" customHeight="1">
      <c r="A175" s="39"/>
      <c r="B175" s="45"/>
      <c r="C175" s="302" t="s">
        <v>764</v>
      </c>
      <c r="D175" s="302" t="s">
        <v>765</v>
      </c>
      <c r="E175" s="18" t="s">
        <v>170</v>
      </c>
      <c r="F175" s="303">
        <v>67.4</v>
      </c>
      <c r="G175" s="39"/>
      <c r="H175" s="45"/>
    </row>
    <row r="176" spans="1:8" s="2" customFormat="1" ht="16.8" customHeight="1">
      <c r="A176" s="39"/>
      <c r="B176" s="45"/>
      <c r="C176" s="302" t="s">
        <v>759</v>
      </c>
      <c r="D176" s="302" t="s">
        <v>760</v>
      </c>
      <c r="E176" s="18" t="s">
        <v>761</v>
      </c>
      <c r="F176" s="303">
        <v>2.022</v>
      </c>
      <c r="G176" s="39"/>
      <c r="H176" s="45"/>
    </row>
    <row r="177" spans="1:8" s="2" customFormat="1" ht="16.8" customHeight="1">
      <c r="A177" s="39"/>
      <c r="B177" s="45"/>
      <c r="C177" s="298" t="s">
        <v>107</v>
      </c>
      <c r="D177" s="299" t="s">
        <v>1</v>
      </c>
      <c r="E177" s="300" t="s">
        <v>1</v>
      </c>
      <c r="F177" s="301">
        <v>232.88</v>
      </c>
      <c r="G177" s="39"/>
      <c r="H177" s="45"/>
    </row>
    <row r="178" spans="1:8" s="2" customFormat="1" ht="16.8" customHeight="1">
      <c r="A178" s="39"/>
      <c r="B178" s="45"/>
      <c r="C178" s="302" t="s">
        <v>1</v>
      </c>
      <c r="D178" s="302" t="s">
        <v>175</v>
      </c>
      <c r="E178" s="18" t="s">
        <v>1</v>
      </c>
      <c r="F178" s="303">
        <v>0</v>
      </c>
      <c r="G178" s="39"/>
      <c r="H178" s="45"/>
    </row>
    <row r="179" spans="1:8" s="2" customFormat="1" ht="16.8" customHeight="1">
      <c r="A179" s="39"/>
      <c r="B179" s="45"/>
      <c r="C179" s="302" t="s">
        <v>1</v>
      </c>
      <c r="D179" s="302" t="s">
        <v>733</v>
      </c>
      <c r="E179" s="18" t="s">
        <v>1</v>
      </c>
      <c r="F179" s="303">
        <v>30.6</v>
      </c>
      <c r="G179" s="39"/>
      <c r="H179" s="45"/>
    </row>
    <row r="180" spans="1:8" s="2" customFormat="1" ht="16.8" customHeight="1">
      <c r="A180" s="39"/>
      <c r="B180" s="45"/>
      <c r="C180" s="302" t="s">
        <v>1</v>
      </c>
      <c r="D180" s="302" t="s">
        <v>734</v>
      </c>
      <c r="E180" s="18" t="s">
        <v>1</v>
      </c>
      <c r="F180" s="303">
        <v>166.6</v>
      </c>
      <c r="G180" s="39"/>
      <c r="H180" s="45"/>
    </row>
    <row r="181" spans="1:8" s="2" customFormat="1" ht="16.8" customHeight="1">
      <c r="A181" s="39"/>
      <c r="B181" s="45"/>
      <c r="C181" s="302" t="s">
        <v>1</v>
      </c>
      <c r="D181" s="302" t="s">
        <v>735</v>
      </c>
      <c r="E181" s="18" t="s">
        <v>1</v>
      </c>
      <c r="F181" s="303">
        <v>13.6</v>
      </c>
      <c r="G181" s="39"/>
      <c r="H181" s="45"/>
    </row>
    <row r="182" spans="1:8" s="2" customFormat="1" ht="16.8" customHeight="1">
      <c r="A182" s="39"/>
      <c r="B182" s="45"/>
      <c r="C182" s="302" t="s">
        <v>1</v>
      </c>
      <c r="D182" s="302" t="s">
        <v>736</v>
      </c>
      <c r="E182" s="18" t="s">
        <v>1</v>
      </c>
      <c r="F182" s="303">
        <v>22.08</v>
      </c>
      <c r="G182" s="39"/>
      <c r="H182" s="45"/>
    </row>
    <row r="183" spans="1:8" s="2" customFormat="1" ht="16.8" customHeight="1">
      <c r="A183" s="39"/>
      <c r="B183" s="45"/>
      <c r="C183" s="302" t="s">
        <v>107</v>
      </c>
      <c r="D183" s="302" t="s">
        <v>130</v>
      </c>
      <c r="E183" s="18" t="s">
        <v>1</v>
      </c>
      <c r="F183" s="303">
        <v>232.88</v>
      </c>
      <c r="G183" s="39"/>
      <c r="H183" s="45"/>
    </row>
    <row r="184" spans="1:8" s="2" customFormat="1" ht="16.8" customHeight="1">
      <c r="A184" s="39"/>
      <c r="B184" s="45"/>
      <c r="C184" s="304" t="s">
        <v>892</v>
      </c>
      <c r="D184" s="39"/>
      <c r="E184" s="39"/>
      <c r="F184" s="39"/>
      <c r="G184" s="39"/>
      <c r="H184" s="45"/>
    </row>
    <row r="185" spans="1:8" s="2" customFormat="1" ht="16.8" customHeight="1">
      <c r="A185" s="39"/>
      <c r="B185" s="45"/>
      <c r="C185" s="302" t="s">
        <v>229</v>
      </c>
      <c r="D185" s="302" t="s">
        <v>230</v>
      </c>
      <c r="E185" s="18" t="s">
        <v>170</v>
      </c>
      <c r="F185" s="303">
        <v>232.88</v>
      </c>
      <c r="G185" s="39"/>
      <c r="H185" s="45"/>
    </row>
    <row r="186" spans="1:8" s="2" customFormat="1" ht="16.8" customHeight="1">
      <c r="A186" s="39"/>
      <c r="B186" s="45"/>
      <c r="C186" s="302" t="s">
        <v>235</v>
      </c>
      <c r="D186" s="302" t="s">
        <v>236</v>
      </c>
      <c r="E186" s="18" t="s">
        <v>170</v>
      </c>
      <c r="F186" s="303">
        <v>116.44</v>
      </c>
      <c r="G186" s="39"/>
      <c r="H186" s="45"/>
    </row>
    <row r="187" spans="1:8" s="2" customFormat="1" ht="16.8" customHeight="1">
      <c r="A187" s="39"/>
      <c r="B187" s="45"/>
      <c r="C187" s="298" t="s">
        <v>110</v>
      </c>
      <c r="D187" s="299" t="s">
        <v>1</v>
      </c>
      <c r="E187" s="300" t="s">
        <v>1</v>
      </c>
      <c r="F187" s="301">
        <v>58</v>
      </c>
      <c r="G187" s="39"/>
      <c r="H187" s="45"/>
    </row>
    <row r="188" spans="1:8" s="2" customFormat="1" ht="16.8" customHeight="1">
      <c r="A188" s="39"/>
      <c r="B188" s="45"/>
      <c r="C188" s="302" t="s">
        <v>1</v>
      </c>
      <c r="D188" s="302" t="s">
        <v>365</v>
      </c>
      <c r="E188" s="18" t="s">
        <v>1</v>
      </c>
      <c r="F188" s="303">
        <v>0</v>
      </c>
      <c r="G188" s="39"/>
      <c r="H188" s="45"/>
    </row>
    <row r="189" spans="1:8" s="2" customFormat="1" ht="16.8" customHeight="1">
      <c r="A189" s="39"/>
      <c r="B189" s="45"/>
      <c r="C189" s="302" t="s">
        <v>1</v>
      </c>
      <c r="D189" s="302" t="s">
        <v>793</v>
      </c>
      <c r="E189" s="18" t="s">
        <v>1</v>
      </c>
      <c r="F189" s="303">
        <v>9</v>
      </c>
      <c r="G189" s="39"/>
      <c r="H189" s="45"/>
    </row>
    <row r="190" spans="1:8" s="2" customFormat="1" ht="16.8" customHeight="1">
      <c r="A190" s="39"/>
      <c r="B190" s="45"/>
      <c r="C190" s="302" t="s">
        <v>1</v>
      </c>
      <c r="D190" s="302" t="s">
        <v>794</v>
      </c>
      <c r="E190" s="18" t="s">
        <v>1</v>
      </c>
      <c r="F190" s="303">
        <v>49</v>
      </c>
      <c r="G190" s="39"/>
      <c r="H190" s="45"/>
    </row>
    <row r="191" spans="1:8" s="2" customFormat="1" ht="16.8" customHeight="1">
      <c r="A191" s="39"/>
      <c r="B191" s="45"/>
      <c r="C191" s="302" t="s">
        <v>110</v>
      </c>
      <c r="D191" s="302" t="s">
        <v>130</v>
      </c>
      <c r="E191" s="18" t="s">
        <v>1</v>
      </c>
      <c r="F191" s="303">
        <v>58</v>
      </c>
      <c r="G191" s="39"/>
      <c r="H191" s="45"/>
    </row>
    <row r="192" spans="1:8" s="2" customFormat="1" ht="16.8" customHeight="1">
      <c r="A192" s="39"/>
      <c r="B192" s="45"/>
      <c r="C192" s="304" t="s">
        <v>892</v>
      </c>
      <c r="D192" s="39"/>
      <c r="E192" s="39"/>
      <c r="F192" s="39"/>
      <c r="G192" s="39"/>
      <c r="H192" s="45"/>
    </row>
    <row r="193" spans="1:8" s="2" customFormat="1" ht="16.8" customHeight="1">
      <c r="A193" s="39"/>
      <c r="B193" s="45"/>
      <c r="C193" s="302" t="s">
        <v>790</v>
      </c>
      <c r="D193" s="302" t="s">
        <v>791</v>
      </c>
      <c r="E193" s="18" t="s">
        <v>185</v>
      </c>
      <c r="F193" s="303">
        <v>58</v>
      </c>
      <c r="G193" s="39"/>
      <c r="H193" s="45"/>
    </row>
    <row r="194" spans="1:8" s="2" customFormat="1" ht="16.8" customHeight="1">
      <c r="A194" s="39"/>
      <c r="B194" s="45"/>
      <c r="C194" s="302" t="s">
        <v>379</v>
      </c>
      <c r="D194" s="302" t="s">
        <v>380</v>
      </c>
      <c r="E194" s="18" t="s">
        <v>185</v>
      </c>
      <c r="F194" s="303">
        <v>58.87</v>
      </c>
      <c r="G194" s="39"/>
      <c r="H194" s="45"/>
    </row>
    <row r="195" spans="1:8" s="2" customFormat="1" ht="16.8" customHeight="1">
      <c r="A195" s="39"/>
      <c r="B195" s="45"/>
      <c r="C195" s="298" t="s">
        <v>115</v>
      </c>
      <c r="D195" s="299" t="s">
        <v>1</v>
      </c>
      <c r="E195" s="300" t="s">
        <v>1</v>
      </c>
      <c r="F195" s="301">
        <v>59.36</v>
      </c>
      <c r="G195" s="39"/>
      <c r="H195" s="45"/>
    </row>
    <row r="196" spans="1:8" s="2" customFormat="1" ht="16.8" customHeight="1">
      <c r="A196" s="39"/>
      <c r="B196" s="45"/>
      <c r="C196" s="302" t="s">
        <v>1</v>
      </c>
      <c r="D196" s="302" t="s">
        <v>339</v>
      </c>
      <c r="E196" s="18" t="s">
        <v>1</v>
      </c>
      <c r="F196" s="303">
        <v>0</v>
      </c>
      <c r="G196" s="39"/>
      <c r="H196" s="45"/>
    </row>
    <row r="197" spans="1:8" s="2" customFormat="1" ht="16.8" customHeight="1">
      <c r="A197" s="39"/>
      <c r="B197" s="45"/>
      <c r="C197" s="302" t="s">
        <v>1</v>
      </c>
      <c r="D197" s="302" t="s">
        <v>824</v>
      </c>
      <c r="E197" s="18" t="s">
        <v>1</v>
      </c>
      <c r="F197" s="303">
        <v>59.36</v>
      </c>
      <c r="G197" s="39"/>
      <c r="H197" s="45"/>
    </row>
    <row r="198" spans="1:8" s="2" customFormat="1" ht="16.8" customHeight="1">
      <c r="A198" s="39"/>
      <c r="B198" s="45"/>
      <c r="C198" s="302" t="s">
        <v>115</v>
      </c>
      <c r="D198" s="302" t="s">
        <v>130</v>
      </c>
      <c r="E198" s="18" t="s">
        <v>1</v>
      </c>
      <c r="F198" s="303">
        <v>59.36</v>
      </c>
      <c r="G198" s="39"/>
      <c r="H198" s="45"/>
    </row>
    <row r="199" spans="1:8" s="2" customFormat="1" ht="16.8" customHeight="1">
      <c r="A199" s="39"/>
      <c r="B199" s="45"/>
      <c r="C199" s="304" t="s">
        <v>892</v>
      </c>
      <c r="D199" s="39"/>
      <c r="E199" s="39"/>
      <c r="F199" s="39"/>
      <c r="G199" s="39"/>
      <c r="H199" s="45"/>
    </row>
    <row r="200" spans="1:8" s="2" customFormat="1" ht="16.8" customHeight="1">
      <c r="A200" s="39"/>
      <c r="B200" s="45"/>
      <c r="C200" s="302" t="s">
        <v>600</v>
      </c>
      <c r="D200" s="302" t="s">
        <v>601</v>
      </c>
      <c r="E200" s="18" t="s">
        <v>185</v>
      </c>
      <c r="F200" s="303">
        <v>59.36</v>
      </c>
      <c r="G200" s="39"/>
      <c r="H200" s="45"/>
    </row>
    <row r="201" spans="1:8" s="2" customFormat="1" ht="16.8" customHeight="1">
      <c r="A201" s="39"/>
      <c r="B201" s="45"/>
      <c r="C201" s="302" t="s">
        <v>605</v>
      </c>
      <c r="D201" s="302" t="s">
        <v>606</v>
      </c>
      <c r="E201" s="18" t="s">
        <v>185</v>
      </c>
      <c r="F201" s="303">
        <v>59.36</v>
      </c>
      <c r="G201" s="39"/>
      <c r="H201" s="45"/>
    </row>
    <row r="202" spans="1:8" s="2" customFormat="1" ht="16.8" customHeight="1">
      <c r="A202" s="39"/>
      <c r="B202" s="45"/>
      <c r="C202" s="298" t="s">
        <v>118</v>
      </c>
      <c r="D202" s="299" t="s">
        <v>1</v>
      </c>
      <c r="E202" s="300" t="s">
        <v>1</v>
      </c>
      <c r="F202" s="301">
        <v>39.896</v>
      </c>
      <c r="G202" s="39"/>
      <c r="H202" s="45"/>
    </row>
    <row r="203" spans="1:8" s="2" customFormat="1" ht="16.8" customHeight="1">
      <c r="A203" s="39"/>
      <c r="B203" s="45"/>
      <c r="C203" s="302" t="s">
        <v>1</v>
      </c>
      <c r="D203" s="302" t="s">
        <v>181</v>
      </c>
      <c r="E203" s="18" t="s">
        <v>1</v>
      </c>
      <c r="F203" s="303">
        <v>0</v>
      </c>
      <c r="G203" s="39"/>
      <c r="H203" s="45"/>
    </row>
    <row r="204" spans="1:8" s="2" customFormat="1" ht="16.8" customHeight="1">
      <c r="A204" s="39"/>
      <c r="B204" s="45"/>
      <c r="C204" s="302" t="s">
        <v>1</v>
      </c>
      <c r="D204" s="302" t="s">
        <v>308</v>
      </c>
      <c r="E204" s="18" t="s">
        <v>1</v>
      </c>
      <c r="F204" s="303">
        <v>0</v>
      </c>
      <c r="G204" s="39"/>
      <c r="H204" s="45"/>
    </row>
    <row r="205" spans="1:8" s="2" customFormat="1" ht="16.8" customHeight="1">
      <c r="A205" s="39"/>
      <c r="B205" s="45"/>
      <c r="C205" s="302" t="s">
        <v>1</v>
      </c>
      <c r="D205" s="302" t="s">
        <v>751</v>
      </c>
      <c r="E205" s="18" t="s">
        <v>1</v>
      </c>
      <c r="F205" s="303">
        <v>39.896</v>
      </c>
      <c r="G205" s="39"/>
      <c r="H205" s="45"/>
    </row>
    <row r="206" spans="1:8" s="2" customFormat="1" ht="16.8" customHeight="1">
      <c r="A206" s="39"/>
      <c r="B206" s="45"/>
      <c r="C206" s="302" t="s">
        <v>118</v>
      </c>
      <c r="D206" s="302" t="s">
        <v>130</v>
      </c>
      <c r="E206" s="18" t="s">
        <v>1</v>
      </c>
      <c r="F206" s="303">
        <v>39.896</v>
      </c>
      <c r="G206" s="39"/>
      <c r="H206" s="45"/>
    </row>
    <row r="207" spans="1:8" s="2" customFormat="1" ht="16.8" customHeight="1">
      <c r="A207" s="39"/>
      <c r="B207" s="45"/>
      <c r="C207" s="304" t="s">
        <v>892</v>
      </c>
      <c r="D207" s="39"/>
      <c r="E207" s="39"/>
      <c r="F207" s="39"/>
      <c r="G207" s="39"/>
      <c r="H207" s="45"/>
    </row>
    <row r="208" spans="1:8" s="2" customFormat="1" ht="16.8" customHeight="1">
      <c r="A208" s="39"/>
      <c r="B208" s="45"/>
      <c r="C208" s="302" t="s">
        <v>260</v>
      </c>
      <c r="D208" s="302" t="s">
        <v>261</v>
      </c>
      <c r="E208" s="18" t="s">
        <v>207</v>
      </c>
      <c r="F208" s="303">
        <v>39.896</v>
      </c>
      <c r="G208" s="39"/>
      <c r="H208" s="45"/>
    </row>
    <row r="209" spans="1:8" s="2" customFormat="1" ht="12">
      <c r="A209" s="39"/>
      <c r="B209" s="45"/>
      <c r="C209" s="302" t="s">
        <v>240</v>
      </c>
      <c r="D209" s="302" t="s">
        <v>241</v>
      </c>
      <c r="E209" s="18" t="s">
        <v>207</v>
      </c>
      <c r="F209" s="303">
        <v>39.896</v>
      </c>
      <c r="G209" s="39"/>
      <c r="H209" s="45"/>
    </row>
    <row r="210" spans="1:8" s="2" customFormat="1" ht="16.8" customHeight="1">
      <c r="A210" s="39"/>
      <c r="B210" s="45"/>
      <c r="C210" s="298" t="s">
        <v>120</v>
      </c>
      <c r="D210" s="299" t="s">
        <v>121</v>
      </c>
      <c r="E210" s="300" t="s">
        <v>1</v>
      </c>
      <c r="F210" s="301">
        <v>16.398</v>
      </c>
      <c r="G210" s="39"/>
      <c r="H210" s="45"/>
    </row>
    <row r="211" spans="1:8" s="2" customFormat="1" ht="16.8" customHeight="1">
      <c r="A211" s="39"/>
      <c r="B211" s="45"/>
      <c r="C211" s="302" t="s">
        <v>120</v>
      </c>
      <c r="D211" s="302" t="s">
        <v>748</v>
      </c>
      <c r="E211" s="18" t="s">
        <v>1</v>
      </c>
      <c r="F211" s="303">
        <v>16.398</v>
      </c>
      <c r="G211" s="39"/>
      <c r="H211" s="45"/>
    </row>
    <row r="212" spans="1:8" s="2" customFormat="1" ht="16.8" customHeight="1">
      <c r="A212" s="39"/>
      <c r="B212" s="45"/>
      <c r="C212" s="304" t="s">
        <v>892</v>
      </c>
      <c r="D212" s="39"/>
      <c r="E212" s="39"/>
      <c r="F212" s="39"/>
      <c r="G212" s="39"/>
      <c r="H212" s="45"/>
    </row>
    <row r="213" spans="1:8" s="2" customFormat="1" ht="16.8" customHeight="1">
      <c r="A213" s="39"/>
      <c r="B213" s="45"/>
      <c r="C213" s="302" t="s">
        <v>284</v>
      </c>
      <c r="D213" s="302" t="s">
        <v>285</v>
      </c>
      <c r="E213" s="18" t="s">
        <v>207</v>
      </c>
      <c r="F213" s="303">
        <v>16.398</v>
      </c>
      <c r="G213" s="39"/>
      <c r="H213" s="45"/>
    </row>
    <row r="214" spans="1:8" s="2" customFormat="1" ht="16.8" customHeight="1">
      <c r="A214" s="39"/>
      <c r="B214" s="45"/>
      <c r="C214" s="302" t="s">
        <v>260</v>
      </c>
      <c r="D214" s="302" t="s">
        <v>261</v>
      </c>
      <c r="E214" s="18" t="s">
        <v>207</v>
      </c>
      <c r="F214" s="303">
        <v>39.896</v>
      </c>
      <c r="G214" s="39"/>
      <c r="H214" s="45"/>
    </row>
    <row r="215" spans="1:8" s="2" customFormat="1" ht="16.8" customHeight="1">
      <c r="A215" s="39"/>
      <c r="B215" s="45"/>
      <c r="C215" s="302" t="s">
        <v>302</v>
      </c>
      <c r="D215" s="302" t="s">
        <v>303</v>
      </c>
      <c r="E215" s="18" t="s">
        <v>293</v>
      </c>
      <c r="F215" s="303">
        <v>29.516</v>
      </c>
      <c r="G215" s="39"/>
      <c r="H215" s="45"/>
    </row>
    <row r="216" spans="1:8" s="2" customFormat="1" ht="16.8" customHeight="1">
      <c r="A216" s="39"/>
      <c r="B216" s="45"/>
      <c r="C216" s="298" t="s">
        <v>123</v>
      </c>
      <c r="D216" s="299" t="s">
        <v>1</v>
      </c>
      <c r="E216" s="300" t="s">
        <v>1</v>
      </c>
      <c r="F216" s="301">
        <v>18.8</v>
      </c>
      <c r="G216" s="39"/>
      <c r="H216" s="45"/>
    </row>
    <row r="217" spans="1:8" s="2" customFormat="1" ht="16.8" customHeight="1">
      <c r="A217" s="39"/>
      <c r="B217" s="45"/>
      <c r="C217" s="302" t="s">
        <v>123</v>
      </c>
      <c r="D217" s="302" t="s">
        <v>741</v>
      </c>
      <c r="E217" s="18" t="s">
        <v>1</v>
      </c>
      <c r="F217" s="303">
        <v>18.8</v>
      </c>
      <c r="G217" s="39"/>
      <c r="H217" s="45"/>
    </row>
    <row r="218" spans="1:8" s="2" customFormat="1" ht="16.8" customHeight="1">
      <c r="A218" s="39"/>
      <c r="B218" s="45"/>
      <c r="C218" s="304" t="s">
        <v>892</v>
      </c>
      <c r="D218" s="39"/>
      <c r="E218" s="39"/>
      <c r="F218" s="39"/>
      <c r="G218" s="39"/>
      <c r="H218" s="45"/>
    </row>
    <row r="219" spans="1:8" s="2" customFormat="1" ht="12">
      <c r="A219" s="39"/>
      <c r="B219" s="45"/>
      <c r="C219" s="302" t="s">
        <v>240</v>
      </c>
      <c r="D219" s="302" t="s">
        <v>241</v>
      </c>
      <c r="E219" s="18" t="s">
        <v>207</v>
      </c>
      <c r="F219" s="303">
        <v>11.983</v>
      </c>
      <c r="G219" s="39"/>
      <c r="H219" s="45"/>
    </row>
    <row r="220" spans="1:8" s="2" customFormat="1" ht="16.8" customHeight="1">
      <c r="A220" s="39"/>
      <c r="B220" s="45"/>
      <c r="C220" s="302" t="s">
        <v>260</v>
      </c>
      <c r="D220" s="302" t="s">
        <v>261</v>
      </c>
      <c r="E220" s="18" t="s">
        <v>207</v>
      </c>
      <c r="F220" s="303">
        <v>39.896</v>
      </c>
      <c r="G220" s="39"/>
      <c r="H220" s="45"/>
    </row>
    <row r="221" spans="1:8" s="2" customFormat="1" ht="16.8" customHeight="1">
      <c r="A221" s="39"/>
      <c r="B221" s="45"/>
      <c r="C221" s="302" t="s">
        <v>291</v>
      </c>
      <c r="D221" s="302" t="s">
        <v>292</v>
      </c>
      <c r="E221" s="18" t="s">
        <v>293</v>
      </c>
      <c r="F221" s="303">
        <v>33.84</v>
      </c>
      <c r="G221" s="39"/>
      <c r="H221" s="45"/>
    </row>
    <row r="222" spans="1:8" s="2" customFormat="1" ht="16.8" customHeight="1">
      <c r="A222" s="39"/>
      <c r="B222" s="45"/>
      <c r="C222" s="298" t="s">
        <v>125</v>
      </c>
      <c r="D222" s="299" t="s">
        <v>1</v>
      </c>
      <c r="E222" s="300" t="s">
        <v>1</v>
      </c>
      <c r="F222" s="301">
        <v>39.942</v>
      </c>
      <c r="G222" s="39"/>
      <c r="H222" s="45"/>
    </row>
    <row r="223" spans="1:8" s="2" customFormat="1" ht="16.8" customHeight="1">
      <c r="A223" s="39"/>
      <c r="B223" s="45"/>
      <c r="C223" s="302" t="s">
        <v>125</v>
      </c>
      <c r="D223" s="302" t="s">
        <v>742</v>
      </c>
      <c r="E223" s="18" t="s">
        <v>1</v>
      </c>
      <c r="F223" s="303">
        <v>39.942</v>
      </c>
      <c r="G223" s="39"/>
      <c r="H223" s="45"/>
    </row>
    <row r="224" spans="1:8" s="2" customFormat="1" ht="16.8" customHeight="1">
      <c r="A224" s="39"/>
      <c r="B224" s="45"/>
      <c r="C224" s="304" t="s">
        <v>892</v>
      </c>
      <c r="D224" s="39"/>
      <c r="E224" s="39"/>
      <c r="F224" s="39"/>
      <c r="G224" s="39"/>
      <c r="H224" s="45"/>
    </row>
    <row r="225" spans="1:8" s="2" customFormat="1" ht="12">
      <c r="A225" s="39"/>
      <c r="B225" s="45"/>
      <c r="C225" s="302" t="s">
        <v>240</v>
      </c>
      <c r="D225" s="302" t="s">
        <v>241</v>
      </c>
      <c r="E225" s="18" t="s">
        <v>207</v>
      </c>
      <c r="F225" s="303">
        <v>11.983</v>
      </c>
      <c r="G225" s="39"/>
      <c r="H225" s="45"/>
    </row>
    <row r="226" spans="1:8" s="2" customFormat="1" ht="16.8" customHeight="1">
      <c r="A226" s="39"/>
      <c r="B226" s="45"/>
      <c r="C226" s="302" t="s">
        <v>255</v>
      </c>
      <c r="D226" s="302" t="s">
        <v>256</v>
      </c>
      <c r="E226" s="18" t="s">
        <v>207</v>
      </c>
      <c r="F226" s="303">
        <v>27.959</v>
      </c>
      <c r="G226" s="39"/>
      <c r="H226" s="45"/>
    </row>
    <row r="227" spans="1:8" s="2" customFormat="1" ht="16.8" customHeight="1">
      <c r="A227" s="39"/>
      <c r="B227" s="45"/>
      <c r="C227" s="302" t="s">
        <v>260</v>
      </c>
      <c r="D227" s="302" t="s">
        <v>261</v>
      </c>
      <c r="E227" s="18" t="s">
        <v>207</v>
      </c>
      <c r="F227" s="303">
        <v>11.983</v>
      </c>
      <c r="G227" s="39"/>
      <c r="H227" s="45"/>
    </row>
    <row r="228" spans="1:8" s="2" customFormat="1" ht="16.8" customHeight="1">
      <c r="A228" s="39"/>
      <c r="B228" s="45"/>
      <c r="C228" s="302" t="s">
        <v>264</v>
      </c>
      <c r="D228" s="302" t="s">
        <v>265</v>
      </c>
      <c r="E228" s="18" t="s">
        <v>207</v>
      </c>
      <c r="F228" s="303">
        <v>27.959</v>
      </c>
      <c r="G228" s="39"/>
      <c r="H228" s="45"/>
    </row>
    <row r="229" spans="1:8" s="2" customFormat="1" ht="16.8" customHeight="1">
      <c r="A229" s="39"/>
      <c r="B229" s="45"/>
      <c r="C229" s="302" t="s">
        <v>269</v>
      </c>
      <c r="D229" s="302" t="s">
        <v>270</v>
      </c>
      <c r="E229" s="18" t="s">
        <v>207</v>
      </c>
      <c r="F229" s="303">
        <v>39.942</v>
      </c>
      <c r="G229" s="39"/>
      <c r="H229" s="45"/>
    </row>
    <row r="230" spans="1:8" s="2" customFormat="1" ht="16.8" customHeight="1">
      <c r="A230" s="39"/>
      <c r="B230" s="45"/>
      <c r="C230" s="298" t="s">
        <v>129</v>
      </c>
      <c r="D230" s="299" t="s">
        <v>130</v>
      </c>
      <c r="E230" s="300" t="s">
        <v>1</v>
      </c>
      <c r="F230" s="301">
        <v>21.142</v>
      </c>
      <c r="G230" s="39"/>
      <c r="H230" s="45"/>
    </row>
    <row r="231" spans="1:8" s="2" customFormat="1" ht="16.8" customHeight="1">
      <c r="A231" s="39"/>
      <c r="B231" s="45"/>
      <c r="C231" s="302" t="s">
        <v>1</v>
      </c>
      <c r="D231" s="302" t="s">
        <v>175</v>
      </c>
      <c r="E231" s="18" t="s">
        <v>1</v>
      </c>
      <c r="F231" s="303">
        <v>0</v>
      </c>
      <c r="G231" s="39"/>
      <c r="H231" s="45"/>
    </row>
    <row r="232" spans="1:8" s="2" customFormat="1" ht="16.8" customHeight="1">
      <c r="A232" s="39"/>
      <c r="B232" s="45"/>
      <c r="C232" s="302" t="s">
        <v>1</v>
      </c>
      <c r="D232" s="302" t="s">
        <v>243</v>
      </c>
      <c r="E232" s="18" t="s">
        <v>1</v>
      </c>
      <c r="F232" s="303">
        <v>0</v>
      </c>
      <c r="G232" s="39"/>
      <c r="H232" s="45"/>
    </row>
    <row r="233" spans="1:8" s="2" customFormat="1" ht="16.8" customHeight="1">
      <c r="A233" s="39"/>
      <c r="B233" s="45"/>
      <c r="C233" s="302" t="s">
        <v>1</v>
      </c>
      <c r="D233" s="302" t="s">
        <v>244</v>
      </c>
      <c r="E233" s="18" t="s">
        <v>1</v>
      </c>
      <c r="F233" s="303">
        <v>0</v>
      </c>
      <c r="G233" s="39"/>
      <c r="H233" s="45"/>
    </row>
    <row r="234" spans="1:8" s="2" customFormat="1" ht="16.8" customHeight="1">
      <c r="A234" s="39"/>
      <c r="B234" s="45"/>
      <c r="C234" s="302" t="s">
        <v>1</v>
      </c>
      <c r="D234" s="302" t="s">
        <v>737</v>
      </c>
      <c r="E234" s="18" t="s">
        <v>1</v>
      </c>
      <c r="F234" s="303">
        <v>0.729</v>
      </c>
      <c r="G234" s="39"/>
      <c r="H234" s="45"/>
    </row>
    <row r="235" spans="1:8" s="2" customFormat="1" ht="16.8" customHeight="1">
      <c r="A235" s="39"/>
      <c r="B235" s="45"/>
      <c r="C235" s="302" t="s">
        <v>1</v>
      </c>
      <c r="D235" s="302" t="s">
        <v>738</v>
      </c>
      <c r="E235" s="18" t="s">
        <v>1</v>
      </c>
      <c r="F235" s="303">
        <v>3.969</v>
      </c>
      <c r="G235" s="39"/>
      <c r="H235" s="45"/>
    </row>
    <row r="236" spans="1:8" s="2" customFormat="1" ht="16.8" customHeight="1">
      <c r="A236" s="39"/>
      <c r="B236" s="45"/>
      <c r="C236" s="302" t="s">
        <v>1</v>
      </c>
      <c r="D236" s="302" t="s">
        <v>246</v>
      </c>
      <c r="E236" s="18" t="s">
        <v>1</v>
      </c>
      <c r="F236" s="303">
        <v>0</v>
      </c>
      <c r="G236" s="39"/>
      <c r="H236" s="45"/>
    </row>
    <row r="237" spans="1:8" s="2" customFormat="1" ht="16.8" customHeight="1">
      <c r="A237" s="39"/>
      <c r="B237" s="45"/>
      <c r="C237" s="302" t="s">
        <v>1</v>
      </c>
      <c r="D237" s="302" t="s">
        <v>739</v>
      </c>
      <c r="E237" s="18" t="s">
        <v>1</v>
      </c>
      <c r="F237" s="303">
        <v>2.552</v>
      </c>
      <c r="G237" s="39"/>
      <c r="H237" s="45"/>
    </row>
    <row r="238" spans="1:8" s="2" customFormat="1" ht="16.8" customHeight="1">
      <c r="A238" s="39"/>
      <c r="B238" s="45"/>
      <c r="C238" s="302" t="s">
        <v>1</v>
      </c>
      <c r="D238" s="302" t="s">
        <v>740</v>
      </c>
      <c r="E238" s="18" t="s">
        <v>1</v>
      </c>
      <c r="F238" s="303">
        <v>13.892</v>
      </c>
      <c r="G238" s="39"/>
      <c r="H238" s="45"/>
    </row>
    <row r="239" spans="1:8" s="2" customFormat="1" ht="16.8" customHeight="1">
      <c r="A239" s="39"/>
      <c r="B239" s="45"/>
      <c r="C239" s="302" t="s">
        <v>129</v>
      </c>
      <c r="D239" s="302" t="s">
        <v>130</v>
      </c>
      <c r="E239" s="18" t="s">
        <v>1</v>
      </c>
      <c r="F239" s="303">
        <v>21.142</v>
      </c>
      <c r="G239" s="39"/>
      <c r="H239" s="45"/>
    </row>
    <row r="240" spans="1:8" s="2" customFormat="1" ht="16.8" customHeight="1">
      <c r="A240" s="39"/>
      <c r="B240" s="45"/>
      <c r="C240" s="304" t="s">
        <v>892</v>
      </c>
      <c r="D240" s="39"/>
      <c r="E240" s="39"/>
      <c r="F240" s="39"/>
      <c r="G240" s="39"/>
      <c r="H240" s="45"/>
    </row>
    <row r="241" spans="1:8" s="2" customFormat="1" ht="12">
      <c r="A241" s="39"/>
      <c r="B241" s="45"/>
      <c r="C241" s="302" t="s">
        <v>240</v>
      </c>
      <c r="D241" s="302" t="s">
        <v>241</v>
      </c>
      <c r="E241" s="18" t="s">
        <v>207</v>
      </c>
      <c r="F241" s="303">
        <v>11.983</v>
      </c>
      <c r="G241" s="39"/>
      <c r="H241" s="45"/>
    </row>
    <row r="242" spans="1:8" s="2" customFormat="1" ht="16.8" customHeight="1">
      <c r="A242" s="39"/>
      <c r="B242" s="45"/>
      <c r="C242" s="302" t="s">
        <v>273</v>
      </c>
      <c r="D242" s="302" t="s">
        <v>274</v>
      </c>
      <c r="E242" s="18" t="s">
        <v>275</v>
      </c>
      <c r="F242" s="303">
        <v>71.581</v>
      </c>
      <c r="G242" s="39"/>
      <c r="H242" s="45"/>
    </row>
    <row r="243" spans="1:8" s="2" customFormat="1" ht="16.8" customHeight="1">
      <c r="A243" s="39"/>
      <c r="B243" s="45"/>
      <c r="C243" s="298" t="s">
        <v>132</v>
      </c>
      <c r="D243" s="299" t="s">
        <v>1</v>
      </c>
      <c r="E243" s="300" t="s">
        <v>1</v>
      </c>
      <c r="F243" s="301">
        <v>72.283</v>
      </c>
      <c r="G243" s="39"/>
      <c r="H243" s="45"/>
    </row>
    <row r="244" spans="1:8" s="2" customFormat="1" ht="16.8" customHeight="1">
      <c r="A244" s="39"/>
      <c r="B244" s="45"/>
      <c r="C244" s="302" t="s">
        <v>1</v>
      </c>
      <c r="D244" s="302" t="s">
        <v>175</v>
      </c>
      <c r="E244" s="18" t="s">
        <v>1</v>
      </c>
      <c r="F244" s="303">
        <v>0</v>
      </c>
      <c r="G244" s="39"/>
      <c r="H244" s="45"/>
    </row>
    <row r="245" spans="1:8" s="2" customFormat="1" ht="16.8" customHeight="1">
      <c r="A245" s="39"/>
      <c r="B245" s="45"/>
      <c r="C245" s="302" t="s">
        <v>1</v>
      </c>
      <c r="D245" s="302" t="s">
        <v>214</v>
      </c>
      <c r="E245" s="18" t="s">
        <v>1</v>
      </c>
      <c r="F245" s="303">
        <v>0</v>
      </c>
      <c r="G245" s="39"/>
      <c r="H245" s="45"/>
    </row>
    <row r="246" spans="1:8" s="2" customFormat="1" ht="16.8" customHeight="1">
      <c r="A246" s="39"/>
      <c r="B246" s="45"/>
      <c r="C246" s="302" t="s">
        <v>1</v>
      </c>
      <c r="D246" s="302" t="s">
        <v>717</v>
      </c>
      <c r="E246" s="18" t="s">
        <v>1</v>
      </c>
      <c r="F246" s="303">
        <v>12.393</v>
      </c>
      <c r="G246" s="39"/>
      <c r="H246" s="45"/>
    </row>
    <row r="247" spans="1:8" s="2" customFormat="1" ht="16.8" customHeight="1">
      <c r="A247" s="39"/>
      <c r="B247" s="45"/>
      <c r="C247" s="302" t="s">
        <v>1</v>
      </c>
      <c r="D247" s="302" t="s">
        <v>718</v>
      </c>
      <c r="E247" s="18" t="s">
        <v>1</v>
      </c>
      <c r="F247" s="303">
        <v>45.441</v>
      </c>
      <c r="G247" s="39"/>
      <c r="H247" s="45"/>
    </row>
    <row r="248" spans="1:8" s="2" customFormat="1" ht="16.8" customHeight="1">
      <c r="A248" s="39"/>
      <c r="B248" s="45"/>
      <c r="C248" s="302" t="s">
        <v>1</v>
      </c>
      <c r="D248" s="302" t="s">
        <v>719</v>
      </c>
      <c r="E248" s="18" t="s">
        <v>1</v>
      </c>
      <c r="F248" s="303">
        <v>6.8</v>
      </c>
      <c r="G248" s="39"/>
      <c r="H248" s="45"/>
    </row>
    <row r="249" spans="1:8" s="2" customFormat="1" ht="16.8" customHeight="1">
      <c r="A249" s="39"/>
      <c r="B249" s="45"/>
      <c r="C249" s="302" t="s">
        <v>1</v>
      </c>
      <c r="D249" s="302" t="s">
        <v>720</v>
      </c>
      <c r="E249" s="18" t="s">
        <v>1</v>
      </c>
      <c r="F249" s="303">
        <v>23.288</v>
      </c>
      <c r="G249" s="39"/>
      <c r="H249" s="45"/>
    </row>
    <row r="250" spans="1:8" s="2" customFormat="1" ht="16.8" customHeight="1">
      <c r="A250" s="39"/>
      <c r="B250" s="45"/>
      <c r="C250" s="302" t="s">
        <v>1</v>
      </c>
      <c r="D250" s="302" t="s">
        <v>721</v>
      </c>
      <c r="E250" s="18" t="s">
        <v>1</v>
      </c>
      <c r="F250" s="303">
        <v>-8.591</v>
      </c>
      <c r="G250" s="39"/>
      <c r="H250" s="45"/>
    </row>
    <row r="251" spans="1:8" s="2" customFormat="1" ht="16.8" customHeight="1">
      <c r="A251" s="39"/>
      <c r="B251" s="45"/>
      <c r="C251" s="302" t="s">
        <v>1</v>
      </c>
      <c r="D251" s="302" t="s">
        <v>722</v>
      </c>
      <c r="E251" s="18" t="s">
        <v>1</v>
      </c>
      <c r="F251" s="303">
        <v>-5.765</v>
      </c>
      <c r="G251" s="39"/>
      <c r="H251" s="45"/>
    </row>
    <row r="252" spans="1:8" s="2" customFormat="1" ht="16.8" customHeight="1">
      <c r="A252" s="39"/>
      <c r="B252" s="45"/>
      <c r="C252" s="302" t="s">
        <v>1</v>
      </c>
      <c r="D252" s="302" t="s">
        <v>723</v>
      </c>
      <c r="E252" s="18" t="s">
        <v>1</v>
      </c>
      <c r="F252" s="303">
        <v>-1.283</v>
      </c>
      <c r="G252" s="39"/>
      <c r="H252" s="45"/>
    </row>
    <row r="253" spans="1:8" s="2" customFormat="1" ht="16.8" customHeight="1">
      <c r="A253" s="39"/>
      <c r="B253" s="45"/>
      <c r="C253" s="302" t="s">
        <v>132</v>
      </c>
      <c r="D253" s="302" t="s">
        <v>130</v>
      </c>
      <c r="E253" s="18" t="s">
        <v>1</v>
      </c>
      <c r="F253" s="303">
        <v>72.283</v>
      </c>
      <c r="G253" s="39"/>
      <c r="H253" s="45"/>
    </row>
    <row r="254" spans="1:8" s="2" customFormat="1" ht="16.8" customHeight="1">
      <c r="A254" s="39"/>
      <c r="B254" s="45"/>
      <c r="C254" s="304" t="s">
        <v>892</v>
      </c>
      <c r="D254" s="39"/>
      <c r="E254" s="39"/>
      <c r="F254" s="39"/>
      <c r="G254" s="39"/>
      <c r="H254" s="45"/>
    </row>
    <row r="255" spans="1:8" s="2" customFormat="1" ht="12">
      <c r="A255" s="39"/>
      <c r="B255" s="45"/>
      <c r="C255" s="302" t="s">
        <v>211</v>
      </c>
      <c r="D255" s="302" t="s">
        <v>212</v>
      </c>
      <c r="E255" s="18" t="s">
        <v>207</v>
      </c>
      <c r="F255" s="303">
        <v>21.685</v>
      </c>
      <c r="G255" s="39"/>
      <c r="H255" s="45"/>
    </row>
    <row r="256" spans="1:8" s="2" customFormat="1" ht="12">
      <c r="A256" s="39"/>
      <c r="B256" s="45"/>
      <c r="C256" s="302" t="s">
        <v>224</v>
      </c>
      <c r="D256" s="302" t="s">
        <v>225</v>
      </c>
      <c r="E256" s="18" t="s">
        <v>207</v>
      </c>
      <c r="F256" s="303">
        <v>50.598</v>
      </c>
      <c r="G256" s="39"/>
      <c r="H256" s="45"/>
    </row>
    <row r="257" spans="1:8" s="2" customFormat="1" ht="16.8" customHeight="1">
      <c r="A257" s="39"/>
      <c r="B257" s="45"/>
      <c r="C257" s="302" t="s">
        <v>273</v>
      </c>
      <c r="D257" s="302" t="s">
        <v>274</v>
      </c>
      <c r="E257" s="18" t="s">
        <v>275</v>
      </c>
      <c r="F257" s="303">
        <v>71.581</v>
      </c>
      <c r="G257" s="39"/>
      <c r="H257" s="45"/>
    </row>
    <row r="258" spans="1:8" s="2" customFormat="1" ht="16.8" customHeight="1">
      <c r="A258" s="39"/>
      <c r="B258" s="45"/>
      <c r="C258" s="298" t="s">
        <v>684</v>
      </c>
      <c r="D258" s="299" t="s">
        <v>1</v>
      </c>
      <c r="E258" s="300" t="s">
        <v>1</v>
      </c>
      <c r="F258" s="301">
        <v>19.44</v>
      </c>
      <c r="G258" s="39"/>
      <c r="H258" s="45"/>
    </row>
    <row r="259" spans="1:8" s="2" customFormat="1" ht="16.8" customHeight="1">
      <c r="A259" s="39"/>
      <c r="B259" s="45"/>
      <c r="C259" s="302" t="s">
        <v>1</v>
      </c>
      <c r="D259" s="302" t="s">
        <v>175</v>
      </c>
      <c r="E259" s="18" t="s">
        <v>1</v>
      </c>
      <c r="F259" s="303">
        <v>0</v>
      </c>
      <c r="G259" s="39"/>
      <c r="H259" s="45"/>
    </row>
    <row r="260" spans="1:8" s="2" customFormat="1" ht="16.8" customHeight="1">
      <c r="A260" s="39"/>
      <c r="B260" s="45"/>
      <c r="C260" s="302" t="s">
        <v>1</v>
      </c>
      <c r="D260" s="302" t="s">
        <v>710</v>
      </c>
      <c r="E260" s="18" t="s">
        <v>1</v>
      </c>
      <c r="F260" s="303">
        <v>22.032</v>
      </c>
      <c r="G260" s="39"/>
      <c r="H260" s="45"/>
    </row>
    <row r="261" spans="1:8" s="2" customFormat="1" ht="16.8" customHeight="1">
      <c r="A261" s="39"/>
      <c r="B261" s="45"/>
      <c r="C261" s="302" t="s">
        <v>1</v>
      </c>
      <c r="D261" s="302" t="s">
        <v>711</v>
      </c>
      <c r="E261" s="18" t="s">
        <v>1</v>
      </c>
      <c r="F261" s="303">
        <v>-2.592</v>
      </c>
      <c r="G261" s="39"/>
      <c r="H261" s="45"/>
    </row>
    <row r="262" spans="1:8" s="2" customFormat="1" ht="16.8" customHeight="1">
      <c r="A262" s="39"/>
      <c r="B262" s="45"/>
      <c r="C262" s="302" t="s">
        <v>684</v>
      </c>
      <c r="D262" s="302" t="s">
        <v>130</v>
      </c>
      <c r="E262" s="18" t="s">
        <v>1</v>
      </c>
      <c r="F262" s="303">
        <v>19.44</v>
      </c>
      <c r="G262" s="39"/>
      <c r="H262" s="45"/>
    </row>
    <row r="263" spans="1:8" s="2" customFormat="1" ht="16.8" customHeight="1">
      <c r="A263" s="39"/>
      <c r="B263" s="45"/>
      <c r="C263" s="304" t="s">
        <v>892</v>
      </c>
      <c r="D263" s="39"/>
      <c r="E263" s="39"/>
      <c r="F263" s="39"/>
      <c r="G263" s="39"/>
      <c r="H263" s="45"/>
    </row>
    <row r="264" spans="1:8" s="2" customFormat="1" ht="16.8" customHeight="1">
      <c r="A264" s="39"/>
      <c r="B264" s="45"/>
      <c r="C264" s="302" t="s">
        <v>707</v>
      </c>
      <c r="D264" s="302" t="s">
        <v>708</v>
      </c>
      <c r="E264" s="18" t="s">
        <v>207</v>
      </c>
      <c r="F264" s="303">
        <v>5.832</v>
      </c>
      <c r="G264" s="39"/>
      <c r="H264" s="45"/>
    </row>
    <row r="265" spans="1:8" s="2" customFormat="1" ht="16.8" customHeight="1">
      <c r="A265" s="39"/>
      <c r="B265" s="45"/>
      <c r="C265" s="302" t="s">
        <v>713</v>
      </c>
      <c r="D265" s="302" t="s">
        <v>714</v>
      </c>
      <c r="E265" s="18" t="s">
        <v>207</v>
      </c>
      <c r="F265" s="303">
        <v>13.608</v>
      </c>
      <c r="G265" s="39"/>
      <c r="H265" s="45"/>
    </row>
    <row r="266" spans="1:8" s="2" customFormat="1" ht="16.8" customHeight="1">
      <c r="A266" s="39"/>
      <c r="B266" s="45"/>
      <c r="C266" s="302" t="s">
        <v>273</v>
      </c>
      <c r="D266" s="302" t="s">
        <v>274</v>
      </c>
      <c r="E266" s="18" t="s">
        <v>275</v>
      </c>
      <c r="F266" s="303">
        <v>71.581</v>
      </c>
      <c r="G266" s="39"/>
      <c r="H266" s="45"/>
    </row>
    <row r="267" spans="1:8" s="2" customFormat="1" ht="16.8" customHeight="1">
      <c r="A267" s="39"/>
      <c r="B267" s="45"/>
      <c r="C267" s="298" t="s">
        <v>686</v>
      </c>
      <c r="D267" s="299" t="s">
        <v>1</v>
      </c>
      <c r="E267" s="300" t="s">
        <v>1</v>
      </c>
      <c r="F267" s="301">
        <v>1</v>
      </c>
      <c r="G267" s="39"/>
      <c r="H267" s="45"/>
    </row>
    <row r="268" spans="1:8" s="2" customFormat="1" ht="16.8" customHeight="1">
      <c r="A268" s="39"/>
      <c r="B268" s="45"/>
      <c r="C268" s="302" t="s">
        <v>1</v>
      </c>
      <c r="D268" s="302" t="s">
        <v>175</v>
      </c>
      <c r="E268" s="18" t="s">
        <v>1</v>
      </c>
      <c r="F268" s="303">
        <v>0</v>
      </c>
      <c r="G268" s="39"/>
      <c r="H268" s="45"/>
    </row>
    <row r="269" spans="1:8" s="2" customFormat="1" ht="16.8" customHeight="1">
      <c r="A269" s="39"/>
      <c r="B269" s="45"/>
      <c r="C269" s="302" t="s">
        <v>1</v>
      </c>
      <c r="D269" s="302" t="s">
        <v>727</v>
      </c>
      <c r="E269" s="18" t="s">
        <v>1</v>
      </c>
      <c r="F269" s="303">
        <v>1</v>
      </c>
      <c r="G269" s="39"/>
      <c r="H269" s="45"/>
    </row>
    <row r="270" spans="1:8" s="2" customFormat="1" ht="16.8" customHeight="1">
      <c r="A270" s="39"/>
      <c r="B270" s="45"/>
      <c r="C270" s="302" t="s">
        <v>686</v>
      </c>
      <c r="D270" s="302" t="s">
        <v>130</v>
      </c>
      <c r="E270" s="18" t="s">
        <v>1</v>
      </c>
      <c r="F270" s="303">
        <v>1</v>
      </c>
      <c r="G270" s="39"/>
      <c r="H270" s="45"/>
    </row>
    <row r="271" spans="1:8" s="2" customFormat="1" ht="16.8" customHeight="1">
      <c r="A271" s="39"/>
      <c r="B271" s="45"/>
      <c r="C271" s="304" t="s">
        <v>892</v>
      </c>
      <c r="D271" s="39"/>
      <c r="E271" s="39"/>
      <c r="F271" s="39"/>
      <c r="G271" s="39"/>
      <c r="H271" s="45"/>
    </row>
    <row r="272" spans="1:8" s="2" customFormat="1" ht="12">
      <c r="A272" s="39"/>
      <c r="B272" s="45"/>
      <c r="C272" s="302" t="s">
        <v>724</v>
      </c>
      <c r="D272" s="302" t="s">
        <v>725</v>
      </c>
      <c r="E272" s="18" t="s">
        <v>207</v>
      </c>
      <c r="F272" s="303">
        <v>0.3</v>
      </c>
      <c r="G272" s="39"/>
      <c r="H272" s="45"/>
    </row>
    <row r="273" spans="1:8" s="2" customFormat="1" ht="12">
      <c r="A273" s="39"/>
      <c r="B273" s="45"/>
      <c r="C273" s="302" t="s">
        <v>729</v>
      </c>
      <c r="D273" s="302" t="s">
        <v>730</v>
      </c>
      <c r="E273" s="18" t="s">
        <v>207</v>
      </c>
      <c r="F273" s="303">
        <v>0.7</v>
      </c>
      <c r="G273" s="39"/>
      <c r="H273" s="45"/>
    </row>
    <row r="274" spans="1:8" s="2" customFormat="1" ht="16.8" customHeight="1">
      <c r="A274" s="39"/>
      <c r="B274" s="45"/>
      <c r="C274" s="302" t="s">
        <v>273</v>
      </c>
      <c r="D274" s="302" t="s">
        <v>274</v>
      </c>
      <c r="E274" s="18" t="s">
        <v>275</v>
      </c>
      <c r="F274" s="303">
        <v>71.581</v>
      </c>
      <c r="G274" s="39"/>
      <c r="H274" s="45"/>
    </row>
    <row r="275" spans="1:8" s="2" customFormat="1" ht="7.4" customHeight="1">
      <c r="A275" s="39"/>
      <c r="B275" s="172"/>
      <c r="C275" s="173"/>
      <c r="D275" s="173"/>
      <c r="E275" s="173"/>
      <c r="F275" s="173"/>
      <c r="G275" s="173"/>
      <c r="H275" s="45"/>
    </row>
    <row r="276" spans="1:8" s="2" customFormat="1" ht="12">
      <c r="A276" s="39"/>
      <c r="B276" s="39"/>
      <c r="C276" s="39"/>
      <c r="D276" s="39"/>
      <c r="E276" s="39"/>
      <c r="F276" s="39"/>
      <c r="G276" s="39"/>
      <c r="H276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DESKTOPKASPAROV\Uživatel</dc:creator>
  <cp:keywords/>
  <dc:description/>
  <cp:lastModifiedBy>DESKTOPKASPAROV\Uživatel</cp:lastModifiedBy>
  <dcterms:created xsi:type="dcterms:W3CDTF">2020-12-01T08:04:22Z</dcterms:created>
  <dcterms:modified xsi:type="dcterms:W3CDTF">2020-12-01T08:04:29Z</dcterms:modified>
  <cp:category/>
  <cp:version/>
  <cp:contentType/>
  <cp:contentStatus/>
</cp:coreProperties>
</file>