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21" sheetId="2" r:id="rId2"/>
    <sheet name="SO 301" sheetId="3" r:id="rId3"/>
  </sheets>
  <definedNames/>
  <calcPr fullCalcOnLoad="1"/>
</workbook>
</file>

<file path=xl/sharedStrings.xml><?xml version="1.0" encoding="utf-8"?>
<sst xmlns="http://schemas.openxmlformats.org/spreadsheetml/2006/main" count="1094" uniqueCount="364">
  <si>
    <t>Firma: Firma</t>
  </si>
  <si>
    <t>Soupis objektů s DPH</t>
  </si>
  <si>
    <t>Stavba: DSP - Projekt chodníku ke hřbitovu podél sil. II/413 v obci Rybníky</t>
  </si>
  <si>
    <t xml:space="preserve">Varianta: var. 1 -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</si>
  <si>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</si>
  <si>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</si>
  <si>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</si>
  <si>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</si>
  <si>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</si>
  <si>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</si>
  <si>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</si>
  <si>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</si>
  <si>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</si>
  <si>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</si>
  <si>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</si>
  <si>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DSP</t>
  </si>
  <si>
    <t>Projekt chodníku ke hřbitovu podél sil. II/413 v obci Rybníky</t>
  </si>
  <si>
    <t>O</t>
  </si>
  <si>
    <t>Rozpočet:</t>
  </si>
  <si>
    <t>0.00</t>
  </si>
  <si>
    <t>15.00</t>
  </si>
  <si>
    <t>21.00</t>
  </si>
  <si>
    <t>3</t>
  </si>
  <si>
    <t>6</t>
  </si>
  <si>
    <t>2</t>
  </si>
  <si>
    <t>SO 121</t>
  </si>
  <si>
    <t>Chodníky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</si>
  <si>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</si>
  <si>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</si>
  <si>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</si>
  <si>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</si>
  <si>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</si>
  <si>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</si>
  <si>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</si>
  <si>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</si>
  <si>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</si>
  <si>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</si>
  <si>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</si>
  <si>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</si>
  <si>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</si>
  <si>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</si>
  <si>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</si>
  <si>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</si>
  <si>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</si>
  <si>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</si>
  <si>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</si>
  <si>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014122</t>
  </si>
  <si>
    <t>R</t>
  </si>
  <si>
    <t>POPLATKY ZA SKLÁDKU TYP S-OO (OSTATNÍ ODPAD)</t>
  </si>
  <si>
    <t>T</t>
  </si>
  <si>
    <t>PP</t>
  </si>
  <si>
    <t>Poplatek za skládkovné k položce 113438.</t>
  </si>
  <si>
    <t>VV</t>
  </si>
  <si>
    <t>45 * 2.4 =108.0000 [A]</t>
  </si>
  <si>
    <t>TS</t>
  </si>
  <si>
    <t>zahrnuje veškeré poplatky provozovateli skládky související s uložením odpadu na skládce.</t>
  </si>
  <si>
    <t>27</t>
  </si>
  <si>
    <t>014112</t>
  </si>
  <si>
    <t>POPLATKY ZA SKLÁDKU TYP S-IO (INERTNÍ ODPAD)</t>
  </si>
  <si>
    <t>Poplatek za skládkovné k položkám 131738,132738.</t>
  </si>
  <si>
    <t>(1.98 + 13.88) * 2.5 =39.6500 [A]</t>
  </si>
  <si>
    <t>Zemní práce</t>
  </si>
  <si>
    <t>113438</t>
  </si>
  <si>
    <t/>
  </si>
  <si>
    <t>ODSTRAN KRYTU ZPEVNĚNÝCH PLOCH S ASFALT POJIVEM VČET PODKLADU, ODVOZ DO 20KM</t>
  </si>
  <si>
    <t>M3</t>
  </si>
  <si>
    <t>Vybourání asfaltových vrstev tl. 0.15 m podél chodníku. Ve staničení 0,235 400 km až 0,322 650 km vybourání asfaltových vrstev tl. 0.17 m. 
Poplatek za skládku uveden v položce 014122.  
(Plocha dle "02 Situace komunikace dig. AutoCAD")</t>
  </si>
  <si>
    <t>0.15 * 164 + 0.17 * 120 =45.0000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</si>
  <si>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</si>
  <si>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11343B</t>
  </si>
  <si>
    <t>ODSTRAN KRYTU ZPEVNĚNÝCH PLOCH S ASFALT POJIVEM VČET PODKLADU - DOPRAVA</t>
  </si>
  <si>
    <t>tkm</t>
  </si>
  <si>
    <t>Doprava k položce 113438.</t>
  </si>
  <si>
    <t>4 * (45 * 2.4) =432.0000 [A]</t>
  </si>
  <si>
    <t>Položka zahrnuje samostatnou dopravu suti a vybouraných hmot. Množství se určí jako součin hmotnosti [t] a požadované vzdálenosti [km].</t>
  </si>
  <si>
    <t>12110</t>
  </si>
  <si>
    <t>SEJMUTÍ ORNICE NEBO LESNÍ PŮDY</t>
  </si>
  <si>
    <t>Skrývka ornice (travního drnu) v rozsahu stavby  tl. 0.15 m včetně odvozu na meziskládku (v režii zhotovitele). Bude využito na zpětné ohumusování. A přebytek bude po dohodě s investorem odvezen na jím určenou deponii (předpoklad 30 m. 
(Plochy dle "02 Situace komunikace dig. AutoCAD")</t>
  </si>
  <si>
    <t>0.15 * 586.56 =87.9840 [A]</t>
  </si>
  <si>
    <t>položka zahrnuje sejmutí ornice bez ohledu na tloušťku vrstvy a její vodorovnou dopravu 
nezahrnuje uložení na trvalou skládku</t>
  </si>
  <si>
    <t>11</t>
  </si>
  <si>
    <t>18222</t>
  </si>
  <si>
    <t>ROZPROSTŘENÍ ORNICE VE SVAHU V TL DO 0,15M</t>
  </si>
  <si>
    <t>M2</t>
  </si>
  <si>
    <t>Rozprostření ornice ve svahu tl. 0.15 m.  
(Rozměry a plochy dle "02 Situace komunikace dig. AutoCAD")</t>
  </si>
  <si>
    <t>položka zahrnuje: 
nutné přemístění ornice z dočasných skládek vzdálených do 50m 
rozprostření ornice v předepsané tloušťce ve svahu přes 1:5</t>
  </si>
  <si>
    <t>12</t>
  </si>
  <si>
    <t>18241</t>
  </si>
  <si>
    <t>ZALOŽENÍ TRÁVNÍKU RUČNÍM VÝSEVEM</t>
  </si>
  <si>
    <t>Plocha dle položky 18222.</t>
  </si>
  <si>
    <t>Zahrnuje dodání předepsané travní směsi, její výsev na ornici, zalévání, první pokosení, to vše bez ohledu na sklon terénu</t>
  </si>
  <si>
    <t>13</t>
  </si>
  <si>
    <t>17610</t>
  </si>
  <si>
    <t>VÝPLNĚ ZE ZEMIN SE ZHUT</t>
  </si>
  <si>
    <t>Dosypání prostoru pod chodníky a pod travnatou plochou nakupovaným nenamrzavým materiálem dle ČSN 72 1002 v souladu VL1 proměnné tloušťky se zhutněním - nákup včetně nakládky a dopravy v režii zhotovitele). 
(Kubatura dle "02 Situace komunikace dig. AutoCAD" a 
"05 Charakteristické příčné řezy. část dig. AutoCAD")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</si>
  <si>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</si>
  <si>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25</t>
  </si>
  <si>
    <t>131738</t>
  </si>
  <si>
    <t>HLOUBENÍ JAM ZAPAŽ I NEPAŽ TŘ. I, ODVOZ DO 20KM</t>
  </si>
  <si>
    <t>Výkop pro uliční vpusti. Předpoklad 70%. 
Poplatek za skládku uveden v položce .  
(Rozměry dle "06 Typová přípojka uliční vpusti dig. AutoCAD")</t>
  </si>
  <si>
    <t>((1.8 * 1.8 * 1.8) * 3.4) * (70/100) =13.8802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</si>
  <si>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</si>
  <si>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26</t>
  </si>
  <si>
    <t>13173B</t>
  </si>
  <si>
    <t>HLOUBENÍ JAM ZAPAŽ I NEPAŽ TŘ. I - DOPRAVA</t>
  </si>
  <si>
    <t>M3KM</t>
  </si>
  <si>
    <t>Doprava k položce 131738.</t>
  </si>
  <si>
    <t>8 * 13.88 =111.0400 [A]</t>
  </si>
  <si>
    <t>Položka zahrnuje samostatnou dopravu zeminy. Množství se určí jako součin kubatutry [m3] a požadované vzdálenosti [km].</t>
  </si>
  <si>
    <t>29</t>
  </si>
  <si>
    <t>17581</t>
  </si>
  <si>
    <t>OBSYP POTRUBÍ A OBJEKTŮ Z NAKUPOVANÝCH MATERIÁLŮ</t>
  </si>
  <si>
    <t>Obsyp uličních vpustí + jejich přípojek hutnitelnou zeminou vč. hutnění. 
(Kubatura dle "06 Typová přípojka uliční vpusti dig. AutoCAD")</t>
  </si>
  <si>
    <t>((1.8 * 1.8 * 1.6) - 0.45) * 3.4 + 11.8 * 0.3 * 0.7 =18.5736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</si>
  <si>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</si>
  <si>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31</t>
  </si>
  <si>
    <t>132738</t>
  </si>
  <si>
    <t>HLOUBENÍ RÝH ŠÍŘ DO 2M PAŽ I NEPAŽ TŘ. I, ODVOZ DO 20KM</t>
  </si>
  <si>
    <t>Výkop pro uliční vpusti. Předpoklad 70%. 
Poplatek za skládku uveden v položce 014112.  
(Rozměry dle "06 Typová přípojka uliční vpusti dig. AutoCAD")</t>
  </si>
  <si>
    <t>(11.8 * 0.3 * 0.8) * (70/100) =1.9824 [A]</t>
  </si>
  <si>
    <t>32</t>
  </si>
  <si>
    <t>13273B</t>
  </si>
  <si>
    <t>HLOUBENÍ RÝH ŠÍŘ DO 2M PAŽ I NEPAŽ TŘ. I - DOPRAVA</t>
  </si>
  <si>
    <t>Doprava k položce 132738.</t>
  </si>
  <si>
    <t>8  * 1.98 =15.8400 [A]</t>
  </si>
  <si>
    <t>Vodorovné konstrukce</t>
  </si>
  <si>
    <t>19</t>
  </si>
  <si>
    <t>465923</t>
  </si>
  <si>
    <t>PŘEDLÁŽDĚNÍ DLAŽBY Z BETON DLAŽDIC</t>
  </si>
  <si>
    <t>Předláždění vjezdů včetně lože z kameniva L 4/8 v tl. 40 mm. 
(Plocha dle "02 Situace komunikace dig. AutoCAD")</t>
  </si>
  <si>
    <t>34.8 + 7.6 =42.4000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</si>
  <si>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nutné zemní práce (svahování, úpravu pláně a pod.) 
- nezahrnuje podklad pod dlažbu, vykazuje se samostatně položkami SD 45</t>
  </si>
  <si>
    <t>Komunikace</t>
  </si>
  <si>
    <t>574E88</t>
  </si>
  <si>
    <t>ASFALTOVÝ BETON PRO PODKLADNÍ VRSTVY ACP 22+, 22S TL. 90MM</t>
  </si>
  <si>
    <t>Asfaltový beton pro podkladní vrstvy vozovky ACP 22+ tl. 0.06 m. 
(Plochy dle "02 Situace komunikace dig. AutoCAD" a 
"04 Vzorové příčné řezy dig. AutoCAD")</t>
  </si>
  <si>
    <t>95.6 + 68.4 =164.0000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</si>
  <si>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</si>
  <si>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572213</t>
  </si>
  <si>
    <t>a</t>
  </si>
  <si>
    <t>SPOJOVACÍ POSTŘIK Z EMULZE DO 0,5KG/M2</t>
  </si>
  <si>
    <t>Spojovací postřik vozovky 0,25 kg/m^2 PS-E. 
(Plochy dle "02 Situace komunikace dig. AutoCAD" a 
"04 Vzorové příčné řezy dig. AutoCAD")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</si>
  <si>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</si>
  <si>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574C56</t>
  </si>
  <si>
    <t>ASFALTOVÝ BETON PRO LOŽNÍ VRSTVY ACL 16+, 16S TL. 60MM</t>
  </si>
  <si>
    <t>Asfaltový beton pro ložní vrstvy vozovky ACL 16+ tl. 0.05 m. 
(Plochy dle "02 Situace komunikace dig. AutoCAD" a 
"04 Vzorové příčné řezy dig. AutoCAD")</t>
  </si>
  <si>
    <t>7</t>
  </si>
  <si>
    <t>572123</t>
  </si>
  <si>
    <t>INFILTRAČNÍ POSTŘIK Z EMULZE DO 1,0KG/M2</t>
  </si>
  <si>
    <t>Infiltrační postřik modifikovanou asf. emulzí  C 50 BP 5 (0,60 kg/m^2). 
(Plochy dle "02 Situace komunikace dig. AutoCAD" a 
"04 Vzorové příčné řezy dig. AutoCAD")</t>
  </si>
  <si>
    <t>8</t>
  </si>
  <si>
    <t>b</t>
  </si>
  <si>
    <t>574A34</t>
  </si>
  <si>
    <t>ASFALTOVÝ BETON PRO OBRUSNÉ VRSTVY ACO 11+, 11S TL. 40MM</t>
  </si>
  <si>
    <t>Asfaltový beton pro obrusnou vrstvu ACO 11+  tl. 0.04 m. 
(Plochy dle "02 Situace komunikace dig. AutoCAD" a 
"04 Vzorové příčné řezy dig. AutoCAD")</t>
  </si>
  <si>
    <t>14</t>
  </si>
  <si>
    <t>56363</t>
  </si>
  <si>
    <t>VOZOVKOVÉ VRSTVY Z RECYKLOVANÉHO MATERIÁLU TL DO 150MM</t>
  </si>
  <si>
    <t>Vjezd km 0,109 521 a km 0,303 426 tl. 0.15 m z R-mat. 
(Plocha dle "02 Situace komunikace dig. AutoCAD")</t>
  </si>
  <si>
    <t>7 + 53 =60.0000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</si>
  <si>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</si>
  <si>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15</t>
  </si>
  <si>
    <t>58400</t>
  </si>
  <si>
    <t>VOZOVKOVÉ KRYTY Z VEGETAČNÍCH DÍLCŮ</t>
  </si>
  <si>
    <t>Vjezd km 0,058 957 ze zatravňovacích tvárnic tl. 0.15 m. 
(Plocha dle "02 Situace komunikace dig. AutoCAD")</t>
  </si>
  <si>
    <t>0.15 * 19 =2.8500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</si>
  <si>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</si>
  <si>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16</t>
  </si>
  <si>
    <t>582612</t>
  </si>
  <si>
    <t>KRYTY Z BETON DLAŽDIC SE ZÁMKEM ŠEDÝCH TL 80MM DO LOŽE Z KAM</t>
  </si>
  <si>
    <t>Pokládka betonové dlažby šedé barvy tl. 0.08 m do lože z kameniva L 4/8 v tl. 40 mm. 
(Plocha dle "02 Situace komunikace dig. AutoCAD")</t>
  </si>
  <si>
    <t>146.1 + 240.1 - 7.1 =379.1000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</si>
  <si>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</si>
  <si>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17</t>
  </si>
  <si>
    <t>58261B</t>
  </si>
  <si>
    <t>KRYTY Z BETON DLAŽDIC SE ZÁMKEM BAREV RELIÉF TL 80MM DO LOŽE Z KAM</t>
  </si>
  <si>
    <t>Pokládka reliéfní  betonové dlažby červené barvy tl. 0.08 m do lože z kameniva L 4/8 v tl. 40 mm. 
(Plocha dle "02 Situace komunikace dig. AutoCAD")</t>
  </si>
  <si>
    <t>Vodící linie: 3.5 + 4.5 =8.0000 [A] 
Varovný pás: 1.2 + 2.2 + 3.1 + 0.6 + 3.3 + 1.9 + 2.9 + 4.5 + 4.5 =24.2000 [B] 
Celkem: A + B=32.2000 [C]</t>
  </si>
  <si>
    <t>18</t>
  </si>
  <si>
    <t>582615</t>
  </si>
  <si>
    <t>KRYTY Z BETON DLAŽDIC SE ZÁMKEM BAREV TL 80MM DO LOŽE Z KAM</t>
  </si>
  <si>
    <t>Pokládka betonové dlažby červené barvy tl. 0.08 m do lože z kameniva L 4/8 v tl. 40 mm - vjezdy. 
(Plocha dle "02 Situace komunikace dig. AutoCAD")</t>
  </si>
  <si>
    <t>33.8 + 14.4 - 8 - 17.1 =23.1000 [A]</t>
  </si>
  <si>
    <t>20</t>
  </si>
  <si>
    <t>56331</t>
  </si>
  <si>
    <t>VOZOVKOVÉ VRSTVY ZE ŠTĚRKODRTI TL. DO 50MM</t>
  </si>
  <si>
    <t>Ložní vrstva dlažby L4/8 v tl. 0.04 m. 
(Plocha dle "02 Situace komunikace dig. AutoCAD")</t>
  </si>
  <si>
    <t>Chodníky: 379.1 + 7.1 =386.2000 [A] 
Vjezdy: 23.1 + 8 + 17.1 =48.2000 [B] 
Celkem: A +B =434.4000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</si>
  <si>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</si>
  <si>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21</t>
  </si>
  <si>
    <t>56334</t>
  </si>
  <si>
    <t>VOZOVKOVÉ VRSTVY ZE ŠTĚRKODRTI TL. DO 200MM</t>
  </si>
  <si>
    <t>Podkladní vrstva z ŠDA 0/32 v tl. 0.2 m. 
(Plocha dle "02 Situace komunikace dig. AutoCAD")</t>
  </si>
  <si>
    <t>22</t>
  </si>
  <si>
    <t>56314</t>
  </si>
  <si>
    <t>VOZOVKOVÉ VRSTVY Z MECHANICKY ZPEVNĚNÉHO KAMENIVA TL. DO 200MM</t>
  </si>
  <si>
    <t>Podkladní vrstva pod vjezdy z MZK 0/32 GA v tl. 0.2 m. 
(Plocha dle "02 Situace komunikace dig. AutoCAD")</t>
  </si>
  <si>
    <t>Potrubí</t>
  </si>
  <si>
    <t>28</t>
  </si>
  <si>
    <t>89712</t>
  </si>
  <si>
    <t>VPUSŤ KANALIZAČNÍ ULIČNÍ KOMPLETNÍ Z BETONOVÝCH DÍLCŮ</t>
  </si>
  <si>
    <t>KUS</t>
  </si>
  <si>
    <t>Položka včetně podkladních vrstev dle PD. 
(Díly dle "06 Typová přípojka uliční vpusti dig. AutoCAD")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</si>
  <si>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</si>
  <si>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30</t>
  </si>
  <si>
    <t>87434</t>
  </si>
  <si>
    <t>POTRUBÍ Z TRUB PLASTOVÝCH ODPADNÍCH DN DO 200MM</t>
  </si>
  <si>
    <t>M</t>
  </si>
  <si>
    <t>Přípojky uličních vpustí a žlabů - plastové potrubí DN 200, min. SN12. 
(Délka dle "07 Ppřípojky uličních vpustí - výpis dig. AutoCAD")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</si>
  <si>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</si>
  <si>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Ostatní konstrukce a práce</t>
  </si>
  <si>
    <t>23</t>
  </si>
  <si>
    <t>917223</t>
  </si>
  <si>
    <t>SILNIČNÍ A CHODNÍKOVÉ OBRUBY Z BETONOVÝCH OBRUBNÍKŮ ŠÍŘ 100MM</t>
  </si>
  <si>
    <t>Pokládka chodníkových obrub 1000x100x250 do bet. C16/20 XF1 tl. 100 mm. 
(Délka dle "02 Situace komunikace dig. AutoCAD")</t>
  </si>
  <si>
    <t>Položka zahrnuje: 
dodání a pokládku betonových obrubníků o rozměrech předepsaných zadávací dokumentací 
betonové lože i boční betonovou opěrku.</t>
  </si>
  <si>
    <t>24</t>
  </si>
  <si>
    <t>Pokládka silničních obrub 1000x150x250 do bet. C16/20 XF1 tl. 100 mm. 
Silniční obruba 1000x100x250 celkové délky: 259.9 
Silniční obruba nájezdová celkové délky: 51.7 
Silniční obruba přechodová celkové délky: 15 
(Délka dle "02 Situace komunikace dig. AutoCAD")</t>
  </si>
  <si>
    <t>259.9 + 51.7 + 15 =326.6000 [A]</t>
  </si>
  <si>
    <t>33</t>
  </si>
  <si>
    <t>915211</t>
  </si>
  <si>
    <t>VODOROVNÉ DOPRAVNÍ ZNAČENÍ PLASTEM HLADKÉ - DODÁVKA A POKLÁDKA</t>
  </si>
  <si>
    <t>Vodorovné dopravní značení V 7b. 
(Rozměry dle "02 Situace komunikace dig. AutoCAD")</t>
  </si>
  <si>
    <t>( (7* 2) / 2) * 0.25 =1.7500 [A]</t>
  </si>
  <si>
    <t>položka zahrnuje: 
- dodání a pokládku nátěrového materiálu (měří se pouze natíraná plocha) 
- předznačení a reflexní úpravu</t>
  </si>
  <si>
    <t>34</t>
  </si>
  <si>
    <t>915221</t>
  </si>
  <si>
    <t>VODOR DOPRAV ZNAČ PLASTEM STRUKTURÁLNÍ NEHLUČNÉ - DOD A POKLÁDKA</t>
  </si>
  <si>
    <t>Vodorovné dopravní značení V 4 (0,25). 
(Rozměry dle "02 Situace komunikace dig. AutoCAD")</t>
  </si>
  <si>
    <t>SO 301</t>
  </si>
  <si>
    <t>Dešťová kanalizace</t>
  </si>
  <si>
    <t>113138</t>
  </si>
  <si>
    <t>ODSTRANĚNÍ KRYTU ZPEVNĚNÝCH PLOCH S ASFALT POJIVEM, ODVOZ DO 20KM</t>
  </si>
  <si>
    <t>Technická specifikace: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</si>
  <si>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Odstranění asfaltového krytu tl . 0,04 m 
((61.67-2.7*2)*1.31+2.7*2.7*2+(42.5*0.25*2*2))*0.04=5.2317 [A]</t>
  </si>
  <si>
    <t>11313B</t>
  </si>
  <si>
    <t>ODSTRANĚNÍ KRYTU ZPEVNĚNÝCH PLOCH S ASFALTOVÝM POJIVEM - DOPRAVA</t>
  </si>
  <si>
    <t>Technická specifikace: Položka zahrnuje samostatnou dopravu suti a vybouraných hmot. Množství se určí jako součin hmotnosti [t] a požadované vzdálenosti [km].</t>
  </si>
  <si>
    <t>4 km *(5.232 m3 * 2.4  t/m3 )=50.2272 [A]</t>
  </si>
  <si>
    <t>113328</t>
  </si>
  <si>
    <t>ODSTRAN PODKL ZPEVNĚNÝCH PLOCH Z KAMENIVA NESTMEL, ODVOZ DO 20KM</t>
  </si>
  <si>
    <t>Odstranění podkladu z kameniva  2 x tl . 0,15 m 
((61.67-2.7*2)*1.315+2.7*2.7*2)*2*0.15=26.5725 [A]</t>
  </si>
  <si>
    <t>11332B</t>
  </si>
  <si>
    <t>ODSTRANĚNÍ PODKLADŮ ZPEVNĚNÝCH PLOCH Z KAMENIVA NESTMELENÉHO - DOPRAVA</t>
  </si>
  <si>
    <t>8 km *(26.573 m3 * 1.9  t/m3 )=403.9096 [A]</t>
  </si>
  <si>
    <t>113338</t>
  </si>
  <si>
    <t>ODSTRAN PODKL ZPEVNĚNÝCH PLOCH S ASFALT POJIVEM, ODVOZ DO 20KM</t>
  </si>
  <si>
    <t>Odstranění asfaltového podkladu tl . 0,07 m 
((61.67-2.7*2)*1.315+2.7*2.7*2+42.5*0.25*2)*0.07=7.6878 [A]</t>
  </si>
  <si>
    <t>11333B</t>
  </si>
  <si>
    <t>ODSTRANĚNÍ PODKLADU ZPEVNĚNÝCH PLOCH S ASFALT POJIVEM - DOPRAVA</t>
  </si>
  <si>
    <t>4 km *(7.688 m3 * 2.3  t/m3 )=70.7296 [A]</t>
  </si>
  <si>
    <t>Technická specifikace: 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</si>
  <si>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stoka A 
(2.11+1.52)/2*1.315*45.8=109.3120 [A] 
(1.52+1.45)/2*1.315*(61.67-45.80)=30.9905 [B] 
(1.45+1.45)/2*1.315*(102.44-61.67)=77.7382 [C] 
(1.45+1.8)/2*1.315*(128.18-102.44)=55.0032 [D] 
 -(2.7*1.315)*(2.11/2+1.52+1.45+1.45+1.8/2)=-22.6344 [E] 
 -((61.67-2.7*2)*0.41)*1.315=-30.3380 [F] 
Celkem: A+B+C+D+E+F=220.0715 [G] 
220.072*0.5=110.0360 [H]</t>
  </si>
  <si>
    <t>132739</t>
  </si>
  <si>
    <t>PŘÍPLATEK ZA DALŠÍ 1KM DOPRAVY ZEMINY</t>
  </si>
  <si>
    <t>Technická specifikace: položka zahrnuje příplatek k vodorovnému přemístění zeminy za každý další 1km nad 20km</t>
  </si>
  <si>
    <t>220.072*0.5*8=880.2880 [A]</t>
  </si>
  <si>
    <t>132838</t>
  </si>
  <si>
    <t>HLOUBENÍ RÝH ŠÍŘ DO 2M PAŽ I NEPAŽ TŘ. II, ODVOZ DO 20KM</t>
  </si>
  <si>
    <t>Technická specifikace: 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</si>
  <si>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220.072*0.5=110.0360 [A]</t>
  </si>
  <si>
    <t>132839</t>
  </si>
  <si>
    <t>133738</t>
  </si>
  <si>
    <t>HLOUBENÍ ŠACHET ZAPAŽ I NEPAŽ TŘ. I, ODVOZ DO 20KM</t>
  </si>
  <si>
    <t>stoka A 
2.7*2.7*((1.52+1.45+1.45+1.8)+(0.45-0.1)*4)=55.5498 [A] 
 -(2.7*2.7*0.41*2)=-5.9778 [B] 
úprava stávající šachty 
1.5*1.5*1.6=3.6000 [C] 
Celkem: A+B+C=53.1720 [D] 
53.172*0.5=26.5860 [E]</t>
  </si>
  <si>
    <t>133739</t>
  </si>
  <si>
    <t>53.172*0.5*8=212.6880 [A]</t>
  </si>
  <si>
    <t>133838</t>
  </si>
  <si>
    <t>HLOUBENÍ ŠACHET ZAPAŽ I NEPAŽ TŘ. II, ODVOZ DO 20KM</t>
  </si>
  <si>
    <t>53.172*0.5=26.5860 [A]</t>
  </si>
  <si>
    <t>133839</t>
  </si>
  <si>
    <t>17120</t>
  </si>
  <si>
    <t>ULOŽENÍ SYPANINY DO NÁSYPŮ A NA SKLÁDKY BEZ ZHUTNĚNÍ</t>
  </si>
  <si>
    <t>Technická specifikace: 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</si>
  <si>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220.072+53.172=273.2440 [A]</t>
  </si>
  <si>
    <t>17481</t>
  </si>
  <si>
    <t>ZÁSYP JAM A RÝH Z NAKUPOVANÝCH MATERIÁLŮ</t>
  </si>
  <si>
    <t>Technická specifikace: 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</si>
  <si>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vykopy 220.072+53.172=273.2440 [A] 
odpočet závazné části 
stoka A 
 -122.98*1.315*0.715=- 115.6289 [B] 
 -(2.7*2.7*0.15+1.5*1.5*0.1)*4=-5.2740 [C] 
 -(1.3*1.3*pi/4*0.8*4+1.24*1.24*pi*(1.52+1.45+1.45+1.8-(0.8+0.25)*4-0.41*2))= 
zásyp vozovky v budoucí trase chodníku ((61.67-2.7*2)-42.5)*1.315*0.41+2.7*2.7*2*0.41=13.4019 [E] 
Celkem: A+B+C+D+E=</t>
  </si>
  <si>
    <t>Technická specifikace: 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- zemina vytlačená potrubím o DN do 180mm se od kubatury obsypů neodečítá</t>
  </si>
  <si>
    <t>stoka A 
122.98*0.535=65.7943 [A] 
Celkem: A=65.7943 [B]</t>
  </si>
  <si>
    <t>Zakládání</t>
  </si>
  <si>
    <t>21262</t>
  </si>
  <si>
    <t>TRATIVODY KOMPLET Z TRUB Z PLAST HMOT DN DO 100MM</t>
  </si>
  <si>
    <t>Technická specifikace: 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</si>
  <si>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stoka A 128.18-(1.3/2+1.3*3+1.3/2)=122.9800 [A] 
Celkem: A=122.9800 [B]</t>
  </si>
  <si>
    <t>45157</t>
  </si>
  <si>
    <t>PODKLADNÍ A VÝPLŇOVÉ VRSTVY Z KAMENIVA TĚŽENÉHO</t>
  </si>
  <si>
    <t>Technická specifikace: položka zahrnuje dodávku předepsaného kameniva, mimostaveništní a vnitrostaveništní dopravu a jeho uložení  
není-li v zadávací dokumentaci uvedeno jinak, jedná se o nakupovaný materiál</t>
  </si>
  <si>
    <t>stoka A 
122.98*0.179*1.315=28.9476 [A] 
Celkem: A=28.9476 [B]</t>
  </si>
  <si>
    <t>Komunikace pozemní</t>
  </si>
  <si>
    <t>56333</t>
  </si>
  <si>
    <t>VOZOVKOVÉ VRSTVY ZE ŠTĚRKODRTI TL. DO 150MM</t>
  </si>
  <si>
    <t>Technická specifikace: - dodání kameniva předepsané kvality a zrnitosti  
- rozprostření a zhutnění vrstvy v předepsané tloušťce  
- zřízení vrstvy bez rozlišení šířky, pokládání vrstvy po etapách  
- nezahrnuje postřiky, nátěry</t>
  </si>
  <si>
    <t>42.5*1.315*2=111.7750 [A]</t>
  </si>
  <si>
    <t>Technická specifikace: 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</si>
  <si>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42.5*(1.315+0.25*2)=77.1375 [A]</t>
  </si>
  <si>
    <t>42.5*(1.315+0.25*2*2)=98.3875 [A]</t>
  </si>
  <si>
    <t>574A33</t>
  </si>
  <si>
    <t>ASFALTOVÝ BETON PRO OBRUSNÉ VRSTVY ACO 11 TL. 40MM</t>
  </si>
  <si>
    <t>Technická specifikace: 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</si>
  <si>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574E66</t>
  </si>
  <si>
    <t>ASFALTOVÝ BETON PRO PODKLADNÍ VRSTVY ACP 16+, 16S TL. 70MM</t>
  </si>
  <si>
    <t>Trubní vedení</t>
  </si>
  <si>
    <t>87445</t>
  </si>
  <si>
    <t>POTRUBÍ Z TRUB PLASTOVÝCH ODPADNÍCH DN DO 300MM</t>
  </si>
  <si>
    <t>Technická specifikace: 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</si>
  <si>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stoka A 128.18-(1/2+1*3+1/2)=124.1800 [A] 
Celkem: A=124.1800 [B]</t>
  </si>
  <si>
    <t>894145</t>
  </si>
  <si>
    <t>ŠACHTY KANALIZAČNÍ Z BETON DÍLCŮ NA POTRUBÍ DN DO 300MM</t>
  </si>
  <si>
    <t>Technická specifikace: položka zahrnuje:  
- poklopy s rámem, mříže s rámem, stupadla, žebříky, stropy z bet. dílců a pod.  
- předepsané betonové skruže, prefabrikované nebo monolitické betonové dno a není-li uvedeno jinak i podkladní vrstvu (z kameniva nebo betonu).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</si>
  <si>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stoka A 4=4.0000 [A] 
Celkem: A=4.0000 [B]</t>
  </si>
  <si>
    <t>899112</t>
  </si>
  <si>
    <t>POKLOPY LITINOVÉ SAMOSTATNÉ</t>
  </si>
  <si>
    <t>Technická specifikace: Položka zahrnuje dodávku a osazení předepsaného poklopu včetně rámu</t>
  </si>
  <si>
    <t>úprava stávající kanalizační šachty pro napojení přípojek 
1=1.0000 [A]</t>
  </si>
  <si>
    <t>89914</t>
  </si>
  <si>
    <t>ŠACHTOVÉ BETONOVÉ SKRUŽE SAMOSTATNÉ</t>
  </si>
  <si>
    <t>Technická specifikace: - Položka zahrnuje veškerý materiál, výrobky a polotovary, včetně mimostaveništní a vnitrostaveništní dopravy (rovněž přesuny), včetně naložení a složení,případně s uložením.</t>
  </si>
  <si>
    <t>úprava stávající kanalizační šachty 
včetně napojení přípojky do šachty 
DN 1000, H=1 m  1 ks=1.0000 [A] 
šachtový konus  1 ks=1.0000 [B] 
Celkem: A+B=2.0000 [C]</t>
  </si>
  <si>
    <t>89921</t>
  </si>
  <si>
    <t>VÝŠKOVÁ ÚPRAVA POKLOPŮ</t>
  </si>
  <si>
    <t>Technická specifikace: - položka výškové úpravy zahrnuje všechny nutné práce a materiály pro zvýšení nebo snížení zařízení (včetně nutné úpravy stávajícího povrchu vozovky nebo chodníku).</t>
  </si>
  <si>
    <t>899309</t>
  </si>
  <si>
    <t>DOPLŇKY NA POTRUBÍ - VÝSTRAŽNÁ FÓLIE</t>
  </si>
  <si>
    <t>128.18=128.1800 [A]</t>
  </si>
  <si>
    <t>899652</t>
  </si>
  <si>
    <t>ZKOUŠKA VODOTĚSNOSTI POTRUBÍ DN DO 300MM</t>
  </si>
  <si>
    <t>Technická specifikace: 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</si>
  <si>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stoka A 128.18=128.1800 [A]</t>
  </si>
  <si>
    <t>89980</t>
  </si>
  <si>
    <t>TELEVIZNÍ PROHLÍDKA POTRUBÍ</t>
  </si>
  <si>
    <t>Technická specifikace: položka zahrnuje prohlídku potrubí televizní kamerou, záznam prohlídky na nosičích DVD a vyhotovení závěrečného písemného protokolu</t>
  </si>
  <si>
    <t>Ostatní konstrukce a práce, bourání</t>
  </si>
  <si>
    <t>919111</t>
  </si>
  <si>
    <t>ŘEZÁNÍ ASFALTOVÉHO KRYTU VOZOVEK TL DO 50MM</t>
  </si>
  <si>
    <t>Technická specifikace: položka zahrnuje řezání vozovkové vrstvy v předepsané tloušťce, včetně spotřeby vody</t>
  </si>
  <si>
    <t>(61.67-2.7*2)*2+(2.7+2.7)*2*2+1.315*2=136.7700 [A] 
42.5*2+0.25*2*2=86.0000 [B] 
Celkem: A+B=222.7700 [C]</t>
  </si>
  <si>
    <t>919112</t>
  </si>
  <si>
    <t>ŘEZÁNÍ ASFALTOVÉHO KRYTU VOZOVEK TL DO 100MM</t>
  </si>
  <si>
    <t>42.5*2=85.0000 [A]</t>
  </si>
  <si>
    <t>35</t>
  </si>
  <si>
    <t>967118</t>
  </si>
  <si>
    <t>VYBOURÁNÍ ČÁSTÍ KONSTRUKCÍ Z BETON DÍLCŮ S ODVOZEM DO 20KM</t>
  </si>
  <si>
    <t>Technická specifikace: 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</si>
  <si>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úprava stávající kanalizační šachty pro napojení přípojek 
(1.24*1.24*3.14/4-1*1*3.14/4)*1.6=0.6752 [A]</t>
  </si>
  <si>
    <t>36</t>
  </si>
  <si>
    <t>96711B</t>
  </si>
  <si>
    <t>VYBOURÁNÍ ČÁSTÍ KONSTRUKCÍ Z BETON DÍLCŮ - DOPRAVA</t>
  </si>
  <si>
    <t>0.675 *2.3*8=12.4200 [A]</t>
  </si>
  <si>
    <t>OST</t>
  </si>
  <si>
    <t>Ostatní</t>
  </si>
  <si>
    <t>37</t>
  </si>
  <si>
    <t>014102</t>
  </si>
  <si>
    <t>POPLATKY ZA SKLÁDKU</t>
  </si>
  <si>
    <t>Technická specifikace: zahrnuje veškeré poplatky provozovateli skládky související s uložením odpadu na skládce.</t>
  </si>
  <si>
    <t>(273.244)*2=546.4880 [A]</t>
  </si>
  <si>
    <t>38</t>
  </si>
  <si>
    <t>komunikace- kamenivo 
(26.573 m3 * 1.9  t/m3 )=50.4887 [A]</t>
  </si>
  <si>
    <t>39</t>
  </si>
  <si>
    <t>bourání šachty  0.675*1.3=0.8775 [A] 
Celkem: A=0.8775 [B]</t>
  </si>
  <si>
    <t>40</t>
  </si>
  <si>
    <t>014122a</t>
  </si>
  <si>
    <t>asfaltové plochy 
(5.232 m3 * 2.4  t/m3 )=12.5568 [A] 
(7.688 m3 * 2.3  t/m3 )=17.6824 [B] 
Celkem: A+B=30.2392 [C]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</si>
</sst>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0" sqref="A10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SUM(C10:C11)</f>
        <v>0</v>
      </c>
      <c r="D6" s="1"/>
      <c r="E6" s="1"/>
    </row>
    <row r="7" spans="1:5" ht="12.75" customHeight="1">
      <c r="A7" s="1"/>
      <c r="B7" s="3" t="s">
        <v>5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25</v>
      </c>
      <c r="B10" s="15" t="s">
        <v>26</v>
      </c>
      <c r="C10" s="16">
        <f>'SO 121'!I3</f>
        <v>0</v>
      </c>
      <c r="D10" s="16">
        <f>0+'SO 121'!O9+'SO 121'!O13+'SO 121'!O18+'SO 121'!O22+'SO 121'!O26+'SO 121'!O30+'SO 121'!O34+'SO 121'!O38+'SO 121'!O42+'SO 121'!O46+'SO 121'!O50+'SO 121'!O54+'SO 121'!O58+'SO 121'!O63+'SO 121'!O68+'SO 121'!O72+'SO 121'!O76+'SO 121'!O80+'SO 121'!O84+'SO 121'!O88+'SO 121'!O92+'SO 121'!O96+'SO 121'!O100+'SO 121'!O104+'SO 121'!O108+'SO 121'!O112+'SO 121'!O116+'SO 121'!O120+'SO 121'!O125+'SO 121'!O129+'SO 121'!O134+'SO 121'!O138+'SO 121'!O142+'SO 121'!O146</f>
        <v>0</v>
      </c>
      <c r="E10" s="16">
        <f>C10+D10</f>
        <v>0</v>
      </c>
    </row>
    <row r="11" spans="1:5" ht="12.75" customHeight="1">
      <c r="A11" s="15" t="s">
        <v>229</v>
      </c>
      <c r="B11" s="15" t="s">
        <v>230</v>
      </c>
      <c r="C11" s="16">
        <f>'SO 301'!I3</f>
        <v>0</v>
      </c>
      <c r="D11" s="16">
        <f>0+'SO 301'!O9+'SO 301'!O13+'SO 301'!O17+'SO 301'!O21+'SO 301'!O25+'SO 301'!O29+'SO 301'!O33+'SO 301'!O37+'SO 301'!O41+'SO 301'!O45+'SO 301'!O49+'SO 301'!O53+'SO 301'!O57+'SO 301'!O61+'SO 301'!O65+'SO 301'!O69+'SO 301'!O73+'SO 301'!O78+'SO 301'!O83+'SO 301'!O88+'SO 301'!O92+'SO 301'!O96+'SO 301'!O100+'SO 301'!O104+'SO 301'!O109+'SO 301'!O113+'SO 301'!O117+'SO 301'!O121+'SO 301'!O125+'SO 301'!O129+'SO 301'!O133+'SO 301'!O137+'SO 301'!O142+'SO 301'!O146+'SO 301'!O150+'SO 301'!O154+'SO 301'!O159+'SO 301'!O163+'SO 301'!O167+'SO 301'!O171</f>
        <v>0</v>
      </c>
      <c r="E11" s="16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C33" sqref="C3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25</v>
      </c>
      <c r="I3" s="32">
        <f>0+I8+I17+I62+I67+I124+I133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25</v>
      </c>
      <c r="D4" s="38"/>
      <c r="E4" s="13" t="s">
        <v>26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29</v>
      </c>
      <c r="C5" s="39" t="s">
        <v>31</v>
      </c>
      <c r="D5" s="39" t="s">
        <v>32</v>
      </c>
      <c r="E5" s="39" t="s">
        <v>33</v>
      </c>
      <c r="F5" s="39" t="s">
        <v>35</v>
      </c>
      <c r="G5" s="39" t="s">
        <v>37</v>
      </c>
      <c r="H5" s="39" t="s">
        <v>38</v>
      </c>
      <c r="I5" s="39"/>
      <c r="O5" t="s">
        <v>21</v>
      </c>
      <c r="P5" t="s">
        <v>24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28</v>
      </c>
      <c r="B7" s="11" t="s">
        <v>30</v>
      </c>
      <c r="C7" s="11" t="s">
        <v>24</v>
      </c>
      <c r="D7" s="11" t="s">
        <v>22</v>
      </c>
      <c r="E7" s="11" t="s">
        <v>34</v>
      </c>
      <c r="F7" s="11" t="s">
        <v>36</v>
      </c>
      <c r="G7" s="11" t="s">
        <v>23</v>
      </c>
      <c r="H7" s="11" t="s">
        <v>40</v>
      </c>
      <c r="I7" s="11" t="s">
        <v>42</v>
      </c>
    </row>
    <row r="8" spans="1:9" ht="12.75" customHeight="1">
      <c r="A8" s="14" t="s">
        <v>43</v>
      </c>
      <c r="B8" s="14"/>
      <c r="C8" s="18" t="s">
        <v>28</v>
      </c>
      <c r="D8" s="14"/>
      <c r="E8" s="19" t="s">
        <v>44</v>
      </c>
      <c r="F8" s="14"/>
      <c r="G8" s="14"/>
      <c r="H8" s="14"/>
      <c r="I8" s="20">
        <f>0+I9+I13</f>
        <v>0</v>
      </c>
    </row>
    <row r="9" spans="1:16" ht="12.75" customHeight="1">
      <c r="A9" s="17" t="s">
        <v>45</v>
      </c>
      <c r="B9" s="21" t="s">
        <v>22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108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2.75" customHeight="1">
      <c r="A10" s="26" t="s">
        <v>50</v>
      </c>
      <c r="E10" s="27" t="s">
        <v>51</v>
      </c>
    </row>
    <row r="11" spans="1:5" ht="12.75" customHeight="1">
      <c r="A11" s="28" t="s">
        <v>52</v>
      </c>
      <c r="E11" s="29" t="s">
        <v>53</v>
      </c>
    </row>
    <row r="12" spans="1:5" ht="12.75" customHeight="1">
      <c r="A12" t="s">
        <v>54</v>
      </c>
      <c r="E12" s="27" t="s">
        <v>55</v>
      </c>
    </row>
    <row r="13" spans="1:16" ht="12.75" customHeight="1">
      <c r="A13" s="17" t="s">
        <v>45</v>
      </c>
      <c r="B13" s="21" t="s">
        <v>56</v>
      </c>
      <c r="C13" s="21" t="s">
        <v>57</v>
      </c>
      <c r="D13" s="17" t="s">
        <v>47</v>
      </c>
      <c r="E13" s="22" t="s">
        <v>58</v>
      </c>
      <c r="F13" s="23" t="s">
        <v>49</v>
      </c>
      <c r="G13" s="24">
        <v>39.65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24</v>
      </c>
    </row>
    <row r="14" spans="1:5" ht="12.75" customHeight="1">
      <c r="A14" s="26" t="s">
        <v>50</v>
      </c>
      <c r="E14" s="27" t="s">
        <v>59</v>
      </c>
    </row>
    <row r="15" spans="1:5" ht="12.75" customHeight="1">
      <c r="A15" s="28" t="s">
        <v>52</v>
      </c>
      <c r="E15" s="29" t="s">
        <v>60</v>
      </c>
    </row>
    <row r="16" spans="1:5" ht="12.75" customHeight="1">
      <c r="A16" t="s">
        <v>54</v>
      </c>
      <c r="E16" s="27" t="s">
        <v>55</v>
      </c>
    </row>
    <row r="17" spans="1:9" ht="12.75" customHeight="1">
      <c r="A17" s="5" t="s">
        <v>43</v>
      </c>
      <c r="B17" s="5"/>
      <c r="C17" s="30" t="s">
        <v>30</v>
      </c>
      <c r="D17" s="5"/>
      <c r="E17" s="19" t="s">
        <v>61</v>
      </c>
      <c r="F17" s="5"/>
      <c r="G17" s="5"/>
      <c r="H17" s="5"/>
      <c r="I17" s="31">
        <f>0+I18+I22+I26+I30+I34+I38+I42+I46+I50+I54+I58</f>
        <v>0</v>
      </c>
    </row>
    <row r="18" spans="1:16" ht="12.75" customHeight="1">
      <c r="A18" s="17" t="s">
        <v>45</v>
      </c>
      <c r="B18" s="21" t="s">
        <v>30</v>
      </c>
      <c r="C18" s="21" t="s">
        <v>62</v>
      </c>
      <c r="D18" s="17" t="s">
        <v>63</v>
      </c>
      <c r="E18" s="22" t="s">
        <v>64</v>
      </c>
      <c r="F18" s="23" t="s">
        <v>65</v>
      </c>
      <c r="G18" s="24">
        <v>45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24</v>
      </c>
    </row>
    <row r="19" spans="1:5" ht="38.25" customHeight="1">
      <c r="A19" s="26" t="s">
        <v>50</v>
      </c>
      <c r="E19" s="27" t="s">
        <v>66</v>
      </c>
    </row>
    <row r="20" spans="1:5" ht="12.75" customHeight="1">
      <c r="A20" s="28" t="s">
        <v>52</v>
      </c>
      <c r="E20" s="29" t="s">
        <v>67</v>
      </c>
    </row>
    <row r="21" spans="1:5" ht="12.75" customHeight="1">
      <c r="A21" t="s">
        <v>54</v>
      </c>
      <c r="E21" s="27" t="s">
        <v>68</v>
      </c>
    </row>
    <row r="22" spans="1:16" ht="12.75" customHeight="1">
      <c r="A22" s="17" t="s">
        <v>45</v>
      </c>
      <c r="B22" s="21" t="s">
        <v>24</v>
      </c>
      <c r="C22" s="21" t="s">
        <v>69</v>
      </c>
      <c r="D22" s="17" t="s">
        <v>63</v>
      </c>
      <c r="E22" s="22" t="s">
        <v>70</v>
      </c>
      <c r="F22" s="23" t="s">
        <v>71</v>
      </c>
      <c r="G22" s="24">
        <v>432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24</v>
      </c>
    </row>
    <row r="23" spans="1:5" ht="12.75" customHeight="1">
      <c r="A23" s="26" t="s">
        <v>50</v>
      </c>
      <c r="E23" s="27" t="s">
        <v>72</v>
      </c>
    </row>
    <row r="24" spans="1:5" ht="12.75" customHeight="1">
      <c r="A24" s="28" t="s">
        <v>52</v>
      </c>
      <c r="E24" s="29" t="s">
        <v>73</v>
      </c>
    </row>
    <row r="25" spans="1:5" ht="12.75" customHeight="1">
      <c r="A25" t="s">
        <v>54</v>
      </c>
      <c r="E25" s="27" t="s">
        <v>74</v>
      </c>
    </row>
    <row r="26" spans="1:16" ht="12.75" customHeight="1">
      <c r="A26" s="17" t="s">
        <v>45</v>
      </c>
      <c r="B26" s="21" t="s">
        <v>42</v>
      </c>
      <c r="C26" s="21" t="s">
        <v>75</v>
      </c>
      <c r="D26" s="17" t="s">
        <v>63</v>
      </c>
      <c r="E26" s="22" t="s">
        <v>76</v>
      </c>
      <c r="F26" s="23" t="s">
        <v>65</v>
      </c>
      <c r="G26" s="24">
        <v>87.984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24</v>
      </c>
    </row>
    <row r="27" spans="1:5" ht="25.5" customHeight="1">
      <c r="A27" s="26" t="s">
        <v>50</v>
      </c>
      <c r="E27" s="27" t="s">
        <v>77</v>
      </c>
    </row>
    <row r="28" spans="1:5" ht="12.75" customHeight="1">
      <c r="A28" s="28" t="s">
        <v>52</v>
      </c>
      <c r="E28" s="29" t="s">
        <v>78</v>
      </c>
    </row>
    <row r="29" spans="1:5" ht="25.5" customHeight="1">
      <c r="A29" t="s">
        <v>54</v>
      </c>
      <c r="E29" s="27" t="s">
        <v>79</v>
      </c>
    </row>
    <row r="30" spans="1:16" ht="12.75" customHeight="1">
      <c r="A30" s="17" t="s">
        <v>45</v>
      </c>
      <c r="B30" s="21" t="s">
        <v>80</v>
      </c>
      <c r="C30" s="21" t="s">
        <v>81</v>
      </c>
      <c r="D30" s="17" t="s">
        <v>63</v>
      </c>
      <c r="E30" s="22" t="s">
        <v>82</v>
      </c>
      <c r="F30" s="23" t="s">
        <v>83</v>
      </c>
      <c r="G30" s="24">
        <v>394.56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24</v>
      </c>
    </row>
    <row r="31" spans="1:5" ht="25.5" customHeight="1">
      <c r="A31" s="26" t="s">
        <v>50</v>
      </c>
      <c r="E31" s="27" t="s">
        <v>84</v>
      </c>
    </row>
    <row r="32" spans="1:5" ht="12.75" customHeight="1">
      <c r="A32" s="28" t="s">
        <v>52</v>
      </c>
      <c r="E32" s="29" t="s">
        <v>63</v>
      </c>
    </row>
    <row r="33" spans="1:5" ht="38.25" customHeight="1">
      <c r="A33" t="s">
        <v>54</v>
      </c>
      <c r="E33" s="27" t="s">
        <v>85</v>
      </c>
    </row>
    <row r="34" spans="1:16" ht="12.75" customHeight="1">
      <c r="A34" s="17" t="s">
        <v>45</v>
      </c>
      <c r="B34" s="21" t="s">
        <v>86</v>
      </c>
      <c r="C34" s="21" t="s">
        <v>87</v>
      </c>
      <c r="D34" s="17" t="s">
        <v>63</v>
      </c>
      <c r="E34" s="22" t="s">
        <v>88</v>
      </c>
      <c r="F34" s="23" t="s">
        <v>83</v>
      </c>
      <c r="G34" s="24">
        <v>394.56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24</v>
      </c>
    </row>
    <row r="35" spans="1:5" ht="12.75" customHeight="1">
      <c r="A35" s="26" t="s">
        <v>50</v>
      </c>
      <c r="E35" s="27" t="s">
        <v>89</v>
      </c>
    </row>
    <row r="36" spans="1:5" ht="12.75" customHeight="1">
      <c r="A36" s="28" t="s">
        <v>52</v>
      </c>
      <c r="E36" s="29" t="s">
        <v>63</v>
      </c>
    </row>
    <row r="37" spans="1:5" ht="12.75" customHeight="1">
      <c r="A37" t="s">
        <v>54</v>
      </c>
      <c r="E37" s="27" t="s">
        <v>90</v>
      </c>
    </row>
    <row r="38" spans="1:16" ht="12.75" customHeight="1">
      <c r="A38" s="17" t="s">
        <v>45</v>
      </c>
      <c r="B38" s="21" t="s">
        <v>91</v>
      </c>
      <c r="C38" s="21" t="s">
        <v>92</v>
      </c>
      <c r="D38" s="17" t="s">
        <v>63</v>
      </c>
      <c r="E38" s="22" t="s">
        <v>93</v>
      </c>
      <c r="F38" s="23" t="s">
        <v>65</v>
      </c>
      <c r="G38" s="24">
        <v>91.3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24</v>
      </c>
    </row>
    <row r="39" spans="1:5" ht="38.25" customHeight="1">
      <c r="A39" s="26" t="s">
        <v>50</v>
      </c>
      <c r="E39" s="27" t="s">
        <v>94</v>
      </c>
    </row>
    <row r="40" spans="1:5" ht="12.75" customHeight="1">
      <c r="A40" s="28" t="s">
        <v>52</v>
      </c>
      <c r="E40" s="29" t="s">
        <v>63</v>
      </c>
    </row>
    <row r="41" spans="1:5" ht="204" customHeight="1">
      <c r="A41" t="s">
        <v>54</v>
      </c>
      <c r="E41" s="27" t="s">
        <v>95</v>
      </c>
    </row>
    <row r="42" spans="1:16" ht="12.75" customHeight="1">
      <c r="A42" s="17" t="s">
        <v>45</v>
      </c>
      <c r="B42" s="21" t="s">
        <v>96</v>
      </c>
      <c r="C42" s="21" t="s">
        <v>97</v>
      </c>
      <c r="D42" s="17" t="s">
        <v>63</v>
      </c>
      <c r="E42" s="22" t="s">
        <v>98</v>
      </c>
      <c r="F42" s="23" t="s">
        <v>65</v>
      </c>
      <c r="G42" s="24">
        <v>13.88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24</v>
      </c>
    </row>
    <row r="43" spans="1:5" ht="38.25" customHeight="1">
      <c r="A43" s="26" t="s">
        <v>50</v>
      </c>
      <c r="E43" s="27" t="s">
        <v>99</v>
      </c>
    </row>
    <row r="44" spans="1:5" ht="12.75" customHeight="1">
      <c r="A44" s="28" t="s">
        <v>52</v>
      </c>
      <c r="E44" s="29" t="s">
        <v>100</v>
      </c>
    </row>
    <row r="45" spans="1:5" ht="255" customHeight="1">
      <c r="A45" t="s">
        <v>54</v>
      </c>
      <c r="E45" s="27" t="s">
        <v>101</v>
      </c>
    </row>
    <row r="46" spans="1:16" ht="12.75" customHeight="1">
      <c r="A46" s="17" t="s">
        <v>45</v>
      </c>
      <c r="B46" s="21" t="s">
        <v>102</v>
      </c>
      <c r="C46" s="21" t="s">
        <v>103</v>
      </c>
      <c r="D46" s="17" t="s">
        <v>63</v>
      </c>
      <c r="E46" s="22" t="s">
        <v>104</v>
      </c>
      <c r="F46" s="23" t="s">
        <v>105</v>
      </c>
      <c r="G46" s="24">
        <v>111.04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24</v>
      </c>
    </row>
    <row r="47" spans="1:5" ht="12.75" customHeight="1">
      <c r="A47" s="26" t="s">
        <v>50</v>
      </c>
      <c r="E47" s="27" t="s">
        <v>106</v>
      </c>
    </row>
    <row r="48" spans="1:5" ht="12.75" customHeight="1">
      <c r="A48" s="28" t="s">
        <v>52</v>
      </c>
      <c r="E48" s="29" t="s">
        <v>107</v>
      </c>
    </row>
    <row r="49" spans="1:5" ht="12.75" customHeight="1">
      <c r="A49" t="s">
        <v>54</v>
      </c>
      <c r="E49" s="27" t="s">
        <v>108</v>
      </c>
    </row>
    <row r="50" spans="1:16" ht="12.75" customHeight="1">
      <c r="A50" s="17" t="s">
        <v>45</v>
      </c>
      <c r="B50" s="21" t="s">
        <v>109</v>
      </c>
      <c r="C50" s="21" t="s">
        <v>110</v>
      </c>
      <c r="D50" s="17" t="s">
        <v>63</v>
      </c>
      <c r="E50" s="22" t="s">
        <v>111</v>
      </c>
      <c r="F50" s="23" t="s">
        <v>65</v>
      </c>
      <c r="G50" s="24">
        <v>18.574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24</v>
      </c>
    </row>
    <row r="51" spans="1:5" ht="25.5" customHeight="1">
      <c r="A51" s="26" t="s">
        <v>50</v>
      </c>
      <c r="E51" s="27" t="s">
        <v>112</v>
      </c>
    </row>
    <row r="52" spans="1:5" ht="12.75" customHeight="1">
      <c r="A52" s="28" t="s">
        <v>52</v>
      </c>
      <c r="E52" s="29" t="s">
        <v>113</v>
      </c>
    </row>
    <row r="53" spans="1:5" ht="242.25" customHeight="1">
      <c r="A53" t="s">
        <v>54</v>
      </c>
      <c r="E53" s="27" t="s">
        <v>114</v>
      </c>
    </row>
    <row r="54" spans="1:16" ht="12.75" customHeight="1">
      <c r="A54" s="17" t="s">
        <v>45</v>
      </c>
      <c r="B54" s="21" t="s">
        <v>115</v>
      </c>
      <c r="C54" s="21" t="s">
        <v>116</v>
      </c>
      <c r="D54" s="17" t="s">
        <v>63</v>
      </c>
      <c r="E54" s="22" t="s">
        <v>117</v>
      </c>
      <c r="F54" s="23" t="s">
        <v>65</v>
      </c>
      <c r="G54" s="24">
        <v>1.982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24</v>
      </c>
    </row>
    <row r="55" spans="1:5" ht="38.25" customHeight="1">
      <c r="A55" s="26" t="s">
        <v>50</v>
      </c>
      <c r="E55" s="27" t="s">
        <v>118</v>
      </c>
    </row>
    <row r="56" spans="1:5" ht="12.75" customHeight="1">
      <c r="A56" s="28" t="s">
        <v>52</v>
      </c>
      <c r="E56" s="29" t="s">
        <v>119</v>
      </c>
    </row>
    <row r="57" spans="1:5" ht="255" customHeight="1">
      <c r="A57" t="s">
        <v>54</v>
      </c>
      <c r="E57" s="27" t="s">
        <v>101</v>
      </c>
    </row>
    <row r="58" spans="1:16" ht="12.75" customHeight="1">
      <c r="A58" s="17" t="s">
        <v>45</v>
      </c>
      <c r="B58" s="21" t="s">
        <v>120</v>
      </c>
      <c r="C58" s="21" t="s">
        <v>121</v>
      </c>
      <c r="D58" s="17" t="s">
        <v>63</v>
      </c>
      <c r="E58" s="22" t="s">
        <v>122</v>
      </c>
      <c r="F58" s="23" t="s">
        <v>105</v>
      </c>
      <c r="G58" s="24">
        <v>15.84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24</v>
      </c>
    </row>
    <row r="59" spans="1:5" ht="12.75" customHeight="1">
      <c r="A59" s="26" t="s">
        <v>50</v>
      </c>
      <c r="E59" s="27" t="s">
        <v>123</v>
      </c>
    </row>
    <row r="60" spans="1:5" ht="12.75" customHeight="1">
      <c r="A60" s="28" t="s">
        <v>52</v>
      </c>
      <c r="E60" s="29" t="s">
        <v>124</v>
      </c>
    </row>
    <row r="61" spans="1:5" ht="12.75" customHeight="1">
      <c r="A61" t="s">
        <v>54</v>
      </c>
      <c r="E61" s="27" t="s">
        <v>108</v>
      </c>
    </row>
    <row r="62" spans="1:9" ht="12.75" customHeight="1">
      <c r="A62" s="5" t="s">
        <v>43</v>
      </c>
      <c r="B62" s="5"/>
      <c r="C62" s="30" t="s">
        <v>34</v>
      </c>
      <c r="D62" s="5"/>
      <c r="E62" s="19" t="s">
        <v>125</v>
      </c>
      <c r="F62" s="5"/>
      <c r="G62" s="5"/>
      <c r="H62" s="5"/>
      <c r="I62" s="31">
        <f>0+I63</f>
        <v>0</v>
      </c>
    </row>
    <row r="63" spans="1:16" ht="12.75" customHeight="1">
      <c r="A63" s="17" t="s">
        <v>45</v>
      </c>
      <c r="B63" s="21" t="s">
        <v>126</v>
      </c>
      <c r="C63" s="21" t="s">
        <v>127</v>
      </c>
      <c r="D63" s="17" t="s">
        <v>63</v>
      </c>
      <c r="E63" s="22" t="s">
        <v>128</v>
      </c>
      <c r="F63" s="23" t="s">
        <v>83</v>
      </c>
      <c r="G63" s="24">
        <v>42.4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24</v>
      </c>
    </row>
    <row r="64" spans="1:5" ht="25.5" customHeight="1">
      <c r="A64" s="26" t="s">
        <v>50</v>
      </c>
      <c r="E64" s="27" t="s">
        <v>129</v>
      </c>
    </row>
    <row r="65" spans="1:5" ht="12.75" customHeight="1">
      <c r="A65" s="28" t="s">
        <v>52</v>
      </c>
      <c r="E65" s="29" t="s">
        <v>130</v>
      </c>
    </row>
    <row r="66" spans="1:5" ht="63.75" customHeight="1">
      <c r="A66" t="s">
        <v>54</v>
      </c>
      <c r="E66" s="27" t="s">
        <v>131</v>
      </c>
    </row>
    <row r="67" spans="1:9" ht="12.75" customHeight="1">
      <c r="A67" s="5" t="s">
        <v>43</v>
      </c>
      <c r="B67" s="5"/>
      <c r="C67" s="30" t="s">
        <v>36</v>
      </c>
      <c r="D67" s="5"/>
      <c r="E67" s="19" t="s">
        <v>132</v>
      </c>
      <c r="F67" s="5"/>
      <c r="G67" s="5"/>
      <c r="H67" s="5"/>
      <c r="I67" s="31">
        <f>0+I68+I72+I76+I80+I84+I88+I92+I96+I100+I104+I108+I112+I116+I120</f>
        <v>0</v>
      </c>
    </row>
    <row r="68" spans="1:16" ht="12.75" customHeight="1">
      <c r="A68" s="17" t="s">
        <v>45</v>
      </c>
      <c r="B68" s="21" t="s">
        <v>34</v>
      </c>
      <c r="C68" s="21" t="s">
        <v>133</v>
      </c>
      <c r="D68" s="17" t="s">
        <v>63</v>
      </c>
      <c r="E68" s="22" t="s">
        <v>134</v>
      </c>
      <c r="F68" s="23" t="s">
        <v>83</v>
      </c>
      <c r="G68" s="24">
        <v>164</v>
      </c>
      <c r="H68" s="25">
        <v>0</v>
      </c>
      <c r="I68" s="25">
        <f>ROUND(ROUND(H68,2)*ROUND(G68,3),2)</f>
        <v>0</v>
      </c>
      <c r="O68">
        <f>(I68*21)/100</f>
        <v>0</v>
      </c>
      <c r="P68" t="s">
        <v>24</v>
      </c>
    </row>
    <row r="69" spans="1:5" ht="38.25" customHeight="1">
      <c r="A69" s="26" t="s">
        <v>50</v>
      </c>
      <c r="E69" s="27" t="s">
        <v>135</v>
      </c>
    </row>
    <row r="70" spans="1:5" ht="12.75" customHeight="1">
      <c r="A70" s="28" t="s">
        <v>52</v>
      </c>
      <c r="E70" s="29" t="s">
        <v>136</v>
      </c>
    </row>
    <row r="71" spans="1:5" ht="89.25" customHeight="1">
      <c r="A71" t="s">
        <v>54</v>
      </c>
      <c r="E71" s="27" t="s">
        <v>137</v>
      </c>
    </row>
    <row r="72" spans="1:16" ht="12.75" customHeight="1">
      <c r="A72" s="17" t="s">
        <v>45</v>
      </c>
      <c r="B72" s="21" t="s">
        <v>36</v>
      </c>
      <c r="C72" s="21" t="s">
        <v>138</v>
      </c>
      <c r="D72" s="17" t="s">
        <v>139</v>
      </c>
      <c r="E72" s="22" t="s">
        <v>140</v>
      </c>
      <c r="F72" s="23" t="s">
        <v>83</v>
      </c>
      <c r="G72" s="24">
        <v>164</v>
      </c>
      <c r="H72" s="25">
        <v>0</v>
      </c>
      <c r="I72" s="25">
        <f>ROUND(ROUND(H72,2)*ROUND(G72,3),2)</f>
        <v>0</v>
      </c>
      <c r="O72">
        <f>(I72*21)/100</f>
        <v>0</v>
      </c>
      <c r="P72" t="s">
        <v>24</v>
      </c>
    </row>
    <row r="73" spans="1:5" ht="38.25" customHeight="1">
      <c r="A73" s="26" t="s">
        <v>50</v>
      </c>
      <c r="E73" s="27" t="s">
        <v>141</v>
      </c>
    </row>
    <row r="74" spans="1:5" ht="12.75" customHeight="1">
      <c r="A74" s="28" t="s">
        <v>52</v>
      </c>
      <c r="E74" s="29" t="s">
        <v>136</v>
      </c>
    </row>
    <row r="75" spans="1:5" ht="51" customHeight="1">
      <c r="A75" t="s">
        <v>54</v>
      </c>
      <c r="E75" s="27" t="s">
        <v>142</v>
      </c>
    </row>
    <row r="76" spans="1:16" ht="12.75" customHeight="1">
      <c r="A76" s="17" t="s">
        <v>45</v>
      </c>
      <c r="B76" s="21" t="s">
        <v>23</v>
      </c>
      <c r="C76" s="21" t="s">
        <v>143</v>
      </c>
      <c r="D76" s="17" t="s">
        <v>63</v>
      </c>
      <c r="E76" s="22" t="s">
        <v>144</v>
      </c>
      <c r="F76" s="23" t="s">
        <v>83</v>
      </c>
      <c r="G76" s="24">
        <v>164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24</v>
      </c>
    </row>
    <row r="77" spans="1:5" ht="38.25" customHeight="1">
      <c r="A77" s="26" t="s">
        <v>50</v>
      </c>
      <c r="E77" s="27" t="s">
        <v>145</v>
      </c>
    </row>
    <row r="78" spans="1:5" ht="12.75" customHeight="1">
      <c r="A78" s="28" t="s">
        <v>52</v>
      </c>
      <c r="E78" s="29" t="s">
        <v>136</v>
      </c>
    </row>
    <row r="79" spans="1:5" ht="89.25" customHeight="1">
      <c r="A79" t="s">
        <v>54</v>
      </c>
      <c r="E79" s="27" t="s">
        <v>137</v>
      </c>
    </row>
    <row r="80" spans="1:16" ht="12.75" customHeight="1">
      <c r="A80" s="17" t="s">
        <v>45</v>
      </c>
      <c r="B80" s="21" t="s">
        <v>146</v>
      </c>
      <c r="C80" s="21" t="s">
        <v>147</v>
      </c>
      <c r="D80" s="17" t="s">
        <v>63</v>
      </c>
      <c r="E80" s="22" t="s">
        <v>148</v>
      </c>
      <c r="F80" s="23" t="s">
        <v>83</v>
      </c>
      <c r="G80" s="24">
        <v>164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24</v>
      </c>
    </row>
    <row r="81" spans="1:5" ht="38.25" customHeight="1">
      <c r="A81" s="26" t="s">
        <v>50</v>
      </c>
      <c r="E81" s="27" t="s">
        <v>149</v>
      </c>
    </row>
    <row r="82" spans="1:5" ht="12.75" customHeight="1">
      <c r="A82" s="28" t="s">
        <v>52</v>
      </c>
      <c r="E82" s="29" t="s">
        <v>136</v>
      </c>
    </row>
    <row r="83" spans="1:5" ht="51" customHeight="1">
      <c r="A83" t="s">
        <v>54</v>
      </c>
      <c r="E83" s="27" t="s">
        <v>142</v>
      </c>
    </row>
    <row r="84" spans="1:16" ht="12.75" customHeight="1">
      <c r="A84" s="17" t="s">
        <v>45</v>
      </c>
      <c r="B84" s="21" t="s">
        <v>150</v>
      </c>
      <c r="C84" s="21" t="s">
        <v>138</v>
      </c>
      <c r="D84" s="17" t="s">
        <v>151</v>
      </c>
      <c r="E84" s="22" t="s">
        <v>140</v>
      </c>
      <c r="F84" s="23" t="s">
        <v>83</v>
      </c>
      <c r="G84" s="24">
        <v>164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24</v>
      </c>
    </row>
    <row r="85" spans="1:5" ht="38.25" customHeight="1">
      <c r="A85" s="26" t="s">
        <v>50</v>
      </c>
      <c r="E85" s="27" t="s">
        <v>141</v>
      </c>
    </row>
    <row r="86" spans="1:5" ht="12.75" customHeight="1">
      <c r="A86" s="28" t="s">
        <v>52</v>
      </c>
      <c r="E86" s="29" t="s">
        <v>136</v>
      </c>
    </row>
    <row r="87" spans="1:5" ht="51" customHeight="1">
      <c r="A87" t="s">
        <v>54</v>
      </c>
      <c r="E87" s="27" t="s">
        <v>142</v>
      </c>
    </row>
    <row r="88" spans="1:16" ht="12.75" customHeight="1">
      <c r="A88" s="17" t="s">
        <v>45</v>
      </c>
      <c r="B88" s="21" t="s">
        <v>40</v>
      </c>
      <c r="C88" s="21" t="s">
        <v>152</v>
      </c>
      <c r="D88" s="17" t="s">
        <v>63</v>
      </c>
      <c r="E88" s="22" t="s">
        <v>153</v>
      </c>
      <c r="F88" s="23" t="s">
        <v>83</v>
      </c>
      <c r="G88" s="24">
        <v>164</v>
      </c>
      <c r="H88" s="25">
        <v>0</v>
      </c>
      <c r="I88" s="25">
        <f>ROUND(ROUND(H88,2)*ROUND(G88,3),2)</f>
        <v>0</v>
      </c>
      <c r="O88">
        <f>(I88*21)/100</f>
        <v>0</v>
      </c>
      <c r="P88" t="s">
        <v>24</v>
      </c>
    </row>
    <row r="89" spans="1:5" ht="38.25" customHeight="1">
      <c r="A89" s="26" t="s">
        <v>50</v>
      </c>
      <c r="E89" s="27" t="s">
        <v>154</v>
      </c>
    </row>
    <row r="90" spans="1:5" ht="12.75" customHeight="1">
      <c r="A90" s="28" t="s">
        <v>52</v>
      </c>
      <c r="E90" s="29" t="s">
        <v>136</v>
      </c>
    </row>
    <row r="91" spans="1:5" ht="89.25" customHeight="1">
      <c r="A91" t="s">
        <v>54</v>
      </c>
      <c r="E91" s="27" t="s">
        <v>137</v>
      </c>
    </row>
    <row r="92" spans="1:16" ht="12.75" customHeight="1">
      <c r="A92" s="17" t="s">
        <v>45</v>
      </c>
      <c r="B92" s="21" t="s">
        <v>155</v>
      </c>
      <c r="C92" s="21" t="s">
        <v>156</v>
      </c>
      <c r="D92" s="17" t="s">
        <v>63</v>
      </c>
      <c r="E92" s="22" t="s">
        <v>157</v>
      </c>
      <c r="F92" s="23" t="s">
        <v>83</v>
      </c>
      <c r="G92" s="24">
        <v>60</v>
      </c>
      <c r="H92" s="25">
        <v>0</v>
      </c>
      <c r="I92" s="25">
        <f>ROUND(ROUND(H92,2)*ROUND(G92,3),2)</f>
        <v>0</v>
      </c>
      <c r="O92">
        <f>(I92*21)/100</f>
        <v>0</v>
      </c>
      <c r="P92" t="s">
        <v>24</v>
      </c>
    </row>
    <row r="93" spans="1:5" ht="25.5" customHeight="1">
      <c r="A93" s="26" t="s">
        <v>50</v>
      </c>
      <c r="E93" s="27" t="s">
        <v>158</v>
      </c>
    </row>
    <row r="94" spans="1:5" ht="12.75" customHeight="1">
      <c r="A94" s="28" t="s">
        <v>52</v>
      </c>
      <c r="E94" s="29" t="s">
        <v>159</v>
      </c>
    </row>
    <row r="95" spans="1:5" ht="76.5" customHeight="1">
      <c r="A95" t="s">
        <v>54</v>
      </c>
      <c r="E95" s="27" t="s">
        <v>160</v>
      </c>
    </row>
    <row r="96" spans="1:16" ht="12.75" customHeight="1">
      <c r="A96" s="17" t="s">
        <v>45</v>
      </c>
      <c r="B96" s="21" t="s">
        <v>161</v>
      </c>
      <c r="C96" s="21" t="s">
        <v>162</v>
      </c>
      <c r="D96" s="17" t="s">
        <v>63</v>
      </c>
      <c r="E96" s="22" t="s">
        <v>163</v>
      </c>
      <c r="F96" s="23" t="s">
        <v>65</v>
      </c>
      <c r="G96" s="24">
        <v>2.85</v>
      </c>
      <c r="H96" s="25">
        <v>0</v>
      </c>
      <c r="I96" s="25">
        <f>ROUND(ROUND(H96,2)*ROUND(G96,3),2)</f>
        <v>0</v>
      </c>
      <c r="O96">
        <f>(I96*21)/100</f>
        <v>0</v>
      </c>
      <c r="P96" t="s">
        <v>24</v>
      </c>
    </row>
    <row r="97" spans="1:5" ht="25.5" customHeight="1">
      <c r="A97" s="26" t="s">
        <v>50</v>
      </c>
      <c r="E97" s="27" t="s">
        <v>164</v>
      </c>
    </row>
    <row r="98" spans="1:5" ht="12.75" customHeight="1">
      <c r="A98" s="28" t="s">
        <v>52</v>
      </c>
      <c r="E98" s="29" t="s">
        <v>165</v>
      </c>
    </row>
    <row r="99" spans="1:5" ht="89.25" customHeight="1">
      <c r="A99" t="s">
        <v>54</v>
      </c>
      <c r="E99" s="27" t="s">
        <v>166</v>
      </c>
    </row>
    <row r="100" spans="1:16" ht="12.75" customHeight="1">
      <c r="A100" s="17" t="s">
        <v>45</v>
      </c>
      <c r="B100" s="21" t="s">
        <v>167</v>
      </c>
      <c r="C100" s="21" t="s">
        <v>168</v>
      </c>
      <c r="D100" s="17" t="s">
        <v>63</v>
      </c>
      <c r="E100" s="22" t="s">
        <v>169</v>
      </c>
      <c r="F100" s="23" t="s">
        <v>83</v>
      </c>
      <c r="G100" s="24">
        <v>379.1</v>
      </c>
      <c r="H100" s="25">
        <v>0</v>
      </c>
      <c r="I100" s="25">
        <f>ROUND(ROUND(H100,2)*ROUND(G100,3),2)</f>
        <v>0</v>
      </c>
      <c r="O100">
        <f>(I100*21)/100</f>
        <v>0</v>
      </c>
      <c r="P100" t="s">
        <v>24</v>
      </c>
    </row>
    <row r="101" spans="1:5" ht="25.5" customHeight="1">
      <c r="A101" s="26" t="s">
        <v>50</v>
      </c>
      <c r="E101" s="27" t="s">
        <v>170</v>
      </c>
    </row>
    <row r="102" spans="1:5" ht="12.75" customHeight="1">
      <c r="A102" s="28" t="s">
        <v>52</v>
      </c>
      <c r="E102" s="29" t="s">
        <v>171</v>
      </c>
    </row>
    <row r="103" spans="1:5" ht="89.25" customHeight="1">
      <c r="A103" t="s">
        <v>54</v>
      </c>
      <c r="E103" s="27" t="s">
        <v>172</v>
      </c>
    </row>
    <row r="104" spans="1:16" ht="12.75" customHeight="1">
      <c r="A104" s="17" t="s">
        <v>45</v>
      </c>
      <c r="B104" s="21" t="s">
        <v>173</v>
      </c>
      <c r="C104" s="21" t="s">
        <v>174</v>
      </c>
      <c r="D104" s="17" t="s">
        <v>63</v>
      </c>
      <c r="E104" s="22" t="s">
        <v>175</v>
      </c>
      <c r="F104" s="23" t="s">
        <v>83</v>
      </c>
      <c r="G104" s="24">
        <v>32.2</v>
      </c>
      <c r="H104" s="25">
        <v>0</v>
      </c>
      <c r="I104" s="25">
        <f>ROUND(ROUND(H104,2)*ROUND(G104,3),2)</f>
        <v>0</v>
      </c>
      <c r="O104">
        <f>(I104*21)/100</f>
        <v>0</v>
      </c>
      <c r="P104" t="s">
        <v>24</v>
      </c>
    </row>
    <row r="105" spans="1:5" ht="25.5" customHeight="1">
      <c r="A105" s="26" t="s">
        <v>50</v>
      </c>
      <c r="E105" s="27" t="s">
        <v>176</v>
      </c>
    </row>
    <row r="106" spans="1:5" ht="38.25" customHeight="1">
      <c r="A106" s="28" t="s">
        <v>52</v>
      </c>
      <c r="E106" s="29" t="s">
        <v>177</v>
      </c>
    </row>
    <row r="107" spans="1:5" ht="89.25" customHeight="1">
      <c r="A107" t="s">
        <v>54</v>
      </c>
      <c r="E107" s="27" t="s">
        <v>172</v>
      </c>
    </row>
    <row r="108" spans="1:16" ht="12.75" customHeight="1">
      <c r="A108" s="17" t="s">
        <v>45</v>
      </c>
      <c r="B108" s="21" t="s">
        <v>178</v>
      </c>
      <c r="C108" s="21" t="s">
        <v>179</v>
      </c>
      <c r="D108" s="17" t="s">
        <v>63</v>
      </c>
      <c r="E108" s="22" t="s">
        <v>180</v>
      </c>
      <c r="F108" s="23" t="s">
        <v>83</v>
      </c>
      <c r="G108" s="24">
        <v>23.1</v>
      </c>
      <c r="H108" s="25">
        <v>0</v>
      </c>
      <c r="I108" s="25">
        <f>ROUND(ROUND(H108,2)*ROUND(G108,3),2)</f>
        <v>0</v>
      </c>
      <c r="O108">
        <f>(I108*21)/100</f>
        <v>0</v>
      </c>
      <c r="P108" t="s">
        <v>24</v>
      </c>
    </row>
    <row r="109" spans="1:5" ht="25.5" customHeight="1">
      <c r="A109" s="26" t="s">
        <v>50</v>
      </c>
      <c r="E109" s="27" t="s">
        <v>181</v>
      </c>
    </row>
    <row r="110" spans="1:5" ht="12.75" customHeight="1">
      <c r="A110" s="28" t="s">
        <v>52</v>
      </c>
      <c r="E110" s="29" t="s">
        <v>182</v>
      </c>
    </row>
    <row r="111" spans="1:5" ht="89.25" customHeight="1">
      <c r="A111" t="s">
        <v>54</v>
      </c>
      <c r="E111" s="27" t="s">
        <v>172</v>
      </c>
    </row>
    <row r="112" spans="1:16" ht="12.75" customHeight="1">
      <c r="A112" s="17" t="s">
        <v>45</v>
      </c>
      <c r="B112" s="21" t="s">
        <v>183</v>
      </c>
      <c r="C112" s="21" t="s">
        <v>184</v>
      </c>
      <c r="D112" s="17" t="s">
        <v>63</v>
      </c>
      <c r="E112" s="22" t="s">
        <v>185</v>
      </c>
      <c r="F112" s="23" t="s">
        <v>83</v>
      </c>
      <c r="G112" s="24">
        <v>434.4</v>
      </c>
      <c r="H112" s="25">
        <v>0</v>
      </c>
      <c r="I112" s="25">
        <f>ROUND(ROUND(H112,2)*ROUND(G112,3),2)</f>
        <v>0</v>
      </c>
      <c r="O112">
        <f>(I112*21)/100</f>
        <v>0</v>
      </c>
      <c r="P112" t="s">
        <v>24</v>
      </c>
    </row>
    <row r="113" spans="1:5" ht="25.5" customHeight="1">
      <c r="A113" s="26" t="s">
        <v>50</v>
      </c>
      <c r="E113" s="27" t="s">
        <v>186</v>
      </c>
    </row>
    <row r="114" spans="1:5" ht="38.25" customHeight="1">
      <c r="A114" s="28" t="s">
        <v>52</v>
      </c>
      <c r="E114" s="29" t="s">
        <v>187</v>
      </c>
    </row>
    <row r="115" spans="1:5" ht="51" customHeight="1">
      <c r="A115" t="s">
        <v>54</v>
      </c>
      <c r="E115" s="27" t="s">
        <v>188</v>
      </c>
    </row>
    <row r="116" spans="1:16" ht="12.75" customHeight="1">
      <c r="A116" s="17" t="s">
        <v>45</v>
      </c>
      <c r="B116" s="21" t="s">
        <v>189</v>
      </c>
      <c r="C116" s="21" t="s">
        <v>190</v>
      </c>
      <c r="D116" s="17" t="s">
        <v>63</v>
      </c>
      <c r="E116" s="22" t="s">
        <v>191</v>
      </c>
      <c r="F116" s="23" t="s">
        <v>83</v>
      </c>
      <c r="G116" s="24">
        <v>386.2</v>
      </c>
      <c r="H116" s="25">
        <v>0</v>
      </c>
      <c r="I116" s="25">
        <f>ROUND(ROUND(H116,2)*ROUND(G116,3),2)</f>
        <v>0</v>
      </c>
      <c r="O116">
        <f>(I116*21)/100</f>
        <v>0</v>
      </c>
      <c r="P116" t="s">
        <v>24</v>
      </c>
    </row>
    <row r="117" spans="1:5" ht="25.5" customHeight="1">
      <c r="A117" s="26" t="s">
        <v>50</v>
      </c>
      <c r="E117" s="27" t="s">
        <v>192</v>
      </c>
    </row>
    <row r="118" spans="1:5" ht="12.75" customHeight="1">
      <c r="A118" s="28" t="s">
        <v>52</v>
      </c>
      <c r="E118" s="29" t="s">
        <v>63</v>
      </c>
    </row>
    <row r="119" spans="1:5" ht="51" customHeight="1">
      <c r="A119" t="s">
        <v>54</v>
      </c>
      <c r="E119" s="27" t="s">
        <v>188</v>
      </c>
    </row>
    <row r="120" spans="1:16" ht="12.75" customHeight="1">
      <c r="A120" s="17" t="s">
        <v>45</v>
      </c>
      <c r="B120" s="21" t="s">
        <v>193</v>
      </c>
      <c r="C120" s="21" t="s">
        <v>194</v>
      </c>
      <c r="D120" s="17" t="s">
        <v>63</v>
      </c>
      <c r="E120" s="22" t="s">
        <v>195</v>
      </c>
      <c r="F120" s="23" t="s">
        <v>83</v>
      </c>
      <c r="G120" s="24">
        <v>48.2</v>
      </c>
      <c r="H120" s="25">
        <v>0</v>
      </c>
      <c r="I120" s="25">
        <f>ROUND(ROUND(H120,2)*ROUND(G120,3),2)</f>
        <v>0</v>
      </c>
      <c r="O120">
        <f>(I120*21)/100</f>
        <v>0</v>
      </c>
      <c r="P120" t="s">
        <v>24</v>
      </c>
    </row>
    <row r="121" spans="1:5" ht="25.5" customHeight="1">
      <c r="A121" s="26" t="s">
        <v>50</v>
      </c>
      <c r="E121" s="27" t="s">
        <v>196</v>
      </c>
    </row>
    <row r="122" spans="1:5" ht="12.75" customHeight="1">
      <c r="A122" s="28" t="s">
        <v>52</v>
      </c>
      <c r="E122" s="29" t="s">
        <v>63</v>
      </c>
    </row>
    <row r="123" spans="1:5" ht="51" customHeight="1">
      <c r="A123" t="s">
        <v>54</v>
      </c>
      <c r="E123" s="27" t="s">
        <v>188</v>
      </c>
    </row>
    <row r="124" spans="1:9" ht="12.75" customHeight="1">
      <c r="A124" s="5" t="s">
        <v>43</v>
      </c>
      <c r="B124" s="5"/>
      <c r="C124" s="30" t="s">
        <v>150</v>
      </c>
      <c r="D124" s="5"/>
      <c r="E124" s="19" t="s">
        <v>197</v>
      </c>
      <c r="F124" s="5"/>
      <c r="G124" s="5"/>
      <c r="H124" s="5"/>
      <c r="I124" s="31">
        <f>0+I125+I129</f>
        <v>0</v>
      </c>
    </row>
    <row r="125" spans="1:16" ht="12.75" customHeight="1">
      <c r="A125" s="17" t="s">
        <v>45</v>
      </c>
      <c r="B125" s="21" t="s">
        <v>198</v>
      </c>
      <c r="C125" s="21" t="s">
        <v>199</v>
      </c>
      <c r="D125" s="17" t="s">
        <v>63</v>
      </c>
      <c r="E125" s="22" t="s">
        <v>200</v>
      </c>
      <c r="F125" s="23" t="s">
        <v>201</v>
      </c>
      <c r="G125" s="24">
        <v>4</v>
      </c>
      <c r="H125" s="25">
        <v>0</v>
      </c>
      <c r="I125" s="25">
        <f>ROUND(ROUND(H125,2)*ROUND(G125,3),2)</f>
        <v>0</v>
      </c>
      <c r="O125">
        <f>(I125*21)/100</f>
        <v>0</v>
      </c>
      <c r="P125" t="s">
        <v>24</v>
      </c>
    </row>
    <row r="126" spans="1:5" ht="25.5" customHeight="1">
      <c r="A126" s="26" t="s">
        <v>50</v>
      </c>
      <c r="E126" s="27" t="s">
        <v>202</v>
      </c>
    </row>
    <row r="127" spans="1:5" ht="12.75" customHeight="1">
      <c r="A127" s="28" t="s">
        <v>52</v>
      </c>
      <c r="E127" s="29" t="s">
        <v>63</v>
      </c>
    </row>
    <row r="128" spans="1:5" ht="63.75" customHeight="1">
      <c r="A128" t="s">
        <v>54</v>
      </c>
      <c r="E128" s="27" t="s">
        <v>203</v>
      </c>
    </row>
    <row r="129" spans="1:16" ht="12.75" customHeight="1">
      <c r="A129" s="17" t="s">
        <v>45</v>
      </c>
      <c r="B129" s="21" t="s">
        <v>204</v>
      </c>
      <c r="C129" s="21" t="s">
        <v>205</v>
      </c>
      <c r="D129" s="17" t="s">
        <v>63</v>
      </c>
      <c r="E129" s="22" t="s">
        <v>206</v>
      </c>
      <c r="F129" s="23" t="s">
        <v>207</v>
      </c>
      <c r="G129" s="24">
        <v>15.2</v>
      </c>
      <c r="H129" s="25">
        <v>0</v>
      </c>
      <c r="I129" s="25">
        <f>ROUND(ROUND(H129,2)*ROUND(G129,3),2)</f>
        <v>0</v>
      </c>
      <c r="O129">
        <f>(I129*21)/100</f>
        <v>0</v>
      </c>
      <c r="P129" t="s">
        <v>24</v>
      </c>
    </row>
    <row r="130" spans="1:5" ht="25.5" customHeight="1">
      <c r="A130" s="26" t="s">
        <v>50</v>
      </c>
      <c r="E130" s="27" t="s">
        <v>208</v>
      </c>
    </row>
    <row r="131" spans="1:5" ht="12.75" customHeight="1">
      <c r="A131" s="28" t="s">
        <v>52</v>
      </c>
      <c r="E131" s="29" t="s">
        <v>63</v>
      </c>
    </row>
    <row r="132" spans="1:5" ht="165.75" customHeight="1">
      <c r="A132" t="s">
        <v>54</v>
      </c>
      <c r="E132" s="27" t="s">
        <v>209</v>
      </c>
    </row>
    <row r="133" spans="1:9" ht="12.75" customHeight="1">
      <c r="A133" s="5" t="s">
        <v>43</v>
      </c>
      <c r="B133" s="5"/>
      <c r="C133" s="30" t="s">
        <v>40</v>
      </c>
      <c r="D133" s="5"/>
      <c r="E133" s="19" t="s">
        <v>210</v>
      </c>
      <c r="F133" s="5"/>
      <c r="G133" s="5"/>
      <c r="H133" s="5"/>
      <c r="I133" s="31">
        <f>0+I134+I138+I142+I146</f>
        <v>0</v>
      </c>
    </row>
    <row r="134" spans="1:16" ht="12.75" customHeight="1">
      <c r="A134" s="17" t="s">
        <v>45</v>
      </c>
      <c r="B134" s="21" t="s">
        <v>211</v>
      </c>
      <c r="C134" s="21" t="s">
        <v>212</v>
      </c>
      <c r="D134" s="17" t="s">
        <v>151</v>
      </c>
      <c r="E134" s="22" t="s">
        <v>213</v>
      </c>
      <c r="F134" s="23" t="s">
        <v>207</v>
      </c>
      <c r="G134" s="24">
        <v>326.5</v>
      </c>
      <c r="H134" s="25">
        <v>0</v>
      </c>
      <c r="I134" s="25">
        <f>ROUND(ROUND(H134,2)*ROUND(G134,3),2)</f>
        <v>0</v>
      </c>
      <c r="O134">
        <f>(I134*21)/100</f>
        <v>0</v>
      </c>
      <c r="P134" t="s">
        <v>24</v>
      </c>
    </row>
    <row r="135" spans="1:5" ht="25.5" customHeight="1">
      <c r="A135" s="26" t="s">
        <v>50</v>
      </c>
      <c r="E135" s="27" t="s">
        <v>214</v>
      </c>
    </row>
    <row r="136" spans="1:5" ht="12.75" customHeight="1">
      <c r="A136" s="28" t="s">
        <v>52</v>
      </c>
      <c r="E136" s="29" t="s">
        <v>63</v>
      </c>
    </row>
    <row r="137" spans="1:5" ht="38.25" customHeight="1">
      <c r="A137" t="s">
        <v>54</v>
      </c>
      <c r="E137" s="27" t="s">
        <v>215</v>
      </c>
    </row>
    <row r="138" spans="1:16" ht="12.75" customHeight="1">
      <c r="A138" s="17" t="s">
        <v>45</v>
      </c>
      <c r="B138" s="21" t="s">
        <v>216</v>
      </c>
      <c r="C138" s="21" t="s">
        <v>212</v>
      </c>
      <c r="D138" s="17" t="s">
        <v>139</v>
      </c>
      <c r="E138" s="22" t="s">
        <v>213</v>
      </c>
      <c r="F138" s="23" t="s">
        <v>207</v>
      </c>
      <c r="G138" s="24">
        <v>326.6</v>
      </c>
      <c r="H138" s="25">
        <v>0</v>
      </c>
      <c r="I138" s="25">
        <f>ROUND(ROUND(H138,2)*ROUND(G138,3),2)</f>
        <v>0</v>
      </c>
      <c r="O138">
        <f>(I138*21)/100</f>
        <v>0</v>
      </c>
      <c r="P138" t="s">
        <v>24</v>
      </c>
    </row>
    <row r="139" spans="1:5" ht="63.75" customHeight="1">
      <c r="A139" s="26" t="s">
        <v>50</v>
      </c>
      <c r="E139" s="27" t="s">
        <v>217</v>
      </c>
    </row>
    <row r="140" spans="1:5" ht="12.75" customHeight="1">
      <c r="A140" s="28" t="s">
        <v>52</v>
      </c>
      <c r="E140" s="29" t="s">
        <v>218</v>
      </c>
    </row>
    <row r="141" spans="1:5" ht="38.25" customHeight="1">
      <c r="A141" t="s">
        <v>54</v>
      </c>
      <c r="E141" s="27" t="s">
        <v>215</v>
      </c>
    </row>
    <row r="142" spans="1:16" ht="12.75" customHeight="1">
      <c r="A142" s="17" t="s">
        <v>45</v>
      </c>
      <c r="B142" s="21" t="s">
        <v>219</v>
      </c>
      <c r="C142" s="21" t="s">
        <v>220</v>
      </c>
      <c r="D142" s="17" t="s">
        <v>63</v>
      </c>
      <c r="E142" s="22" t="s">
        <v>221</v>
      </c>
      <c r="F142" s="23" t="s">
        <v>83</v>
      </c>
      <c r="G142" s="24">
        <v>1.75</v>
      </c>
      <c r="H142" s="25">
        <v>0</v>
      </c>
      <c r="I142" s="25">
        <f>ROUND(ROUND(H142,2)*ROUND(G142,3),2)</f>
        <v>0</v>
      </c>
      <c r="O142">
        <f>(I142*21)/100</f>
        <v>0</v>
      </c>
      <c r="P142" t="s">
        <v>24</v>
      </c>
    </row>
    <row r="143" spans="1:5" ht="25.5" customHeight="1">
      <c r="A143" s="26" t="s">
        <v>50</v>
      </c>
      <c r="E143" s="27" t="s">
        <v>222</v>
      </c>
    </row>
    <row r="144" spans="1:5" ht="12.75" customHeight="1">
      <c r="A144" s="28" t="s">
        <v>52</v>
      </c>
      <c r="E144" s="29" t="s">
        <v>223</v>
      </c>
    </row>
    <row r="145" spans="1:5" ht="38.25" customHeight="1">
      <c r="A145" t="s">
        <v>54</v>
      </c>
      <c r="E145" s="27" t="s">
        <v>224</v>
      </c>
    </row>
    <row r="146" spans="1:16" ht="12.75" customHeight="1">
      <c r="A146" s="17" t="s">
        <v>45</v>
      </c>
      <c r="B146" s="21" t="s">
        <v>225</v>
      </c>
      <c r="C146" s="21" t="s">
        <v>226</v>
      </c>
      <c r="D146" s="17" t="s">
        <v>63</v>
      </c>
      <c r="E146" s="22" t="s">
        <v>227</v>
      </c>
      <c r="F146" s="23" t="s">
        <v>83</v>
      </c>
      <c r="G146" s="24">
        <v>16.758</v>
      </c>
      <c r="H146" s="25">
        <v>0</v>
      </c>
      <c r="I146" s="25">
        <f>ROUND(ROUND(H146,2)*ROUND(G146,3),2)</f>
        <v>0</v>
      </c>
      <c r="O146">
        <f>(I146*21)/100</f>
        <v>0</v>
      </c>
      <c r="P146" t="s">
        <v>24</v>
      </c>
    </row>
    <row r="147" spans="1:5" ht="25.5" customHeight="1">
      <c r="A147" s="26" t="s">
        <v>50</v>
      </c>
      <c r="E147" s="27" t="s">
        <v>228</v>
      </c>
    </row>
    <row r="148" spans="1:5" ht="12.75" customHeight="1">
      <c r="A148" s="28" t="s">
        <v>52</v>
      </c>
      <c r="E148" s="29" t="s">
        <v>63</v>
      </c>
    </row>
    <row r="149" spans="1:5" ht="38.25" customHeight="1">
      <c r="A149" t="s">
        <v>54</v>
      </c>
      <c r="E149" s="27" t="s">
        <v>224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4"/>
  <sheetViews>
    <sheetView zoomScalePageLayoutView="0" workbookViewId="0" topLeftCell="D1">
      <pane ySplit="7" topLeftCell="A8" activePane="bottomLeft" state="frozen"/>
      <selection pane="topLeft" activeCell="A1" sqref="A1"/>
      <selection pane="bottomLeft" activeCell="H10" sqref="H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229</v>
      </c>
      <c r="I3" s="32">
        <f>0+I8+I77+I82+I87+I108+I141+I158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229</v>
      </c>
      <c r="D4" s="38"/>
      <c r="E4" s="13" t="s">
        <v>230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29</v>
      </c>
      <c r="C5" s="39" t="s">
        <v>31</v>
      </c>
      <c r="D5" s="39" t="s">
        <v>32</v>
      </c>
      <c r="E5" s="39" t="s">
        <v>33</v>
      </c>
      <c r="F5" s="39" t="s">
        <v>35</v>
      </c>
      <c r="G5" s="39" t="s">
        <v>37</v>
      </c>
      <c r="H5" s="39" t="s">
        <v>38</v>
      </c>
      <c r="I5" s="39"/>
      <c r="O5" t="s">
        <v>21</v>
      </c>
      <c r="P5" t="s">
        <v>24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28</v>
      </c>
      <c r="B7" s="11" t="s">
        <v>30</v>
      </c>
      <c r="C7" s="11" t="s">
        <v>24</v>
      </c>
      <c r="D7" s="11" t="s">
        <v>22</v>
      </c>
      <c r="E7" s="11" t="s">
        <v>34</v>
      </c>
      <c r="F7" s="11" t="s">
        <v>36</v>
      </c>
      <c r="G7" s="11" t="s">
        <v>23</v>
      </c>
      <c r="H7" s="11" t="s">
        <v>40</v>
      </c>
      <c r="I7" s="11" t="s">
        <v>42</v>
      </c>
    </row>
    <row r="8" spans="1:9" ht="12.75" customHeight="1">
      <c r="A8" s="14" t="s">
        <v>43</v>
      </c>
      <c r="B8" s="14"/>
      <c r="C8" s="18" t="s">
        <v>30</v>
      </c>
      <c r="D8" s="14"/>
      <c r="E8" s="19" t="s">
        <v>61</v>
      </c>
      <c r="F8" s="14"/>
      <c r="G8" s="14"/>
      <c r="H8" s="14"/>
      <c r="I8" s="20">
        <f>0+I9+I13+I17+I21+I25+I29+I33+I37+I41+I45+I49+I53+I57+I61+I65+I69+I73</f>
        <v>0</v>
      </c>
    </row>
    <row r="9" spans="1:16" ht="12.75" customHeight="1">
      <c r="A9" s="17" t="s">
        <v>45</v>
      </c>
      <c r="B9" s="21" t="s">
        <v>30</v>
      </c>
      <c r="C9" s="21" t="s">
        <v>231</v>
      </c>
      <c r="D9" s="17" t="s">
        <v>63</v>
      </c>
      <c r="E9" s="22" t="s">
        <v>232</v>
      </c>
      <c r="F9" s="23" t="s">
        <v>65</v>
      </c>
      <c r="G9" s="24">
        <v>5.232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2.75" customHeight="1">
      <c r="A10" s="26" t="s">
        <v>50</v>
      </c>
      <c r="E10" s="27" t="s">
        <v>233</v>
      </c>
    </row>
    <row r="11" spans="1:5" ht="25.5" customHeight="1">
      <c r="A11" s="28" t="s">
        <v>52</v>
      </c>
      <c r="E11" s="29" t="s">
        <v>234</v>
      </c>
    </row>
    <row r="12" spans="1:5" ht="12.75" customHeight="1">
      <c r="A12" t="s">
        <v>54</v>
      </c>
      <c r="E12" s="27" t="s">
        <v>63</v>
      </c>
    </row>
    <row r="13" spans="1:16" ht="12.75" customHeight="1">
      <c r="A13" s="17" t="s">
        <v>45</v>
      </c>
      <c r="B13" s="21" t="s">
        <v>24</v>
      </c>
      <c r="C13" s="21" t="s">
        <v>235</v>
      </c>
      <c r="D13" s="17" t="s">
        <v>63</v>
      </c>
      <c r="E13" s="22" t="s">
        <v>236</v>
      </c>
      <c r="F13" s="23" t="s">
        <v>71</v>
      </c>
      <c r="G13" s="24">
        <v>50.227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24</v>
      </c>
    </row>
    <row r="14" spans="1:5" ht="12.75" customHeight="1">
      <c r="A14" s="26" t="s">
        <v>50</v>
      </c>
      <c r="E14" s="27" t="s">
        <v>237</v>
      </c>
    </row>
    <row r="15" spans="1:5" ht="12.75" customHeight="1">
      <c r="A15" s="28" t="s">
        <v>52</v>
      </c>
      <c r="E15" s="29" t="s">
        <v>238</v>
      </c>
    </row>
    <row r="16" spans="1:5" ht="12.75" customHeight="1">
      <c r="A16" t="s">
        <v>54</v>
      </c>
      <c r="E16" s="27" t="s">
        <v>63</v>
      </c>
    </row>
    <row r="17" spans="1:16" ht="12.75" customHeight="1">
      <c r="A17" s="17" t="s">
        <v>45</v>
      </c>
      <c r="B17" s="21" t="s">
        <v>22</v>
      </c>
      <c r="C17" s="21" t="s">
        <v>239</v>
      </c>
      <c r="D17" s="17" t="s">
        <v>63</v>
      </c>
      <c r="E17" s="22" t="s">
        <v>240</v>
      </c>
      <c r="F17" s="23" t="s">
        <v>65</v>
      </c>
      <c r="G17" s="24">
        <v>26.573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24</v>
      </c>
    </row>
    <row r="18" spans="1:5" ht="12.75" customHeight="1">
      <c r="A18" s="26" t="s">
        <v>50</v>
      </c>
      <c r="E18" s="27" t="s">
        <v>233</v>
      </c>
    </row>
    <row r="19" spans="1:5" ht="25.5" customHeight="1">
      <c r="A19" s="28" t="s">
        <v>52</v>
      </c>
      <c r="E19" s="29" t="s">
        <v>241</v>
      </c>
    </row>
    <row r="20" spans="1:5" ht="12.75" customHeight="1">
      <c r="A20" t="s">
        <v>54</v>
      </c>
      <c r="E20" s="27" t="s">
        <v>63</v>
      </c>
    </row>
    <row r="21" spans="1:16" ht="12.75" customHeight="1">
      <c r="A21" s="17" t="s">
        <v>45</v>
      </c>
      <c r="B21" s="21" t="s">
        <v>34</v>
      </c>
      <c r="C21" s="21" t="s">
        <v>242</v>
      </c>
      <c r="D21" s="17" t="s">
        <v>63</v>
      </c>
      <c r="E21" s="22" t="s">
        <v>243</v>
      </c>
      <c r="F21" s="23" t="s">
        <v>71</v>
      </c>
      <c r="G21" s="24">
        <v>403.91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24</v>
      </c>
    </row>
    <row r="22" spans="1:5" ht="12.75" customHeight="1">
      <c r="A22" s="26" t="s">
        <v>50</v>
      </c>
      <c r="E22" s="27" t="s">
        <v>237</v>
      </c>
    </row>
    <row r="23" spans="1:5" ht="12.75" customHeight="1">
      <c r="A23" s="28" t="s">
        <v>52</v>
      </c>
      <c r="E23" s="29" t="s">
        <v>244</v>
      </c>
    </row>
    <row r="24" spans="1:5" ht="12.75" customHeight="1">
      <c r="A24" t="s">
        <v>54</v>
      </c>
      <c r="E24" s="27" t="s">
        <v>63</v>
      </c>
    </row>
    <row r="25" spans="1:16" ht="12.75" customHeight="1">
      <c r="A25" s="17" t="s">
        <v>45</v>
      </c>
      <c r="B25" s="21" t="s">
        <v>36</v>
      </c>
      <c r="C25" s="21" t="s">
        <v>245</v>
      </c>
      <c r="D25" s="17" t="s">
        <v>63</v>
      </c>
      <c r="E25" s="22" t="s">
        <v>246</v>
      </c>
      <c r="F25" s="23" t="s">
        <v>65</v>
      </c>
      <c r="G25" s="24">
        <v>7.688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24</v>
      </c>
    </row>
    <row r="26" spans="1:5" ht="12.75" customHeight="1">
      <c r="A26" s="26" t="s">
        <v>50</v>
      </c>
      <c r="E26" s="27" t="s">
        <v>233</v>
      </c>
    </row>
    <row r="27" spans="1:5" ht="25.5" customHeight="1">
      <c r="A27" s="28" t="s">
        <v>52</v>
      </c>
      <c r="E27" s="29" t="s">
        <v>247</v>
      </c>
    </row>
    <row r="28" spans="1:5" ht="12.75" customHeight="1">
      <c r="A28" t="s">
        <v>54</v>
      </c>
      <c r="E28" s="27" t="s">
        <v>63</v>
      </c>
    </row>
    <row r="29" spans="1:16" ht="12.75" customHeight="1">
      <c r="A29" s="17" t="s">
        <v>45</v>
      </c>
      <c r="B29" s="21" t="s">
        <v>23</v>
      </c>
      <c r="C29" s="21" t="s">
        <v>248</v>
      </c>
      <c r="D29" s="17" t="s">
        <v>63</v>
      </c>
      <c r="E29" s="22" t="s">
        <v>249</v>
      </c>
      <c r="F29" s="23" t="s">
        <v>71</v>
      </c>
      <c r="G29" s="24">
        <v>70.73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24</v>
      </c>
    </row>
    <row r="30" spans="1:5" ht="12.75" customHeight="1">
      <c r="A30" s="26" t="s">
        <v>50</v>
      </c>
      <c r="E30" s="27" t="s">
        <v>237</v>
      </c>
    </row>
    <row r="31" spans="1:5" ht="12.75" customHeight="1">
      <c r="A31" s="28" t="s">
        <v>52</v>
      </c>
      <c r="E31" s="29" t="s">
        <v>250</v>
      </c>
    </row>
    <row r="32" spans="1:5" ht="12.75" customHeight="1">
      <c r="A32" t="s">
        <v>54</v>
      </c>
      <c r="E32" s="27" t="s">
        <v>63</v>
      </c>
    </row>
    <row r="33" spans="1:16" ht="12.75" customHeight="1">
      <c r="A33" s="17" t="s">
        <v>45</v>
      </c>
      <c r="B33" s="21" t="s">
        <v>146</v>
      </c>
      <c r="C33" s="21" t="s">
        <v>116</v>
      </c>
      <c r="D33" s="17" t="s">
        <v>63</v>
      </c>
      <c r="E33" s="22" t="s">
        <v>117</v>
      </c>
      <c r="F33" s="23" t="s">
        <v>65</v>
      </c>
      <c r="G33" s="24">
        <v>110.036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24</v>
      </c>
    </row>
    <row r="34" spans="1:5" ht="255" customHeight="1">
      <c r="A34" s="26" t="s">
        <v>50</v>
      </c>
      <c r="E34" s="27" t="s">
        <v>251</v>
      </c>
    </row>
    <row r="35" spans="1:5" ht="114.75" customHeight="1">
      <c r="A35" s="28" t="s">
        <v>52</v>
      </c>
      <c r="E35" s="29" t="s">
        <v>252</v>
      </c>
    </row>
    <row r="36" spans="1:5" ht="12.75" customHeight="1">
      <c r="A36" t="s">
        <v>54</v>
      </c>
      <c r="E36" s="27" t="s">
        <v>63</v>
      </c>
    </row>
    <row r="37" spans="1:16" ht="12.75" customHeight="1">
      <c r="A37" s="17" t="s">
        <v>45</v>
      </c>
      <c r="B37" s="21" t="s">
        <v>150</v>
      </c>
      <c r="C37" s="21" t="s">
        <v>253</v>
      </c>
      <c r="D37" s="17" t="s">
        <v>63</v>
      </c>
      <c r="E37" s="22" t="s">
        <v>254</v>
      </c>
      <c r="F37" s="23" t="s">
        <v>65</v>
      </c>
      <c r="G37" s="24">
        <v>880.288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24</v>
      </c>
    </row>
    <row r="38" spans="1:5" ht="12.75" customHeight="1">
      <c r="A38" s="26" t="s">
        <v>50</v>
      </c>
      <c r="E38" s="27" t="s">
        <v>255</v>
      </c>
    </row>
    <row r="39" spans="1:5" ht="12.75" customHeight="1">
      <c r="A39" s="28" t="s">
        <v>52</v>
      </c>
      <c r="E39" s="29" t="s">
        <v>256</v>
      </c>
    </row>
    <row r="40" spans="1:5" ht="12.75" customHeight="1">
      <c r="A40" t="s">
        <v>54</v>
      </c>
      <c r="E40" s="27" t="s">
        <v>63</v>
      </c>
    </row>
    <row r="41" spans="1:16" ht="12.75" customHeight="1">
      <c r="A41" s="17" t="s">
        <v>45</v>
      </c>
      <c r="B41" s="21" t="s">
        <v>40</v>
      </c>
      <c r="C41" s="21" t="s">
        <v>257</v>
      </c>
      <c r="D41" s="17" t="s">
        <v>63</v>
      </c>
      <c r="E41" s="22" t="s">
        <v>258</v>
      </c>
      <c r="F41" s="23" t="s">
        <v>65</v>
      </c>
      <c r="G41" s="24">
        <v>110.036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24</v>
      </c>
    </row>
    <row r="42" spans="1:5" ht="255" customHeight="1">
      <c r="A42" s="26" t="s">
        <v>50</v>
      </c>
      <c r="E42" s="27" t="s">
        <v>259</v>
      </c>
    </row>
    <row r="43" spans="1:5" ht="12.75" customHeight="1">
      <c r="A43" s="28" t="s">
        <v>52</v>
      </c>
      <c r="E43" s="29" t="s">
        <v>260</v>
      </c>
    </row>
    <row r="44" spans="1:5" ht="12.75" customHeight="1">
      <c r="A44" t="s">
        <v>54</v>
      </c>
      <c r="E44" s="27" t="s">
        <v>63</v>
      </c>
    </row>
    <row r="45" spans="1:16" ht="12.75" customHeight="1">
      <c r="A45" s="17" t="s">
        <v>45</v>
      </c>
      <c r="B45" s="21" t="s">
        <v>42</v>
      </c>
      <c r="C45" s="21" t="s">
        <v>261</v>
      </c>
      <c r="D45" s="17" t="s">
        <v>63</v>
      </c>
      <c r="E45" s="22" t="s">
        <v>254</v>
      </c>
      <c r="F45" s="23" t="s">
        <v>65</v>
      </c>
      <c r="G45" s="24">
        <v>880.288</v>
      </c>
      <c r="H45" s="25">
        <v>0</v>
      </c>
      <c r="I45" s="25">
        <f>ROUND(ROUND(H45,2)*ROUND(G45,3),2)</f>
        <v>0</v>
      </c>
      <c r="O45">
        <f>(I45*21)/100</f>
        <v>0</v>
      </c>
      <c r="P45" t="s">
        <v>24</v>
      </c>
    </row>
    <row r="46" spans="1:5" ht="12.75" customHeight="1">
      <c r="A46" s="26" t="s">
        <v>50</v>
      </c>
      <c r="E46" s="27" t="s">
        <v>255</v>
      </c>
    </row>
    <row r="47" spans="1:5" ht="12.75" customHeight="1">
      <c r="A47" s="28" t="s">
        <v>52</v>
      </c>
      <c r="E47" s="29" t="s">
        <v>256</v>
      </c>
    </row>
    <row r="48" spans="1:5" ht="12.75" customHeight="1">
      <c r="A48" t="s">
        <v>54</v>
      </c>
      <c r="E48" s="27" t="s">
        <v>63</v>
      </c>
    </row>
    <row r="49" spans="1:16" ht="12.75" customHeight="1">
      <c r="A49" s="17" t="s">
        <v>45</v>
      </c>
      <c r="B49" s="21" t="s">
        <v>80</v>
      </c>
      <c r="C49" s="21" t="s">
        <v>262</v>
      </c>
      <c r="D49" s="17" t="s">
        <v>63</v>
      </c>
      <c r="E49" s="22" t="s">
        <v>263</v>
      </c>
      <c r="F49" s="23" t="s">
        <v>65</v>
      </c>
      <c r="G49" s="24">
        <v>26.586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24</v>
      </c>
    </row>
    <row r="50" spans="1:5" ht="255" customHeight="1">
      <c r="A50" s="26" t="s">
        <v>50</v>
      </c>
      <c r="E50" s="27" t="s">
        <v>251</v>
      </c>
    </row>
    <row r="51" spans="1:5" ht="89.25" customHeight="1">
      <c r="A51" s="28" t="s">
        <v>52</v>
      </c>
      <c r="E51" s="29" t="s">
        <v>264</v>
      </c>
    </row>
    <row r="52" spans="1:5" ht="12.75" customHeight="1">
      <c r="A52" t="s">
        <v>54</v>
      </c>
      <c r="E52" s="27" t="s">
        <v>63</v>
      </c>
    </row>
    <row r="53" spans="1:16" ht="12.75" customHeight="1">
      <c r="A53" s="17" t="s">
        <v>45</v>
      </c>
      <c r="B53" s="21" t="s">
        <v>86</v>
      </c>
      <c r="C53" s="21" t="s">
        <v>265</v>
      </c>
      <c r="D53" s="17" t="s">
        <v>63</v>
      </c>
      <c r="E53" s="22" t="s">
        <v>254</v>
      </c>
      <c r="F53" s="23" t="s">
        <v>65</v>
      </c>
      <c r="G53" s="24">
        <v>212.688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24</v>
      </c>
    </row>
    <row r="54" spans="1:5" ht="12.75" customHeight="1">
      <c r="A54" s="26" t="s">
        <v>50</v>
      </c>
      <c r="E54" s="27" t="s">
        <v>255</v>
      </c>
    </row>
    <row r="55" spans="1:5" ht="12.75" customHeight="1">
      <c r="A55" s="28" t="s">
        <v>52</v>
      </c>
      <c r="E55" s="29" t="s">
        <v>266</v>
      </c>
    </row>
    <row r="56" spans="1:5" ht="12.75" customHeight="1">
      <c r="A56" t="s">
        <v>54</v>
      </c>
      <c r="E56" s="27" t="s">
        <v>63</v>
      </c>
    </row>
    <row r="57" spans="1:16" ht="12.75" customHeight="1">
      <c r="A57" s="17" t="s">
        <v>45</v>
      </c>
      <c r="B57" s="21" t="s">
        <v>91</v>
      </c>
      <c r="C57" s="21" t="s">
        <v>267</v>
      </c>
      <c r="D57" s="17" t="s">
        <v>63</v>
      </c>
      <c r="E57" s="22" t="s">
        <v>268</v>
      </c>
      <c r="F57" s="23" t="s">
        <v>65</v>
      </c>
      <c r="G57" s="24">
        <v>26.586</v>
      </c>
      <c r="H57" s="25">
        <v>0</v>
      </c>
      <c r="I57" s="25">
        <f>ROUND(ROUND(H57,2)*ROUND(G57,3),2)</f>
        <v>0</v>
      </c>
      <c r="O57">
        <f>(I57*21)/100</f>
        <v>0</v>
      </c>
      <c r="P57" t="s">
        <v>24</v>
      </c>
    </row>
    <row r="58" spans="1:5" ht="255" customHeight="1">
      <c r="A58" s="26" t="s">
        <v>50</v>
      </c>
      <c r="E58" s="27" t="s">
        <v>259</v>
      </c>
    </row>
    <row r="59" spans="1:5" ht="12.75" customHeight="1">
      <c r="A59" s="28" t="s">
        <v>52</v>
      </c>
      <c r="E59" s="29" t="s">
        <v>269</v>
      </c>
    </row>
    <row r="60" spans="1:5" ht="12.75" customHeight="1">
      <c r="A60" t="s">
        <v>54</v>
      </c>
      <c r="E60" s="27" t="s">
        <v>63</v>
      </c>
    </row>
    <row r="61" spans="1:16" ht="12.75" customHeight="1">
      <c r="A61" s="17" t="s">
        <v>45</v>
      </c>
      <c r="B61" s="21" t="s">
        <v>155</v>
      </c>
      <c r="C61" s="21" t="s">
        <v>270</v>
      </c>
      <c r="D61" s="17" t="s">
        <v>63</v>
      </c>
      <c r="E61" s="22" t="s">
        <v>254</v>
      </c>
      <c r="F61" s="23" t="s">
        <v>65</v>
      </c>
      <c r="G61" s="24">
        <v>212.688</v>
      </c>
      <c r="H61" s="25">
        <v>0</v>
      </c>
      <c r="I61" s="25">
        <f>ROUND(ROUND(H61,2)*ROUND(G61,3),2)</f>
        <v>0</v>
      </c>
      <c r="O61">
        <f>(I61*21)/100</f>
        <v>0</v>
      </c>
      <c r="P61" t="s">
        <v>24</v>
      </c>
    </row>
    <row r="62" spans="1:5" ht="12.75" customHeight="1">
      <c r="A62" s="26" t="s">
        <v>50</v>
      </c>
      <c r="E62" s="27" t="s">
        <v>255</v>
      </c>
    </row>
    <row r="63" spans="1:5" ht="12.75" customHeight="1">
      <c r="A63" s="28" t="s">
        <v>52</v>
      </c>
      <c r="E63" s="29" t="s">
        <v>266</v>
      </c>
    </row>
    <row r="64" spans="1:5" ht="12.75" customHeight="1">
      <c r="A64" t="s">
        <v>54</v>
      </c>
      <c r="E64" s="27" t="s">
        <v>63</v>
      </c>
    </row>
    <row r="65" spans="1:16" ht="12.75" customHeight="1">
      <c r="A65" s="17" t="s">
        <v>45</v>
      </c>
      <c r="B65" s="21" t="s">
        <v>161</v>
      </c>
      <c r="C65" s="21" t="s">
        <v>271</v>
      </c>
      <c r="D65" s="17" t="s">
        <v>63</v>
      </c>
      <c r="E65" s="22" t="s">
        <v>272</v>
      </c>
      <c r="F65" s="23" t="s">
        <v>65</v>
      </c>
      <c r="G65" s="24">
        <v>273.244</v>
      </c>
      <c r="H65" s="25">
        <v>0</v>
      </c>
      <c r="I65" s="25">
        <f>ROUND(ROUND(H65,2)*ROUND(G65,3),2)</f>
        <v>0</v>
      </c>
      <c r="O65">
        <f>(I65*21)/100</f>
        <v>0</v>
      </c>
      <c r="P65" t="s">
        <v>24</v>
      </c>
    </row>
    <row r="66" spans="1:5" ht="165.75" customHeight="1">
      <c r="A66" s="26" t="s">
        <v>50</v>
      </c>
      <c r="E66" s="27" t="s">
        <v>273</v>
      </c>
    </row>
    <row r="67" spans="1:5" ht="12.75" customHeight="1">
      <c r="A67" s="28" t="s">
        <v>52</v>
      </c>
      <c r="E67" s="29" t="s">
        <v>274</v>
      </c>
    </row>
    <row r="68" spans="1:5" ht="12.75" customHeight="1">
      <c r="A68" t="s">
        <v>54</v>
      </c>
      <c r="E68" s="27" t="s">
        <v>63</v>
      </c>
    </row>
    <row r="69" spans="1:16" ht="12.75" customHeight="1">
      <c r="A69" s="17" t="s">
        <v>45</v>
      </c>
      <c r="B69" s="21" t="s">
        <v>167</v>
      </c>
      <c r="C69" s="21" t="s">
        <v>275</v>
      </c>
      <c r="D69" s="17" t="s">
        <v>63</v>
      </c>
      <c r="E69" s="22" t="s">
        <v>276</v>
      </c>
      <c r="F69" s="23" t="s">
        <v>65</v>
      </c>
      <c r="G69" s="24">
        <v>155.699</v>
      </c>
      <c r="H69" s="25">
        <v>0</v>
      </c>
      <c r="I69" s="25">
        <f>ROUND(ROUND(H69,2)*ROUND(G69,3),2)</f>
        <v>0</v>
      </c>
      <c r="O69">
        <f>(I69*21)/100</f>
        <v>0</v>
      </c>
      <c r="P69" t="s">
        <v>24</v>
      </c>
    </row>
    <row r="70" spans="1:5" ht="178.5" customHeight="1">
      <c r="A70" s="26" t="s">
        <v>50</v>
      </c>
      <c r="E70" s="27" t="s">
        <v>277</v>
      </c>
    </row>
    <row r="71" spans="1:5" ht="102" customHeight="1">
      <c r="A71" s="28" t="s">
        <v>52</v>
      </c>
      <c r="E71" s="29" t="s">
        <v>278</v>
      </c>
    </row>
    <row r="72" spans="1:5" ht="12.75" customHeight="1">
      <c r="A72" t="s">
        <v>54</v>
      </c>
      <c r="E72" s="27" t="s">
        <v>63</v>
      </c>
    </row>
    <row r="73" spans="1:16" ht="12.75" customHeight="1">
      <c r="A73" s="17" t="s">
        <v>45</v>
      </c>
      <c r="B73" s="21" t="s">
        <v>173</v>
      </c>
      <c r="C73" s="21" t="s">
        <v>110</v>
      </c>
      <c r="D73" s="17" t="s">
        <v>63</v>
      </c>
      <c r="E73" s="22" t="s">
        <v>111</v>
      </c>
      <c r="F73" s="23" t="s">
        <v>65</v>
      </c>
      <c r="G73" s="24">
        <v>65.794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24</v>
      </c>
    </row>
    <row r="74" spans="1:5" ht="229.5" customHeight="1">
      <c r="A74" s="26" t="s">
        <v>50</v>
      </c>
      <c r="E74" s="27" t="s">
        <v>279</v>
      </c>
    </row>
    <row r="75" spans="1:5" ht="38.25" customHeight="1">
      <c r="A75" s="28" t="s">
        <v>52</v>
      </c>
      <c r="E75" s="29" t="s">
        <v>280</v>
      </c>
    </row>
    <row r="76" spans="1:5" ht="12.75" customHeight="1">
      <c r="A76" t="s">
        <v>54</v>
      </c>
      <c r="E76" s="27" t="s">
        <v>63</v>
      </c>
    </row>
    <row r="77" spans="1:9" ht="12.75" customHeight="1">
      <c r="A77" s="5" t="s">
        <v>43</v>
      </c>
      <c r="B77" s="5"/>
      <c r="C77" s="30" t="s">
        <v>24</v>
      </c>
      <c r="D77" s="5"/>
      <c r="E77" s="19" t="s">
        <v>281</v>
      </c>
      <c r="F77" s="5"/>
      <c r="G77" s="5"/>
      <c r="H77" s="5"/>
      <c r="I77" s="31">
        <f>0+I78</f>
        <v>0</v>
      </c>
    </row>
    <row r="78" spans="1:16" ht="12.75" customHeight="1">
      <c r="A78" s="17" t="s">
        <v>45</v>
      </c>
      <c r="B78" s="21" t="s">
        <v>178</v>
      </c>
      <c r="C78" s="21" t="s">
        <v>282</v>
      </c>
      <c r="D78" s="17" t="s">
        <v>63</v>
      </c>
      <c r="E78" s="22" t="s">
        <v>283</v>
      </c>
      <c r="F78" s="23" t="s">
        <v>207</v>
      </c>
      <c r="G78" s="24">
        <v>122.98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24</v>
      </c>
    </row>
    <row r="79" spans="1:5" ht="114.75" customHeight="1">
      <c r="A79" s="26" t="s">
        <v>50</v>
      </c>
      <c r="E79" s="27" t="s">
        <v>284</v>
      </c>
    </row>
    <row r="80" spans="1:5" ht="25.5" customHeight="1">
      <c r="A80" s="28" t="s">
        <v>52</v>
      </c>
      <c r="E80" s="29" t="s">
        <v>285</v>
      </c>
    </row>
    <row r="81" spans="1:5" ht="12.75" customHeight="1">
      <c r="A81" t="s">
        <v>54</v>
      </c>
      <c r="E81" s="27" t="s">
        <v>63</v>
      </c>
    </row>
    <row r="82" spans="1:9" ht="12.75" customHeight="1">
      <c r="A82" s="5" t="s">
        <v>43</v>
      </c>
      <c r="B82" s="5"/>
      <c r="C82" s="30" t="s">
        <v>34</v>
      </c>
      <c r="D82" s="5"/>
      <c r="E82" s="19" t="s">
        <v>125</v>
      </c>
      <c r="F82" s="5"/>
      <c r="G82" s="5"/>
      <c r="H82" s="5"/>
      <c r="I82" s="31">
        <f>0+I83</f>
        <v>0</v>
      </c>
    </row>
    <row r="83" spans="1:16" ht="12.75" customHeight="1">
      <c r="A83" s="17" t="s">
        <v>45</v>
      </c>
      <c r="B83" s="21" t="s">
        <v>126</v>
      </c>
      <c r="C83" s="21" t="s">
        <v>286</v>
      </c>
      <c r="D83" s="17" t="s">
        <v>63</v>
      </c>
      <c r="E83" s="22" t="s">
        <v>287</v>
      </c>
      <c r="F83" s="23" t="s">
        <v>65</v>
      </c>
      <c r="G83" s="24">
        <v>28.948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24</v>
      </c>
    </row>
    <row r="84" spans="1:5" ht="25.5" customHeight="1">
      <c r="A84" s="26" t="s">
        <v>50</v>
      </c>
      <c r="E84" s="27" t="s">
        <v>288</v>
      </c>
    </row>
    <row r="85" spans="1:5" ht="38.25" customHeight="1">
      <c r="A85" s="28" t="s">
        <v>52</v>
      </c>
      <c r="E85" s="29" t="s">
        <v>289</v>
      </c>
    </row>
    <row r="86" spans="1:5" ht="12.75" customHeight="1">
      <c r="A86" t="s">
        <v>54</v>
      </c>
      <c r="E86" s="27" t="s">
        <v>63</v>
      </c>
    </row>
    <row r="87" spans="1:9" ht="12.75" customHeight="1">
      <c r="A87" s="5" t="s">
        <v>43</v>
      </c>
      <c r="B87" s="5"/>
      <c r="C87" s="30" t="s">
        <v>36</v>
      </c>
      <c r="D87" s="5"/>
      <c r="E87" s="19" t="s">
        <v>290</v>
      </c>
      <c r="F87" s="5"/>
      <c r="G87" s="5"/>
      <c r="H87" s="5"/>
      <c r="I87" s="31">
        <f>0+I88+I92+I96+I100+I104</f>
        <v>0</v>
      </c>
    </row>
    <row r="88" spans="1:16" ht="12.75" customHeight="1">
      <c r="A88" s="17" t="s">
        <v>45</v>
      </c>
      <c r="B88" s="21" t="s">
        <v>183</v>
      </c>
      <c r="C88" s="21" t="s">
        <v>291</v>
      </c>
      <c r="D88" s="17" t="s">
        <v>63</v>
      </c>
      <c r="E88" s="22" t="s">
        <v>292</v>
      </c>
      <c r="F88" s="23" t="s">
        <v>83</v>
      </c>
      <c r="G88" s="24">
        <v>111.775</v>
      </c>
      <c r="H88" s="25">
        <v>0</v>
      </c>
      <c r="I88" s="25">
        <f>ROUND(ROUND(H88,2)*ROUND(G88,3),2)</f>
        <v>0</v>
      </c>
      <c r="O88">
        <f>(I88*21)/100</f>
        <v>0</v>
      </c>
      <c r="P88" t="s">
        <v>24</v>
      </c>
    </row>
    <row r="89" spans="1:5" ht="51" customHeight="1">
      <c r="A89" s="26" t="s">
        <v>50</v>
      </c>
      <c r="E89" s="27" t="s">
        <v>293</v>
      </c>
    </row>
    <row r="90" spans="1:5" ht="12.75" customHeight="1">
      <c r="A90" s="28" t="s">
        <v>52</v>
      </c>
      <c r="E90" s="29" t="s">
        <v>294</v>
      </c>
    </row>
    <row r="91" spans="1:5" ht="12.75" customHeight="1">
      <c r="A91" t="s">
        <v>54</v>
      </c>
      <c r="E91" s="27" t="s">
        <v>63</v>
      </c>
    </row>
    <row r="92" spans="1:16" ht="12.75" customHeight="1">
      <c r="A92" s="17" t="s">
        <v>45</v>
      </c>
      <c r="B92" s="21" t="s">
        <v>189</v>
      </c>
      <c r="C92" s="21" t="s">
        <v>147</v>
      </c>
      <c r="D92" s="17" t="s">
        <v>63</v>
      </c>
      <c r="E92" s="22" t="s">
        <v>148</v>
      </c>
      <c r="F92" s="23" t="s">
        <v>83</v>
      </c>
      <c r="G92" s="24">
        <v>77.138</v>
      </c>
      <c r="H92" s="25">
        <v>0</v>
      </c>
      <c r="I92" s="25">
        <f>ROUND(ROUND(H92,2)*ROUND(G92,3),2)</f>
        <v>0</v>
      </c>
      <c r="O92">
        <f>(I92*21)/100</f>
        <v>0</v>
      </c>
      <c r="P92" t="s">
        <v>24</v>
      </c>
    </row>
    <row r="93" spans="1:5" ht="51" customHeight="1">
      <c r="A93" s="26" t="s">
        <v>50</v>
      </c>
      <c r="E93" s="27" t="s">
        <v>295</v>
      </c>
    </row>
    <row r="94" spans="1:5" ht="12.75" customHeight="1">
      <c r="A94" s="28" t="s">
        <v>52</v>
      </c>
      <c r="E94" s="29" t="s">
        <v>296</v>
      </c>
    </row>
    <row r="95" spans="1:5" ht="12.75" customHeight="1">
      <c r="A95" t="s">
        <v>54</v>
      </c>
      <c r="E95" s="27" t="s">
        <v>63</v>
      </c>
    </row>
    <row r="96" spans="1:16" ht="12.75" customHeight="1">
      <c r="A96" s="17" t="s">
        <v>45</v>
      </c>
      <c r="B96" s="21" t="s">
        <v>193</v>
      </c>
      <c r="C96" s="21" t="s">
        <v>138</v>
      </c>
      <c r="D96" s="17" t="s">
        <v>63</v>
      </c>
      <c r="E96" s="22" t="s">
        <v>140</v>
      </c>
      <c r="F96" s="23" t="s">
        <v>83</v>
      </c>
      <c r="G96" s="24">
        <v>98.388</v>
      </c>
      <c r="H96" s="25">
        <v>0</v>
      </c>
      <c r="I96" s="25">
        <f>ROUND(ROUND(H96,2)*ROUND(G96,3),2)</f>
        <v>0</v>
      </c>
      <c r="O96">
        <f>(I96*21)/100</f>
        <v>0</v>
      </c>
      <c r="P96" t="s">
        <v>24</v>
      </c>
    </row>
    <row r="97" spans="1:5" ht="51" customHeight="1">
      <c r="A97" s="26" t="s">
        <v>50</v>
      </c>
      <c r="E97" s="27" t="s">
        <v>295</v>
      </c>
    </row>
    <row r="98" spans="1:5" ht="12.75" customHeight="1">
      <c r="A98" s="28" t="s">
        <v>52</v>
      </c>
      <c r="E98" s="29" t="s">
        <v>297</v>
      </c>
    </row>
    <row r="99" spans="1:5" ht="12.75" customHeight="1">
      <c r="A99" t="s">
        <v>54</v>
      </c>
      <c r="E99" s="27" t="s">
        <v>63</v>
      </c>
    </row>
    <row r="100" spans="1:16" ht="12.75" customHeight="1">
      <c r="A100" s="17" t="s">
        <v>45</v>
      </c>
      <c r="B100" s="21" t="s">
        <v>211</v>
      </c>
      <c r="C100" s="21" t="s">
        <v>298</v>
      </c>
      <c r="D100" s="17" t="s">
        <v>63</v>
      </c>
      <c r="E100" s="22" t="s">
        <v>299</v>
      </c>
      <c r="F100" s="23" t="s">
        <v>83</v>
      </c>
      <c r="G100" s="24">
        <v>98.388</v>
      </c>
      <c r="H100" s="25">
        <v>0</v>
      </c>
      <c r="I100" s="25">
        <f>ROUND(ROUND(H100,2)*ROUND(G100,3),2)</f>
        <v>0</v>
      </c>
      <c r="O100">
        <f>(I100*21)/100</f>
        <v>0</v>
      </c>
      <c r="P100" t="s">
        <v>24</v>
      </c>
    </row>
    <row r="101" spans="1:5" ht="89.25" customHeight="1">
      <c r="A101" s="26" t="s">
        <v>50</v>
      </c>
      <c r="E101" s="27" t="s">
        <v>300</v>
      </c>
    </row>
    <row r="102" spans="1:5" ht="12.75" customHeight="1">
      <c r="A102" s="28" t="s">
        <v>52</v>
      </c>
      <c r="E102" s="29" t="s">
        <v>297</v>
      </c>
    </row>
    <row r="103" spans="1:5" ht="12.75" customHeight="1">
      <c r="A103" t="s">
        <v>54</v>
      </c>
      <c r="E103" s="27" t="s">
        <v>63</v>
      </c>
    </row>
    <row r="104" spans="1:16" ht="12.75" customHeight="1">
      <c r="A104" s="17" t="s">
        <v>45</v>
      </c>
      <c r="B104" s="21" t="s">
        <v>216</v>
      </c>
      <c r="C104" s="21" t="s">
        <v>301</v>
      </c>
      <c r="D104" s="17" t="s">
        <v>63</v>
      </c>
      <c r="E104" s="22" t="s">
        <v>302</v>
      </c>
      <c r="F104" s="23" t="s">
        <v>83</v>
      </c>
      <c r="G104" s="24">
        <v>77.138</v>
      </c>
      <c r="H104" s="25">
        <v>0</v>
      </c>
      <c r="I104" s="25">
        <f>ROUND(ROUND(H104,2)*ROUND(G104,3),2)</f>
        <v>0</v>
      </c>
      <c r="O104">
        <f>(I104*21)/100</f>
        <v>0</v>
      </c>
      <c r="P104" t="s">
        <v>24</v>
      </c>
    </row>
    <row r="105" spans="1:5" ht="89.25" customHeight="1">
      <c r="A105" s="26" t="s">
        <v>50</v>
      </c>
      <c r="E105" s="27" t="s">
        <v>300</v>
      </c>
    </row>
    <row r="106" spans="1:5" ht="12.75" customHeight="1">
      <c r="A106" s="28" t="s">
        <v>52</v>
      </c>
      <c r="E106" s="29" t="s">
        <v>296</v>
      </c>
    </row>
    <row r="107" spans="1:5" ht="12.75" customHeight="1">
      <c r="A107" t="s">
        <v>54</v>
      </c>
      <c r="E107" s="27" t="s">
        <v>63</v>
      </c>
    </row>
    <row r="108" spans="1:9" ht="12.75" customHeight="1">
      <c r="A108" s="5" t="s">
        <v>43</v>
      </c>
      <c r="B108" s="5"/>
      <c r="C108" s="30" t="s">
        <v>150</v>
      </c>
      <c r="D108" s="5"/>
      <c r="E108" s="19" t="s">
        <v>303</v>
      </c>
      <c r="F108" s="5"/>
      <c r="G108" s="5"/>
      <c r="H108" s="5"/>
      <c r="I108" s="31">
        <f>0+I109+I113+I117+I121+I125+I129+I133+I137</f>
        <v>0</v>
      </c>
    </row>
    <row r="109" spans="1:16" ht="12.75" customHeight="1">
      <c r="A109" s="17" t="s">
        <v>45</v>
      </c>
      <c r="B109" s="21" t="s">
        <v>96</v>
      </c>
      <c r="C109" s="21" t="s">
        <v>304</v>
      </c>
      <c r="D109" s="17" t="s">
        <v>63</v>
      </c>
      <c r="E109" s="22" t="s">
        <v>305</v>
      </c>
      <c r="F109" s="23" t="s">
        <v>207</v>
      </c>
      <c r="G109" s="24">
        <v>124.18</v>
      </c>
      <c r="H109" s="25">
        <v>0</v>
      </c>
      <c r="I109" s="25">
        <f>ROUND(ROUND(H109,2)*ROUND(G109,3),2)</f>
        <v>0</v>
      </c>
      <c r="O109">
        <f>(I109*21)/100</f>
        <v>0</v>
      </c>
      <c r="P109" t="s">
        <v>24</v>
      </c>
    </row>
    <row r="110" spans="1:5" ht="165.75" customHeight="1">
      <c r="A110" s="26" t="s">
        <v>50</v>
      </c>
      <c r="E110" s="27" t="s">
        <v>306</v>
      </c>
    </row>
    <row r="111" spans="1:5" ht="25.5" customHeight="1">
      <c r="A111" s="28" t="s">
        <v>52</v>
      </c>
      <c r="E111" s="29" t="s">
        <v>307</v>
      </c>
    </row>
    <row r="112" spans="1:5" ht="12.75" customHeight="1">
      <c r="A112" t="s">
        <v>54</v>
      </c>
      <c r="E112" s="27" t="s">
        <v>63</v>
      </c>
    </row>
    <row r="113" spans="1:16" ht="12.75" customHeight="1">
      <c r="A113" s="17" t="s">
        <v>45</v>
      </c>
      <c r="B113" s="21" t="s">
        <v>102</v>
      </c>
      <c r="C113" s="21" t="s">
        <v>308</v>
      </c>
      <c r="D113" s="17" t="s">
        <v>63</v>
      </c>
      <c r="E113" s="22" t="s">
        <v>309</v>
      </c>
      <c r="F113" s="23" t="s">
        <v>201</v>
      </c>
      <c r="G113" s="24">
        <v>4</v>
      </c>
      <c r="H113" s="25">
        <v>0</v>
      </c>
      <c r="I113" s="25">
        <f>ROUND(ROUND(H113,2)*ROUND(G113,3),2)</f>
        <v>0</v>
      </c>
      <c r="O113">
        <f>(I113*21)/100</f>
        <v>0</v>
      </c>
      <c r="P113" t="s">
        <v>24</v>
      </c>
    </row>
    <row r="114" spans="1:5" ht="191.25" customHeight="1">
      <c r="A114" s="26" t="s">
        <v>50</v>
      </c>
      <c r="E114" s="27" t="s">
        <v>310</v>
      </c>
    </row>
    <row r="115" spans="1:5" ht="25.5" customHeight="1">
      <c r="A115" s="28" t="s">
        <v>52</v>
      </c>
      <c r="E115" s="29" t="s">
        <v>311</v>
      </c>
    </row>
    <row r="116" spans="1:5" ht="12.75" customHeight="1">
      <c r="A116" t="s">
        <v>54</v>
      </c>
      <c r="E116" s="27" t="s">
        <v>63</v>
      </c>
    </row>
    <row r="117" spans="1:16" ht="12.75" customHeight="1">
      <c r="A117" s="17" t="s">
        <v>45</v>
      </c>
      <c r="B117" s="21" t="s">
        <v>56</v>
      </c>
      <c r="C117" s="21" t="s">
        <v>312</v>
      </c>
      <c r="D117" s="17" t="s">
        <v>63</v>
      </c>
      <c r="E117" s="22" t="s">
        <v>313</v>
      </c>
      <c r="F117" s="23" t="s">
        <v>201</v>
      </c>
      <c r="G117" s="24">
        <v>1</v>
      </c>
      <c r="H117" s="25">
        <v>0</v>
      </c>
      <c r="I117" s="25">
        <f>ROUND(ROUND(H117,2)*ROUND(G117,3),2)</f>
        <v>0</v>
      </c>
      <c r="O117">
        <f>(I117*21)/100</f>
        <v>0</v>
      </c>
      <c r="P117" t="s">
        <v>24</v>
      </c>
    </row>
    <row r="118" spans="1:5" ht="12.75" customHeight="1">
      <c r="A118" s="26" t="s">
        <v>50</v>
      </c>
      <c r="E118" s="27" t="s">
        <v>314</v>
      </c>
    </row>
    <row r="119" spans="1:5" ht="25.5" customHeight="1">
      <c r="A119" s="28" t="s">
        <v>52</v>
      </c>
      <c r="E119" s="29" t="s">
        <v>315</v>
      </c>
    </row>
    <row r="120" spans="1:5" ht="12.75" customHeight="1">
      <c r="A120" t="s">
        <v>54</v>
      </c>
      <c r="E120" s="27" t="s">
        <v>63</v>
      </c>
    </row>
    <row r="121" spans="1:16" ht="12.75" customHeight="1">
      <c r="A121" s="17" t="s">
        <v>45</v>
      </c>
      <c r="B121" s="21" t="s">
        <v>198</v>
      </c>
      <c r="C121" s="21" t="s">
        <v>316</v>
      </c>
      <c r="D121" s="17" t="s">
        <v>63</v>
      </c>
      <c r="E121" s="22" t="s">
        <v>317</v>
      </c>
      <c r="F121" s="23" t="s">
        <v>201</v>
      </c>
      <c r="G121" s="24">
        <v>2</v>
      </c>
      <c r="H121" s="25">
        <v>0</v>
      </c>
      <c r="I121" s="25">
        <f>ROUND(ROUND(H121,2)*ROUND(G121,3),2)</f>
        <v>0</v>
      </c>
      <c r="O121">
        <f>(I121*21)/100</f>
        <v>0</v>
      </c>
      <c r="P121" t="s">
        <v>24</v>
      </c>
    </row>
    <row r="122" spans="1:5" ht="12.75" customHeight="1">
      <c r="A122" s="26" t="s">
        <v>50</v>
      </c>
      <c r="E122" s="27" t="s">
        <v>318</v>
      </c>
    </row>
    <row r="123" spans="1:5" ht="63.75" customHeight="1">
      <c r="A123" s="28" t="s">
        <v>52</v>
      </c>
      <c r="E123" s="29" t="s">
        <v>319</v>
      </c>
    </row>
    <row r="124" spans="1:5" ht="12.75" customHeight="1">
      <c r="A124" t="s">
        <v>54</v>
      </c>
      <c r="E124" s="27" t="s">
        <v>63</v>
      </c>
    </row>
    <row r="125" spans="1:16" ht="12.75" customHeight="1">
      <c r="A125" s="17" t="s">
        <v>45</v>
      </c>
      <c r="B125" s="21" t="s">
        <v>109</v>
      </c>
      <c r="C125" s="21" t="s">
        <v>320</v>
      </c>
      <c r="D125" s="17" t="s">
        <v>63</v>
      </c>
      <c r="E125" s="22" t="s">
        <v>321</v>
      </c>
      <c r="F125" s="23" t="s">
        <v>201</v>
      </c>
      <c r="G125" s="24">
        <v>1</v>
      </c>
      <c r="H125" s="25">
        <v>0</v>
      </c>
      <c r="I125" s="25">
        <f>ROUND(ROUND(H125,2)*ROUND(G125,3),2)</f>
        <v>0</v>
      </c>
      <c r="O125">
        <f>(I125*21)/100</f>
        <v>0</v>
      </c>
      <c r="P125" t="s">
        <v>24</v>
      </c>
    </row>
    <row r="126" spans="1:5" ht="12.75" customHeight="1">
      <c r="A126" s="26" t="s">
        <v>50</v>
      </c>
      <c r="E126" s="27" t="s">
        <v>322</v>
      </c>
    </row>
    <row r="127" spans="1:5" ht="25.5" customHeight="1">
      <c r="A127" s="28" t="s">
        <v>52</v>
      </c>
      <c r="E127" s="29" t="s">
        <v>315</v>
      </c>
    </row>
    <row r="128" spans="1:5" ht="12.75" customHeight="1">
      <c r="A128" t="s">
        <v>54</v>
      </c>
      <c r="E128" s="27" t="s">
        <v>63</v>
      </c>
    </row>
    <row r="129" spans="1:16" ht="12.75" customHeight="1">
      <c r="A129" s="17" t="s">
        <v>45</v>
      </c>
      <c r="B129" s="21" t="s">
        <v>204</v>
      </c>
      <c r="C129" s="21" t="s">
        <v>323</v>
      </c>
      <c r="D129" s="17" t="s">
        <v>63</v>
      </c>
      <c r="E129" s="22" t="s">
        <v>324</v>
      </c>
      <c r="F129" s="23" t="s">
        <v>207</v>
      </c>
      <c r="G129" s="24">
        <v>128.18</v>
      </c>
      <c r="H129" s="25">
        <v>0</v>
      </c>
      <c r="I129" s="25">
        <f>ROUND(ROUND(H129,2)*ROUND(G129,3),2)</f>
        <v>0</v>
      </c>
      <c r="O129">
        <f>(I129*21)/100</f>
        <v>0</v>
      </c>
      <c r="P129" t="s">
        <v>24</v>
      </c>
    </row>
    <row r="130" spans="1:5" ht="12.75" customHeight="1">
      <c r="A130" s="26" t="s">
        <v>50</v>
      </c>
      <c r="E130" s="27" t="s">
        <v>318</v>
      </c>
    </row>
    <row r="131" spans="1:5" ht="12.75" customHeight="1">
      <c r="A131" s="28" t="s">
        <v>52</v>
      </c>
      <c r="E131" s="29" t="s">
        <v>325</v>
      </c>
    </row>
    <row r="132" spans="1:5" ht="12.75" customHeight="1">
      <c r="A132" t="s">
        <v>54</v>
      </c>
      <c r="E132" s="27" t="s">
        <v>63</v>
      </c>
    </row>
    <row r="133" spans="1:16" ht="12.75" customHeight="1">
      <c r="A133" s="17" t="s">
        <v>45</v>
      </c>
      <c r="B133" s="21" t="s">
        <v>115</v>
      </c>
      <c r="C133" s="21" t="s">
        <v>326</v>
      </c>
      <c r="D133" s="17" t="s">
        <v>63</v>
      </c>
      <c r="E133" s="22" t="s">
        <v>327</v>
      </c>
      <c r="F133" s="23" t="s">
        <v>207</v>
      </c>
      <c r="G133" s="24">
        <v>128.18</v>
      </c>
      <c r="H133" s="25">
        <v>0</v>
      </c>
      <c r="I133" s="25">
        <f>ROUND(ROUND(H133,2)*ROUND(G133,3),2)</f>
        <v>0</v>
      </c>
      <c r="O133">
        <f>(I133*21)/100</f>
        <v>0</v>
      </c>
      <c r="P133" t="s">
        <v>24</v>
      </c>
    </row>
    <row r="134" spans="1:5" ht="12.75" customHeight="1">
      <c r="A134" s="26" t="s">
        <v>50</v>
      </c>
      <c r="E134" s="27" t="s">
        <v>328</v>
      </c>
    </row>
    <row r="135" spans="1:5" ht="12.75" customHeight="1">
      <c r="A135" s="28" t="s">
        <v>52</v>
      </c>
      <c r="E135" s="29" t="s">
        <v>329</v>
      </c>
    </row>
    <row r="136" spans="1:5" ht="12.75" customHeight="1">
      <c r="A136" t="s">
        <v>54</v>
      </c>
      <c r="E136" s="27" t="s">
        <v>63</v>
      </c>
    </row>
    <row r="137" spans="1:16" ht="12.75" customHeight="1">
      <c r="A137" s="17" t="s">
        <v>45</v>
      </c>
      <c r="B137" s="21" t="s">
        <v>120</v>
      </c>
      <c r="C137" s="21" t="s">
        <v>330</v>
      </c>
      <c r="D137" s="17" t="s">
        <v>63</v>
      </c>
      <c r="E137" s="22" t="s">
        <v>331</v>
      </c>
      <c r="F137" s="23" t="s">
        <v>207</v>
      </c>
      <c r="G137" s="24">
        <v>128.18</v>
      </c>
      <c r="H137" s="25">
        <v>0</v>
      </c>
      <c r="I137" s="25">
        <f>ROUND(ROUND(H137,2)*ROUND(G137,3),2)</f>
        <v>0</v>
      </c>
      <c r="O137">
        <f>(I137*21)/100</f>
        <v>0</v>
      </c>
      <c r="P137" t="s">
        <v>24</v>
      </c>
    </row>
    <row r="138" spans="1:5" ht="12.75" customHeight="1">
      <c r="A138" s="26" t="s">
        <v>50</v>
      </c>
      <c r="E138" s="27" t="s">
        <v>332</v>
      </c>
    </row>
    <row r="139" spans="1:5" ht="12.75" customHeight="1">
      <c r="A139" s="28" t="s">
        <v>52</v>
      </c>
      <c r="E139" s="29" t="s">
        <v>325</v>
      </c>
    </row>
    <row r="140" spans="1:5" ht="12.75" customHeight="1">
      <c r="A140" t="s">
        <v>54</v>
      </c>
      <c r="E140" s="27" t="s">
        <v>63</v>
      </c>
    </row>
    <row r="141" spans="1:9" ht="12.75" customHeight="1">
      <c r="A141" s="5" t="s">
        <v>43</v>
      </c>
      <c r="B141" s="5"/>
      <c r="C141" s="30" t="s">
        <v>40</v>
      </c>
      <c r="D141" s="5"/>
      <c r="E141" s="19" t="s">
        <v>333</v>
      </c>
      <c r="F141" s="5"/>
      <c r="G141" s="5"/>
      <c r="H141" s="5"/>
      <c r="I141" s="31">
        <f>0+I142+I146+I150+I154</f>
        <v>0</v>
      </c>
    </row>
    <row r="142" spans="1:16" ht="12.75" customHeight="1">
      <c r="A142" s="17" t="s">
        <v>45</v>
      </c>
      <c r="B142" s="21" t="s">
        <v>219</v>
      </c>
      <c r="C142" s="21" t="s">
        <v>334</v>
      </c>
      <c r="D142" s="17" t="s">
        <v>63</v>
      </c>
      <c r="E142" s="22" t="s">
        <v>335</v>
      </c>
      <c r="F142" s="23" t="s">
        <v>207</v>
      </c>
      <c r="G142" s="24">
        <v>222.77</v>
      </c>
      <c r="H142" s="25">
        <v>0</v>
      </c>
      <c r="I142" s="25">
        <f>ROUND(ROUND(H142,2)*ROUND(G142,3),2)</f>
        <v>0</v>
      </c>
      <c r="O142">
        <f>(I142*21)/100</f>
        <v>0</v>
      </c>
      <c r="P142" t="s">
        <v>24</v>
      </c>
    </row>
    <row r="143" spans="1:5" ht="12.75" customHeight="1">
      <c r="A143" s="26" t="s">
        <v>50</v>
      </c>
      <c r="E143" s="27" t="s">
        <v>336</v>
      </c>
    </row>
    <row r="144" spans="1:5" ht="38.25" customHeight="1">
      <c r="A144" s="28" t="s">
        <v>52</v>
      </c>
      <c r="E144" s="29" t="s">
        <v>337</v>
      </c>
    </row>
    <row r="145" spans="1:5" ht="12.75" customHeight="1">
      <c r="A145" t="s">
        <v>54</v>
      </c>
      <c r="E145" s="27" t="s">
        <v>63</v>
      </c>
    </row>
    <row r="146" spans="1:16" ht="12.75" customHeight="1">
      <c r="A146" s="17" t="s">
        <v>45</v>
      </c>
      <c r="B146" s="21" t="s">
        <v>225</v>
      </c>
      <c r="C146" s="21" t="s">
        <v>338</v>
      </c>
      <c r="D146" s="17" t="s">
        <v>63</v>
      </c>
      <c r="E146" s="22" t="s">
        <v>339</v>
      </c>
      <c r="F146" s="23" t="s">
        <v>207</v>
      </c>
      <c r="G146" s="24">
        <v>85</v>
      </c>
      <c r="H146" s="25">
        <v>0</v>
      </c>
      <c r="I146" s="25">
        <f>ROUND(ROUND(H146,2)*ROUND(G146,3),2)</f>
        <v>0</v>
      </c>
      <c r="O146">
        <f>(I146*21)/100</f>
        <v>0</v>
      </c>
      <c r="P146" t="s">
        <v>24</v>
      </c>
    </row>
    <row r="147" spans="1:5" ht="12.75" customHeight="1">
      <c r="A147" s="26" t="s">
        <v>50</v>
      </c>
      <c r="E147" s="27" t="s">
        <v>336</v>
      </c>
    </row>
    <row r="148" spans="1:5" ht="12.75" customHeight="1">
      <c r="A148" s="28" t="s">
        <v>52</v>
      </c>
      <c r="E148" s="29" t="s">
        <v>340</v>
      </c>
    </row>
    <row r="149" spans="1:5" ht="12.75" customHeight="1">
      <c r="A149" t="s">
        <v>54</v>
      </c>
      <c r="E149" s="27" t="s">
        <v>63</v>
      </c>
    </row>
    <row r="150" spans="1:16" ht="12.75" customHeight="1">
      <c r="A150" s="17" t="s">
        <v>45</v>
      </c>
      <c r="B150" s="21" t="s">
        <v>341</v>
      </c>
      <c r="C150" s="21" t="s">
        <v>342</v>
      </c>
      <c r="D150" s="17" t="s">
        <v>63</v>
      </c>
      <c r="E150" s="22" t="s">
        <v>343</v>
      </c>
      <c r="F150" s="23" t="s">
        <v>65</v>
      </c>
      <c r="G150" s="24">
        <v>0.675</v>
      </c>
      <c r="H150" s="25">
        <v>0</v>
      </c>
      <c r="I150" s="25">
        <f>ROUND(ROUND(H150,2)*ROUND(G150,3),2)</f>
        <v>0</v>
      </c>
      <c r="O150">
        <f>(I150*21)/100</f>
        <v>0</v>
      </c>
      <c r="P150" t="s">
        <v>24</v>
      </c>
    </row>
    <row r="151" spans="1:5" ht="25.5" customHeight="1">
      <c r="A151" s="26" t="s">
        <v>50</v>
      </c>
      <c r="E151" s="27" t="s">
        <v>344</v>
      </c>
    </row>
    <row r="152" spans="1:5" ht="25.5" customHeight="1">
      <c r="A152" s="28" t="s">
        <v>52</v>
      </c>
      <c r="E152" s="29" t="s">
        <v>345</v>
      </c>
    </row>
    <row r="153" spans="1:5" ht="12.75" customHeight="1">
      <c r="A153" t="s">
        <v>54</v>
      </c>
      <c r="E153" s="27" t="s">
        <v>63</v>
      </c>
    </row>
    <row r="154" spans="1:16" ht="12.75" customHeight="1">
      <c r="A154" s="17" t="s">
        <v>45</v>
      </c>
      <c r="B154" s="21" t="s">
        <v>346</v>
      </c>
      <c r="C154" s="21" t="s">
        <v>347</v>
      </c>
      <c r="D154" s="17" t="s">
        <v>63</v>
      </c>
      <c r="E154" s="22" t="s">
        <v>348</v>
      </c>
      <c r="F154" s="23" t="s">
        <v>71</v>
      </c>
      <c r="G154" s="24">
        <v>12.42</v>
      </c>
      <c r="H154" s="25">
        <v>0</v>
      </c>
      <c r="I154" s="25">
        <f>ROUND(ROUND(H154,2)*ROUND(G154,3),2)</f>
        <v>0</v>
      </c>
      <c r="O154">
        <f>(I154*21)/100</f>
        <v>0</v>
      </c>
      <c r="P154" t="s">
        <v>24</v>
      </c>
    </row>
    <row r="155" spans="1:5" ht="12.75" customHeight="1">
      <c r="A155" s="26" t="s">
        <v>50</v>
      </c>
      <c r="E155" s="27" t="s">
        <v>237</v>
      </c>
    </row>
    <row r="156" spans="1:5" ht="12.75" customHeight="1">
      <c r="A156" s="28" t="s">
        <v>52</v>
      </c>
      <c r="E156" s="29" t="s">
        <v>349</v>
      </c>
    </row>
    <row r="157" spans="1:5" ht="12.75" customHeight="1">
      <c r="A157" t="s">
        <v>54</v>
      </c>
      <c r="E157" s="27" t="s">
        <v>63</v>
      </c>
    </row>
    <row r="158" spans="1:9" ht="12.75" customHeight="1">
      <c r="A158" s="5" t="s">
        <v>43</v>
      </c>
      <c r="B158" s="5"/>
      <c r="C158" s="30" t="s">
        <v>350</v>
      </c>
      <c r="D158" s="5"/>
      <c r="E158" s="19" t="s">
        <v>351</v>
      </c>
      <c r="F158" s="5"/>
      <c r="G158" s="5"/>
      <c r="H158" s="5"/>
      <c r="I158" s="31">
        <f>0+I159+I163+I167+I171</f>
        <v>0</v>
      </c>
    </row>
    <row r="159" spans="1:16" ht="12.75" customHeight="1">
      <c r="A159" s="17" t="s">
        <v>45</v>
      </c>
      <c r="B159" s="21" t="s">
        <v>352</v>
      </c>
      <c r="C159" s="21" t="s">
        <v>353</v>
      </c>
      <c r="D159" s="17" t="s">
        <v>63</v>
      </c>
      <c r="E159" s="22" t="s">
        <v>354</v>
      </c>
      <c r="F159" s="23" t="s">
        <v>49</v>
      </c>
      <c r="G159" s="24">
        <v>546.488</v>
      </c>
      <c r="H159" s="25">
        <v>0</v>
      </c>
      <c r="I159" s="25">
        <f>ROUND(ROUND(H159,2)*ROUND(G159,3),2)</f>
        <v>0</v>
      </c>
      <c r="O159">
        <f>(I159*21)/100</f>
        <v>0</v>
      </c>
      <c r="P159" t="s">
        <v>24</v>
      </c>
    </row>
    <row r="160" spans="1:5" ht="12.75" customHeight="1">
      <c r="A160" s="26" t="s">
        <v>50</v>
      </c>
      <c r="E160" s="27" t="s">
        <v>355</v>
      </c>
    </row>
    <row r="161" spans="1:5" ht="12.75" customHeight="1">
      <c r="A161" s="28" t="s">
        <v>52</v>
      </c>
      <c r="E161" s="29" t="s">
        <v>356</v>
      </c>
    </row>
    <row r="162" spans="1:5" ht="12.75" customHeight="1">
      <c r="A162" t="s">
        <v>54</v>
      </c>
      <c r="E162" s="27" t="s">
        <v>63</v>
      </c>
    </row>
    <row r="163" spans="1:16" ht="12.75" customHeight="1">
      <c r="A163" s="17" t="s">
        <v>45</v>
      </c>
      <c r="B163" s="21" t="s">
        <v>357</v>
      </c>
      <c r="C163" s="21" t="s">
        <v>57</v>
      </c>
      <c r="D163" s="17" t="s">
        <v>63</v>
      </c>
      <c r="E163" s="22" t="s">
        <v>58</v>
      </c>
      <c r="F163" s="23" t="s">
        <v>49</v>
      </c>
      <c r="G163" s="24">
        <v>50.489</v>
      </c>
      <c r="H163" s="25">
        <v>0</v>
      </c>
      <c r="I163" s="25">
        <f>ROUND(ROUND(H163,2)*ROUND(G163,3),2)</f>
        <v>0</v>
      </c>
      <c r="O163">
        <f>(I163*21)/100</f>
        <v>0</v>
      </c>
      <c r="P163" t="s">
        <v>24</v>
      </c>
    </row>
    <row r="164" spans="1:5" ht="12.75" customHeight="1">
      <c r="A164" s="26" t="s">
        <v>50</v>
      </c>
      <c r="E164" s="27" t="s">
        <v>355</v>
      </c>
    </row>
    <row r="165" spans="1:5" ht="25.5" customHeight="1">
      <c r="A165" s="28" t="s">
        <v>52</v>
      </c>
      <c r="E165" s="29" t="s">
        <v>358</v>
      </c>
    </row>
    <row r="166" spans="1:5" ht="12.75" customHeight="1">
      <c r="A166" t="s">
        <v>54</v>
      </c>
      <c r="E166" s="27" t="s">
        <v>63</v>
      </c>
    </row>
    <row r="167" spans="1:16" ht="12.75" customHeight="1">
      <c r="A167" s="17" t="s">
        <v>45</v>
      </c>
      <c r="B167" s="21" t="s">
        <v>359</v>
      </c>
      <c r="C167" s="21" t="s">
        <v>46</v>
      </c>
      <c r="D167" s="17" t="s">
        <v>63</v>
      </c>
      <c r="E167" s="22" t="s">
        <v>48</v>
      </c>
      <c r="F167" s="23" t="s">
        <v>49</v>
      </c>
      <c r="G167" s="24">
        <v>0.878</v>
      </c>
      <c r="H167" s="25">
        <v>0</v>
      </c>
      <c r="I167" s="25">
        <f>ROUND(ROUND(H167,2)*ROUND(G167,3),2)</f>
        <v>0</v>
      </c>
      <c r="O167">
        <f>(I167*21)/100</f>
        <v>0</v>
      </c>
      <c r="P167" t="s">
        <v>24</v>
      </c>
    </row>
    <row r="168" spans="1:5" ht="12.75" customHeight="1">
      <c r="A168" s="26" t="s">
        <v>50</v>
      </c>
      <c r="E168" s="27" t="s">
        <v>355</v>
      </c>
    </row>
    <row r="169" spans="1:5" ht="25.5" customHeight="1">
      <c r="A169" s="28" t="s">
        <v>52</v>
      </c>
      <c r="E169" s="29" t="s">
        <v>360</v>
      </c>
    </row>
    <row r="170" spans="1:5" ht="12.75" customHeight="1">
      <c r="A170" t="s">
        <v>54</v>
      </c>
      <c r="E170" s="27" t="s">
        <v>63</v>
      </c>
    </row>
    <row r="171" spans="1:16" ht="12.75" customHeight="1">
      <c r="A171" s="17" t="s">
        <v>45</v>
      </c>
      <c r="B171" s="21" t="s">
        <v>361</v>
      </c>
      <c r="C171" s="21" t="s">
        <v>362</v>
      </c>
      <c r="D171" s="17" t="s">
        <v>63</v>
      </c>
      <c r="E171" s="22" t="s">
        <v>48</v>
      </c>
      <c r="F171" s="23" t="s">
        <v>49</v>
      </c>
      <c r="G171" s="24">
        <v>30.239</v>
      </c>
      <c r="H171" s="25">
        <v>0</v>
      </c>
      <c r="I171" s="25">
        <f>ROUND(ROUND(H171,2)*ROUND(G171,3),2)</f>
        <v>0</v>
      </c>
      <c r="O171">
        <f>(I171*21)/100</f>
        <v>0</v>
      </c>
      <c r="P171" t="s">
        <v>24</v>
      </c>
    </row>
    <row r="172" spans="1:5" ht="12.75" customHeight="1">
      <c r="A172" s="26" t="s">
        <v>50</v>
      </c>
      <c r="E172" s="27" t="s">
        <v>355</v>
      </c>
    </row>
    <row r="173" spans="1:5" ht="51" customHeight="1">
      <c r="A173" s="28" t="s">
        <v>52</v>
      </c>
      <c r="E173" s="29" t="s">
        <v>363</v>
      </c>
    </row>
    <row r="174" spans="1:5" ht="12.75" customHeight="1">
      <c r="A174" t="s">
        <v>54</v>
      </c>
      <c r="E174" s="27" t="s">
        <v>63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Zbyšek Čelikovský</cp:lastModifiedBy>
  <dcterms:modified xsi:type="dcterms:W3CDTF">2021-02-09T14:05:43Z</dcterms:modified>
  <cp:category/>
  <cp:version/>
  <cp:contentType/>
  <cp:contentStatus/>
</cp:coreProperties>
</file>